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codeName="ThisWorkbook" defaultThemeVersion="124226"/>
  <xr:revisionPtr revIDLastSave="0" documentId="13_ncr:1_{9AB860AE-5BF1-48AB-AB3B-403774F548E3}" xr6:coauthVersionLast="36" xr6:coauthVersionMax="36" xr10:uidLastSave="{00000000-0000-0000-0000-000000000000}"/>
  <bookViews>
    <workbookView xWindow="0" yWindow="0" windowWidth="28800" windowHeight="12015" tabRatio="862" xr2:uid="{00000000-000D-0000-FFFF-FFFF00000000}"/>
  </bookViews>
  <sheets>
    <sheet name="件数及び割合" sheetId="18" r:id="rId1"/>
    <sheet name="年齢階層別_件数及び割合" sheetId="51" r:id="rId2"/>
    <sheet name="男女別_件数及び割合" sheetId="52" r:id="rId3"/>
    <sheet name="市区町村別_件数及び割合" sheetId="22" r:id="rId4"/>
    <sheet name="市区町村別_高額レセ件数割合グラフ" sheetId="45" r:id="rId5"/>
    <sheet name="市区町村別_高額レセ件数割合MAP" sheetId="49" r:id="rId6"/>
    <sheet name="市区町村別_高額レセ医療費割合グラフ" sheetId="46" r:id="rId7"/>
    <sheet name="市区町村別_高額レセ医療費割合MAP" sheetId="50" r:id="rId8"/>
    <sheet name="年齢階層別_医療費" sheetId="19" r:id="rId9"/>
    <sheet name="男女別_医療費" sheetId="55" r:id="rId10"/>
    <sheet name="市区町村別_医療費" sheetId="1" r:id="rId11"/>
    <sheet name="年齢階層別_患者数" sheetId="20" r:id="rId12"/>
    <sheet name="男女別_患者数" sheetId="56" r:id="rId13"/>
    <sheet name="市区町村別_患者数" sheetId="25" r:id="rId14"/>
    <sheet name="年齢階層別_レセプト件数" sheetId="21" r:id="rId15"/>
    <sheet name="男女別_レセプト件数" sheetId="59" r:id="rId16"/>
    <sheet name="市区町村別_レセプト件数" sheetId="27" r:id="rId17"/>
    <sheet name="高額レセ疾病傾向(患者一人当たり医療費順)" sheetId="29" r:id="rId18"/>
    <sheet name="市区町村別_高額レセ疾病傾向(患者一人当たり医療費順)" sheetId="31" r:id="rId19"/>
    <sheet name="高額レセ疾病傾向(患者数順)" sheetId="30" r:id="rId20"/>
    <sheet name="市区町村別_高額レセ疾病傾向(患者数順)" sheetId="38" r:id="rId21"/>
    <sheet name="市区町村別_高額レセ疾病傾向(一人当たり医療費順)(市区町村)" sheetId="42" r:id="rId22"/>
    <sheet name="市区町村別_高額レセ疾病傾向(患者数順)(市区町村基準)" sheetId="43" r:id="rId23"/>
  </sheets>
  <definedNames>
    <definedName name="_xlnm._FilterDatabase" localSheetId="7" hidden="1">市区町村別_高額レセ医療費割合MAP!$A$6:$P$6</definedName>
    <definedName name="_xlnm._FilterDatabase" localSheetId="5" hidden="1">市区町村別_高額レセ件数割合MAP!$A$6:$P$6</definedName>
    <definedName name="_xlnm._FilterDatabase" localSheetId="21" hidden="1">'市区町村別_高額レセ疾病傾向(一人当たり医療費順)(市区町村)'!$B$1:$N$385</definedName>
    <definedName name="_xlnm._FilterDatabase" localSheetId="18" hidden="1">'市区町村別_高額レセ疾病傾向(患者一人当たり医療費順)'!$A$4:$L$385</definedName>
    <definedName name="_xlnm._FilterDatabase" localSheetId="20" hidden="1">'市区町村別_高額レセ疾病傾向(患者数順)'!$I$4:$K$4</definedName>
    <definedName name="_xlnm._FilterDatabase" localSheetId="22" hidden="1">'市区町村別_高額レセ疾病傾向(患者数順)(市区町村基準)'!$I$4:$K$4</definedName>
    <definedName name="_Order1" hidden="1">255</definedName>
    <definedName name="_xlnm.Print_Area" localSheetId="0">件数及び割合!$A$1:$T$50</definedName>
    <definedName name="_xlnm.Print_Area" localSheetId="17">'高額レセ疾病傾向(患者一人当たり医療費順)'!$A$1:$K$32</definedName>
    <definedName name="_xlnm.Print_Area" localSheetId="19">'高額レセ疾病傾向(患者数順)'!$A$1:$K$32</definedName>
    <definedName name="_xlnm.Print_Area" localSheetId="13">市区町村別_患者数!$A$1:$AX$80</definedName>
    <definedName name="_xlnm.Print_Area" localSheetId="3">市区町村別_件数及び割合!$A$1:$J$80</definedName>
    <definedName name="_xlnm.Print_Area" localSheetId="7">市区町村別_高額レセ医療費割合MAP!$A$1:$O$84</definedName>
    <definedName name="_xlnm.Print_Area" localSheetId="6">市区町村別_高額レセ医療費割合グラフ!$A$1:$V$77</definedName>
    <definedName name="_xlnm.Print_Area" localSheetId="5">市区町村別_高額レセ件数割合MAP!$A$1:$O$84</definedName>
    <definedName name="_xlnm.Print_Area" localSheetId="4">市区町村別_高額レセ件数割合グラフ!$A$1:$V$77</definedName>
    <definedName name="_xlnm.Print_Area" localSheetId="21">'市区町村別_高額レセ疾病傾向(一人当たり医療費順)(市区町村)'!$A$1:$M$385</definedName>
    <definedName name="_xlnm.Print_Area" localSheetId="18">'市区町村別_高額レセ疾病傾向(患者一人当たり医療費順)'!$A$1:$M$385</definedName>
    <definedName name="_xlnm.Print_Area" localSheetId="20">'市区町村別_高額レセ疾病傾向(患者数順)'!$A$1:$M$385</definedName>
    <definedName name="_xlnm.Print_Area" localSheetId="22">'市区町村別_高額レセ疾病傾向(患者数順)(市区町村基準)'!$A$1:$M$385</definedName>
    <definedName name="_xlnm.Print_Area" localSheetId="15">男女別_レセプト件数!$A$1:$F$6</definedName>
    <definedName name="_xlnm.Print_Area" localSheetId="9">男女別_医療費!$A$1:$F$6</definedName>
    <definedName name="_xlnm.Print_Area" localSheetId="12">男女別_患者数!$A$1:$H$6</definedName>
    <definedName name="_xlnm.Print_Area" localSheetId="2">男女別_件数及び割合!$A$1:$I$8</definedName>
    <definedName name="_xlnm.Print_Area" localSheetId="14">年齢階層別_レセプト件数!$A$1:$F$15</definedName>
    <definedName name="_xlnm.Print_Area" localSheetId="8">年齢階層別_医療費!$A$1:$F$15</definedName>
    <definedName name="_xlnm.Print_Area" localSheetId="11">年齢階層別_患者数!$A$1:$H$15</definedName>
    <definedName name="_xlnm.Print_Area" localSheetId="1">年齢階層別_件数及び割合!$A$1:$I$19</definedName>
    <definedName name="_xlnm.Print_Titles" localSheetId="19">'高額レセ疾病傾向(患者数順)'!$1:$6</definedName>
    <definedName name="_xlnm.Print_Titles" localSheetId="13">市区町村別_患者数!$A:$C,市区町村別_患者数!$1:$5</definedName>
    <definedName name="_xlnm.Print_Titles" localSheetId="3">市区町村別_件数及び割合!$1:$5</definedName>
    <definedName name="_xlnm.Print_Titles" localSheetId="21">'市区町村別_高額レセ疾病傾向(一人当たり医療費順)(市区町村)'!$1:$4</definedName>
    <definedName name="_xlnm.Print_Titles" localSheetId="18">'市区町村別_高額レセ疾病傾向(患者一人当たり医療費順)'!$1:$4</definedName>
    <definedName name="_xlnm.Print_Titles" localSheetId="20">'市区町村別_高額レセ疾病傾向(患者数順)'!$1:$4</definedName>
    <definedName name="_xlnm.Print_Titles" localSheetId="22">'市区町村別_高額レセ疾病傾向(患者数順)(市区町村基準)'!$1:$4</definedName>
  </definedNames>
  <calcPr calcId="191029"/>
</workbook>
</file>

<file path=xl/calcChain.xml><?xml version="1.0" encoding="utf-8"?>
<calcChain xmlns="http://schemas.openxmlformats.org/spreadsheetml/2006/main">
  <c r="K10" i="43" l="1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C11" i="20" l="1"/>
  <c r="E3" i="30" l="1"/>
  <c r="E3" i="29"/>
  <c r="C6" i="56"/>
  <c r="AM80" i="25"/>
  <c r="AN80" i="25"/>
  <c r="AH80" i="25"/>
  <c r="AI80" i="25"/>
  <c r="AC80" i="25"/>
  <c r="AD80" i="25"/>
  <c r="X80" i="25"/>
  <c r="Y80" i="25"/>
  <c r="S80" i="25"/>
  <c r="T80" i="25"/>
  <c r="N80" i="25"/>
  <c r="O80" i="25"/>
  <c r="I80" i="25"/>
  <c r="J80" i="25"/>
  <c r="D80" i="25"/>
  <c r="Q79" i="31" l="1"/>
  <c r="D375" i="31" s="1"/>
  <c r="E379" i="38" l="1"/>
  <c r="E378" i="38"/>
  <c r="E377" i="38"/>
  <c r="E376" i="38"/>
  <c r="E375" i="38"/>
  <c r="F379" i="38"/>
  <c r="F378" i="38"/>
  <c r="F377" i="38"/>
  <c r="F376" i="38"/>
  <c r="F375" i="38"/>
  <c r="F379" i="31"/>
  <c r="F378" i="31"/>
  <c r="F377" i="31"/>
  <c r="F376" i="31"/>
  <c r="F375" i="31"/>
  <c r="F14" i="31"/>
  <c r="E14" i="31"/>
  <c r="F13" i="31"/>
  <c r="E13" i="31"/>
  <c r="F12" i="31"/>
  <c r="E12" i="31"/>
  <c r="F11" i="31"/>
  <c r="E11" i="31"/>
  <c r="F10" i="31"/>
  <c r="E10" i="31"/>
  <c r="E379" i="31"/>
  <c r="E378" i="31"/>
  <c r="E377" i="31"/>
  <c r="E376" i="31"/>
  <c r="E375" i="31"/>
  <c r="K379" i="43" l="1"/>
  <c r="E379" i="43"/>
  <c r="E378" i="43"/>
  <c r="E377" i="43"/>
  <c r="E376" i="43"/>
  <c r="E375" i="43"/>
  <c r="F379" i="43"/>
  <c r="F378" i="43"/>
  <c r="F377" i="43"/>
  <c r="F376" i="43"/>
  <c r="F375" i="43"/>
  <c r="G379" i="43"/>
  <c r="G378" i="43"/>
  <c r="G377" i="43"/>
  <c r="G376" i="43"/>
  <c r="G375" i="43"/>
  <c r="H379" i="43"/>
  <c r="H378" i="43"/>
  <c r="H377" i="43"/>
  <c r="H376" i="43"/>
  <c r="H375" i="43"/>
  <c r="I379" i="43"/>
  <c r="I378" i="43"/>
  <c r="I377" i="43"/>
  <c r="I376" i="43"/>
  <c r="I375" i="43"/>
  <c r="J379" i="43"/>
  <c r="J378" i="43"/>
  <c r="J377" i="43"/>
  <c r="J376" i="43"/>
  <c r="J375" i="43"/>
  <c r="K378" i="43"/>
  <c r="K377" i="43"/>
  <c r="K376" i="43"/>
  <c r="K375" i="43"/>
  <c r="K379" i="42"/>
  <c r="K378" i="42"/>
  <c r="K377" i="42"/>
  <c r="K376" i="42"/>
  <c r="K375" i="42"/>
  <c r="J379" i="42"/>
  <c r="J378" i="42"/>
  <c r="J377" i="42"/>
  <c r="J376" i="42"/>
  <c r="J375" i="42"/>
  <c r="I379" i="42"/>
  <c r="I378" i="42"/>
  <c r="I377" i="42"/>
  <c r="I376" i="42"/>
  <c r="I375" i="42"/>
  <c r="H379" i="42"/>
  <c r="H378" i="42"/>
  <c r="H377" i="42"/>
  <c r="H376" i="42"/>
  <c r="H375" i="42"/>
  <c r="G379" i="42"/>
  <c r="G378" i="42"/>
  <c r="G377" i="42"/>
  <c r="G376" i="42"/>
  <c r="G375" i="42"/>
  <c r="F379" i="42"/>
  <c r="F378" i="42"/>
  <c r="F377" i="42"/>
  <c r="F376" i="42"/>
  <c r="F375" i="42"/>
  <c r="E379" i="42"/>
  <c r="E378" i="42"/>
  <c r="E377" i="42"/>
  <c r="E376" i="42"/>
  <c r="E375" i="42"/>
  <c r="G379" i="38"/>
  <c r="G378" i="38"/>
  <c r="G377" i="38"/>
  <c r="G376" i="38"/>
  <c r="G375" i="38"/>
  <c r="H379" i="38"/>
  <c r="H378" i="38"/>
  <c r="H377" i="38"/>
  <c r="H376" i="38"/>
  <c r="H375" i="38"/>
  <c r="I379" i="38"/>
  <c r="I378" i="38"/>
  <c r="I377" i="38"/>
  <c r="I376" i="38"/>
  <c r="I375" i="38"/>
  <c r="K379" i="38"/>
  <c r="K378" i="38"/>
  <c r="K377" i="38"/>
  <c r="K376" i="38"/>
  <c r="K375" i="38"/>
  <c r="J379" i="38"/>
  <c r="J378" i="38"/>
  <c r="J377" i="38"/>
  <c r="J376" i="38"/>
  <c r="J375" i="38"/>
  <c r="J379" i="31"/>
  <c r="J378" i="31"/>
  <c r="J377" i="31"/>
  <c r="J376" i="31"/>
  <c r="J375" i="31"/>
  <c r="I379" i="31"/>
  <c r="I378" i="31"/>
  <c r="I377" i="31"/>
  <c r="I376" i="31"/>
  <c r="I375" i="31"/>
  <c r="H379" i="31"/>
  <c r="H378" i="31"/>
  <c r="H377" i="31"/>
  <c r="H376" i="31"/>
  <c r="H375" i="31"/>
  <c r="G379" i="31"/>
  <c r="G378" i="31"/>
  <c r="G377" i="31"/>
  <c r="G376" i="31"/>
  <c r="G375" i="31"/>
  <c r="K10" i="42" l="1"/>
  <c r="L10" i="42" s="1"/>
  <c r="K8" i="29" l="1"/>
  <c r="K7" i="29"/>
  <c r="AH80" i="27" l="1"/>
  <c r="AG80" i="27"/>
  <c r="AF80" i="27"/>
  <c r="AE80" i="27"/>
  <c r="AD80" i="27"/>
  <c r="AC80" i="27"/>
  <c r="AB80" i="27"/>
  <c r="AA80" i="27"/>
  <c r="Z80" i="27"/>
  <c r="Y80" i="27"/>
  <c r="X80" i="27"/>
  <c r="W80" i="27"/>
  <c r="V80" i="27"/>
  <c r="U80" i="27"/>
  <c r="T80" i="27"/>
  <c r="S80" i="27"/>
  <c r="R80" i="27"/>
  <c r="Q80" i="27"/>
  <c r="P80" i="27"/>
  <c r="O80" i="27"/>
  <c r="N80" i="27"/>
  <c r="M80" i="27"/>
  <c r="L80" i="27"/>
  <c r="K80" i="27"/>
  <c r="J80" i="27"/>
  <c r="I80" i="27"/>
  <c r="H80" i="27"/>
  <c r="G80" i="27"/>
  <c r="F80" i="27"/>
  <c r="E80" i="27"/>
  <c r="D80" i="27"/>
  <c r="E6" i="59"/>
  <c r="D6" i="59"/>
  <c r="C6" i="59"/>
  <c r="AH80" i="1" l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E6" i="55"/>
  <c r="D6" i="55"/>
  <c r="C6" i="55"/>
  <c r="F13" i="51" l="1"/>
  <c r="C13" i="51"/>
  <c r="G13" i="51"/>
  <c r="D13" i="51"/>
  <c r="H80" i="22" l="1"/>
  <c r="H13" i="51"/>
  <c r="H8" i="52" s="1"/>
  <c r="E80" i="22"/>
  <c r="C8" i="52"/>
  <c r="E13" i="51"/>
  <c r="G8" i="52"/>
  <c r="G80" i="22"/>
  <c r="D80" i="22"/>
  <c r="D8" i="52"/>
  <c r="F8" i="52"/>
  <c r="I13" i="51"/>
  <c r="I80" i="22" l="1"/>
  <c r="F80" i="22"/>
  <c r="E8" i="52"/>
  <c r="J80" i="22"/>
  <c r="I8" i="52"/>
  <c r="AL79" i="25" l="1"/>
  <c r="AL78" i="25"/>
  <c r="AL77" i="25"/>
  <c r="AL76" i="25"/>
  <c r="AL75" i="25"/>
  <c r="AL74" i="25"/>
  <c r="AL73" i="25"/>
  <c r="AL72" i="25"/>
  <c r="AL71" i="25"/>
  <c r="AL70" i="25"/>
  <c r="AL69" i="25"/>
  <c r="AL68" i="25"/>
  <c r="AL67" i="25"/>
  <c r="AL66" i="25"/>
  <c r="AL65" i="25"/>
  <c r="AL64" i="25"/>
  <c r="AL63" i="25"/>
  <c r="AL62" i="25"/>
  <c r="AL61" i="25"/>
  <c r="AL60" i="25"/>
  <c r="AL59" i="25"/>
  <c r="AL58" i="25"/>
  <c r="AL57" i="25"/>
  <c r="AL56" i="25"/>
  <c r="AL55" i="25"/>
  <c r="AL54" i="25"/>
  <c r="AL53" i="25"/>
  <c r="AL52" i="25"/>
  <c r="AL51" i="25"/>
  <c r="AL50" i="25"/>
  <c r="AL49" i="25"/>
  <c r="AL48" i="25"/>
  <c r="AL47" i="25"/>
  <c r="AL46" i="25"/>
  <c r="AL45" i="25"/>
  <c r="AL44" i="25"/>
  <c r="AL43" i="25"/>
  <c r="AL42" i="25"/>
  <c r="AL41" i="25"/>
  <c r="AL40" i="25"/>
  <c r="AL39" i="25"/>
  <c r="AL38" i="25"/>
  <c r="AL37" i="25"/>
  <c r="AL36" i="25"/>
  <c r="AL35" i="25"/>
  <c r="AL34" i="25"/>
  <c r="AL33" i="25"/>
  <c r="AL32" i="25"/>
  <c r="AL31" i="25"/>
  <c r="AL30" i="25"/>
  <c r="AL29" i="25"/>
  <c r="AL28" i="25"/>
  <c r="AL27" i="25"/>
  <c r="AL26" i="25"/>
  <c r="AL25" i="25"/>
  <c r="AL24" i="25"/>
  <c r="AL23" i="25"/>
  <c r="AL22" i="25"/>
  <c r="AL21" i="25"/>
  <c r="AL20" i="25"/>
  <c r="AL19" i="25"/>
  <c r="AL18" i="25"/>
  <c r="AL17" i="25"/>
  <c r="AL16" i="25"/>
  <c r="AL15" i="25"/>
  <c r="AL14" i="25"/>
  <c r="AL13" i="25"/>
  <c r="AL12" i="25"/>
  <c r="AL11" i="25"/>
  <c r="AL10" i="25"/>
  <c r="AL9" i="25"/>
  <c r="AL8" i="25"/>
  <c r="AL7" i="25"/>
  <c r="AL6" i="25"/>
  <c r="AG79" i="25"/>
  <c r="AG78" i="25"/>
  <c r="AG77" i="25"/>
  <c r="AG76" i="25"/>
  <c r="AG75" i="25"/>
  <c r="AG74" i="25"/>
  <c r="AG73" i="25"/>
  <c r="AG72" i="25"/>
  <c r="AG71" i="25"/>
  <c r="AG70" i="25"/>
  <c r="AG69" i="25"/>
  <c r="AG68" i="25"/>
  <c r="AG67" i="25"/>
  <c r="AG66" i="25"/>
  <c r="AG65" i="25"/>
  <c r="AG64" i="25"/>
  <c r="AG63" i="25"/>
  <c r="AG62" i="25"/>
  <c r="AG61" i="25"/>
  <c r="AG60" i="25"/>
  <c r="AG59" i="25"/>
  <c r="AG58" i="25"/>
  <c r="AG57" i="25"/>
  <c r="AG56" i="25"/>
  <c r="AG55" i="25"/>
  <c r="AG54" i="25"/>
  <c r="AG53" i="25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G17" i="25"/>
  <c r="AG16" i="25"/>
  <c r="AG15" i="25"/>
  <c r="AG14" i="25"/>
  <c r="AG13" i="25"/>
  <c r="AG12" i="25"/>
  <c r="AG11" i="25"/>
  <c r="AG10" i="25"/>
  <c r="AG9" i="25"/>
  <c r="AG8" i="25"/>
  <c r="AG7" i="25"/>
  <c r="AG6" i="25"/>
  <c r="AB79" i="25"/>
  <c r="AB78" i="25"/>
  <c r="AB77" i="25"/>
  <c r="AB76" i="25"/>
  <c r="AB75" i="25"/>
  <c r="AB74" i="25"/>
  <c r="AB73" i="25"/>
  <c r="AB72" i="25"/>
  <c r="AB71" i="25"/>
  <c r="AB70" i="25"/>
  <c r="AB69" i="25"/>
  <c r="AB68" i="25"/>
  <c r="AB67" i="25"/>
  <c r="AB66" i="25"/>
  <c r="AB65" i="25"/>
  <c r="AB64" i="25"/>
  <c r="AB63" i="25"/>
  <c r="AB62" i="25"/>
  <c r="AB61" i="25"/>
  <c r="AB60" i="25"/>
  <c r="AB59" i="25"/>
  <c r="AB58" i="25"/>
  <c r="AB57" i="25"/>
  <c r="AB56" i="25"/>
  <c r="AB55" i="25"/>
  <c r="AB54" i="25"/>
  <c r="AB53" i="25"/>
  <c r="AB52" i="25"/>
  <c r="AB51" i="25"/>
  <c r="AB50" i="25"/>
  <c r="AB49" i="25"/>
  <c r="AB48" i="25"/>
  <c r="AB47" i="25"/>
  <c r="AB46" i="25"/>
  <c r="AB45" i="25"/>
  <c r="AB44" i="25"/>
  <c r="AB43" i="25"/>
  <c r="AB42" i="25"/>
  <c r="AB41" i="25"/>
  <c r="AB40" i="25"/>
  <c r="AB39" i="25"/>
  <c r="AB38" i="25"/>
  <c r="AB37" i="25"/>
  <c r="AB36" i="25"/>
  <c r="AB35" i="25"/>
  <c r="AB34" i="25"/>
  <c r="AB33" i="25"/>
  <c r="AB32" i="25"/>
  <c r="AB31" i="25"/>
  <c r="AB30" i="25"/>
  <c r="AB29" i="25"/>
  <c r="AB28" i="25"/>
  <c r="AB27" i="25"/>
  <c r="AB26" i="25"/>
  <c r="AB25" i="25"/>
  <c r="AB24" i="25"/>
  <c r="AB23" i="25"/>
  <c r="AB22" i="25"/>
  <c r="AB21" i="25"/>
  <c r="AB20" i="25"/>
  <c r="AB19" i="25"/>
  <c r="AB18" i="25"/>
  <c r="AB17" i="25"/>
  <c r="AB16" i="25"/>
  <c r="AB15" i="25"/>
  <c r="AB14" i="25"/>
  <c r="AB13" i="25"/>
  <c r="AB12" i="25"/>
  <c r="AB11" i="25"/>
  <c r="AB10" i="25"/>
  <c r="AB9" i="25"/>
  <c r="AB8" i="25"/>
  <c r="AB7" i="25"/>
  <c r="AB6" i="25"/>
  <c r="W79" i="25"/>
  <c r="W78" i="25"/>
  <c r="W77" i="25"/>
  <c r="W76" i="25"/>
  <c r="W75" i="25"/>
  <c r="W74" i="25"/>
  <c r="W73" i="25"/>
  <c r="W72" i="25"/>
  <c r="W71" i="25"/>
  <c r="W70" i="25"/>
  <c r="W69" i="25"/>
  <c r="W68" i="25"/>
  <c r="W67" i="25"/>
  <c r="W66" i="25"/>
  <c r="W65" i="25"/>
  <c r="W64" i="25"/>
  <c r="W63" i="25"/>
  <c r="W62" i="25"/>
  <c r="W61" i="25"/>
  <c r="W60" i="25"/>
  <c r="W59" i="25"/>
  <c r="W58" i="25"/>
  <c r="W57" i="25"/>
  <c r="W56" i="25"/>
  <c r="W55" i="25"/>
  <c r="W54" i="25"/>
  <c r="W53" i="25"/>
  <c r="W52" i="25"/>
  <c r="W51" i="25"/>
  <c r="W50" i="25"/>
  <c r="W49" i="25"/>
  <c r="W48" i="25"/>
  <c r="W47" i="25"/>
  <c r="W46" i="25"/>
  <c r="W45" i="25"/>
  <c r="W44" i="25"/>
  <c r="W43" i="25"/>
  <c r="W42" i="25"/>
  <c r="W41" i="25"/>
  <c r="W40" i="25"/>
  <c r="W39" i="25"/>
  <c r="W38" i="25"/>
  <c r="W37" i="25"/>
  <c r="W36" i="25"/>
  <c r="W35" i="25"/>
  <c r="W34" i="25"/>
  <c r="W33" i="25"/>
  <c r="W32" i="25"/>
  <c r="W31" i="25"/>
  <c r="W30" i="25"/>
  <c r="W29" i="25"/>
  <c r="W28" i="25"/>
  <c r="W27" i="25"/>
  <c r="W26" i="25"/>
  <c r="W25" i="25"/>
  <c r="W24" i="25"/>
  <c r="W23" i="25"/>
  <c r="W22" i="25"/>
  <c r="W21" i="25"/>
  <c r="W20" i="25"/>
  <c r="W19" i="25"/>
  <c r="W18" i="25"/>
  <c r="W17" i="25"/>
  <c r="W16" i="25"/>
  <c r="W15" i="25"/>
  <c r="W14" i="25"/>
  <c r="W13" i="25"/>
  <c r="W12" i="25"/>
  <c r="W11" i="25"/>
  <c r="W10" i="25"/>
  <c r="W9" i="25"/>
  <c r="W8" i="25"/>
  <c r="W7" i="25"/>
  <c r="W6" i="25"/>
  <c r="R79" i="25"/>
  <c r="R78" i="25"/>
  <c r="R77" i="25"/>
  <c r="R76" i="25"/>
  <c r="R75" i="25"/>
  <c r="R74" i="25"/>
  <c r="R73" i="25"/>
  <c r="R72" i="25"/>
  <c r="R71" i="25"/>
  <c r="R70" i="25"/>
  <c r="R69" i="25"/>
  <c r="R68" i="25"/>
  <c r="R67" i="25"/>
  <c r="R66" i="25"/>
  <c r="R65" i="25"/>
  <c r="R64" i="25"/>
  <c r="R63" i="25"/>
  <c r="R62" i="25"/>
  <c r="R61" i="25"/>
  <c r="R60" i="25"/>
  <c r="R59" i="25"/>
  <c r="R58" i="25"/>
  <c r="R57" i="25"/>
  <c r="R56" i="25"/>
  <c r="R55" i="25"/>
  <c r="R54" i="25"/>
  <c r="R53" i="25"/>
  <c r="R52" i="25"/>
  <c r="R51" i="25"/>
  <c r="R50" i="25"/>
  <c r="R49" i="25"/>
  <c r="R48" i="25"/>
  <c r="R47" i="25"/>
  <c r="R46" i="25"/>
  <c r="R45" i="25"/>
  <c r="R44" i="25"/>
  <c r="R43" i="25"/>
  <c r="R42" i="25"/>
  <c r="R41" i="25"/>
  <c r="R40" i="25"/>
  <c r="R39" i="25"/>
  <c r="R38" i="25"/>
  <c r="R37" i="25"/>
  <c r="R36" i="25"/>
  <c r="R35" i="25"/>
  <c r="R34" i="25"/>
  <c r="R33" i="25"/>
  <c r="R32" i="25"/>
  <c r="R31" i="25"/>
  <c r="R30" i="25"/>
  <c r="R29" i="25"/>
  <c r="R28" i="25"/>
  <c r="R27" i="25"/>
  <c r="R26" i="25"/>
  <c r="R25" i="25"/>
  <c r="R24" i="25"/>
  <c r="R23" i="25"/>
  <c r="R22" i="25"/>
  <c r="R21" i="25"/>
  <c r="R20" i="25"/>
  <c r="R19" i="25"/>
  <c r="R18" i="25"/>
  <c r="R17" i="25"/>
  <c r="R16" i="25"/>
  <c r="R15" i="25"/>
  <c r="R14" i="25"/>
  <c r="R13" i="25"/>
  <c r="R12" i="25"/>
  <c r="R11" i="25"/>
  <c r="R10" i="25"/>
  <c r="R9" i="25"/>
  <c r="R8" i="25"/>
  <c r="R7" i="25"/>
  <c r="R6" i="25"/>
  <c r="M79" i="25"/>
  <c r="M78" i="25"/>
  <c r="M77" i="25"/>
  <c r="M76" i="25"/>
  <c r="M75" i="25"/>
  <c r="M74" i="25"/>
  <c r="M73" i="25"/>
  <c r="M72" i="25"/>
  <c r="M71" i="25"/>
  <c r="M70" i="25"/>
  <c r="M69" i="25"/>
  <c r="M68" i="25"/>
  <c r="M67" i="25"/>
  <c r="M66" i="25"/>
  <c r="M65" i="25"/>
  <c r="M64" i="25"/>
  <c r="M63" i="25"/>
  <c r="M62" i="25"/>
  <c r="M61" i="25"/>
  <c r="M60" i="25"/>
  <c r="M59" i="25"/>
  <c r="M58" i="25"/>
  <c r="M57" i="25"/>
  <c r="M56" i="25"/>
  <c r="M55" i="25"/>
  <c r="M54" i="25"/>
  <c r="M53" i="25"/>
  <c r="M52" i="25"/>
  <c r="M51" i="25"/>
  <c r="M50" i="25"/>
  <c r="M49" i="25"/>
  <c r="M48" i="25"/>
  <c r="M47" i="25"/>
  <c r="M46" i="25"/>
  <c r="M45" i="25"/>
  <c r="M44" i="25"/>
  <c r="M43" i="25"/>
  <c r="M42" i="25"/>
  <c r="M41" i="25"/>
  <c r="M40" i="25"/>
  <c r="M39" i="25"/>
  <c r="M38" i="25"/>
  <c r="M37" i="25"/>
  <c r="M36" i="25"/>
  <c r="M35" i="25"/>
  <c r="M34" i="25"/>
  <c r="M33" i="25"/>
  <c r="M32" i="25"/>
  <c r="M31" i="25"/>
  <c r="M30" i="25"/>
  <c r="M29" i="25"/>
  <c r="M28" i="25"/>
  <c r="M27" i="25"/>
  <c r="M26" i="25"/>
  <c r="M25" i="25"/>
  <c r="M24" i="25"/>
  <c r="M23" i="25"/>
  <c r="M22" i="25"/>
  <c r="M21" i="25"/>
  <c r="M20" i="25"/>
  <c r="M19" i="25"/>
  <c r="M18" i="25"/>
  <c r="M17" i="25"/>
  <c r="M16" i="25"/>
  <c r="M15" i="25"/>
  <c r="M14" i="25"/>
  <c r="M13" i="25"/>
  <c r="M12" i="25"/>
  <c r="M11" i="25"/>
  <c r="M10" i="25"/>
  <c r="M9" i="25"/>
  <c r="M8" i="25"/>
  <c r="M7" i="25"/>
  <c r="M6" i="25"/>
  <c r="H79" i="25"/>
  <c r="H78" i="25"/>
  <c r="H77" i="25"/>
  <c r="H76" i="25"/>
  <c r="H75" i="25"/>
  <c r="H74" i="25"/>
  <c r="H73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59" i="25"/>
  <c r="H58" i="25"/>
  <c r="H57" i="25"/>
  <c r="H56" i="25"/>
  <c r="H55" i="25"/>
  <c r="H54" i="25"/>
  <c r="H53" i="25"/>
  <c r="H52" i="25"/>
  <c r="H51" i="25"/>
  <c r="H50" i="25"/>
  <c r="H49" i="25"/>
  <c r="H48" i="25"/>
  <c r="H47" i="25"/>
  <c r="H46" i="25"/>
  <c r="H45" i="25"/>
  <c r="H44" i="25"/>
  <c r="H43" i="25"/>
  <c r="H42" i="25"/>
  <c r="H41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6" i="25"/>
  <c r="I7" i="52"/>
  <c r="I6" i="52"/>
  <c r="E7" i="52"/>
  <c r="E6" i="52"/>
  <c r="I12" i="51"/>
  <c r="I11" i="51"/>
  <c r="I10" i="51"/>
  <c r="I9" i="51"/>
  <c r="I8" i="51"/>
  <c r="I7" i="51"/>
  <c r="I6" i="51"/>
  <c r="E12" i="51"/>
  <c r="E11" i="51"/>
  <c r="E10" i="51"/>
  <c r="E9" i="51"/>
  <c r="E8" i="51"/>
  <c r="E7" i="51"/>
  <c r="E6" i="51"/>
  <c r="AX80" i="25" l="1"/>
  <c r="AW80" i="25"/>
  <c r="AV80" i="25"/>
  <c r="AU80" i="25"/>
  <c r="AT80" i="25"/>
  <c r="AS80" i="25"/>
  <c r="AR80" i="25"/>
  <c r="AP80" i="25" l="1"/>
  <c r="AO80" i="25"/>
  <c r="AK80" i="25"/>
  <c r="AJ80" i="25"/>
  <c r="AF80" i="25"/>
  <c r="AE80" i="25"/>
  <c r="AA80" i="25"/>
  <c r="Z80" i="25"/>
  <c r="V80" i="25"/>
  <c r="U80" i="25"/>
  <c r="Q80" i="25"/>
  <c r="P80" i="25"/>
  <c r="L80" i="25"/>
  <c r="K80" i="25"/>
  <c r="G80" i="25"/>
  <c r="F80" i="25"/>
  <c r="E80" i="25"/>
  <c r="F6" i="56"/>
  <c r="E6" i="56"/>
  <c r="D6" i="56"/>
  <c r="K56" i="42" l="1"/>
  <c r="L56" i="42" s="1"/>
  <c r="X79" i="22" l="1"/>
  <c r="X78" i="22"/>
  <c r="X77" i="22"/>
  <c r="X76" i="22"/>
  <c r="X75" i="22"/>
  <c r="X74" i="22"/>
  <c r="X73" i="22"/>
  <c r="X72" i="22"/>
  <c r="X71" i="22"/>
  <c r="X70" i="22"/>
  <c r="X69" i="22"/>
  <c r="X68" i="22"/>
  <c r="X67" i="22"/>
  <c r="X66" i="22"/>
  <c r="X65" i="22"/>
  <c r="X64" i="22"/>
  <c r="X63" i="22"/>
  <c r="X62" i="22"/>
  <c r="X61" i="22"/>
  <c r="X60" i="22"/>
  <c r="X59" i="22"/>
  <c r="X58" i="22"/>
  <c r="X57" i="22"/>
  <c r="X56" i="22"/>
  <c r="X55" i="22"/>
  <c r="X54" i="22"/>
  <c r="X53" i="22"/>
  <c r="X52" i="22"/>
  <c r="X51" i="22"/>
  <c r="X50" i="22"/>
  <c r="X49" i="22"/>
  <c r="X48" i="22"/>
  <c r="X47" i="22"/>
  <c r="X46" i="22"/>
  <c r="X45" i="22"/>
  <c r="X44" i="22"/>
  <c r="X43" i="22"/>
  <c r="X42" i="22"/>
  <c r="X41" i="22"/>
  <c r="X40" i="22"/>
  <c r="X39" i="22"/>
  <c r="X38" i="22"/>
  <c r="X37" i="22"/>
  <c r="X36" i="22"/>
  <c r="X35" i="22"/>
  <c r="X34" i="22"/>
  <c r="X33" i="22"/>
  <c r="X32" i="22"/>
  <c r="X31" i="22"/>
  <c r="X30" i="22"/>
  <c r="X29" i="22"/>
  <c r="X28" i="22"/>
  <c r="X27" i="22"/>
  <c r="X26" i="22"/>
  <c r="X25" i="22"/>
  <c r="X24" i="22"/>
  <c r="X23" i="22"/>
  <c r="X22" i="22"/>
  <c r="X21" i="22"/>
  <c r="X20" i="22"/>
  <c r="X19" i="22"/>
  <c r="X18" i="22"/>
  <c r="X17" i="22"/>
  <c r="X16" i="22"/>
  <c r="X15" i="22"/>
  <c r="X14" i="22"/>
  <c r="X13" i="22"/>
  <c r="X12" i="22"/>
  <c r="X11" i="22"/>
  <c r="X10" i="22"/>
  <c r="X9" i="22"/>
  <c r="X8" i="22"/>
  <c r="X7" i="22"/>
  <c r="X6" i="22"/>
  <c r="K339" i="43" l="1"/>
  <c r="K338" i="43"/>
  <c r="K337" i="43"/>
  <c r="K336" i="43"/>
  <c r="K335" i="43"/>
  <c r="K350" i="43" l="1"/>
  <c r="K351" i="43"/>
  <c r="K352" i="43"/>
  <c r="K353" i="43"/>
  <c r="K354" i="43"/>
  <c r="H31" i="22" l="1"/>
  <c r="G31" i="22"/>
  <c r="E31" i="22"/>
  <c r="D31" i="22"/>
  <c r="I31" i="22" l="1"/>
  <c r="H5" i="56"/>
  <c r="H4" i="56"/>
  <c r="G5" i="56" l="1"/>
  <c r="G4" i="56"/>
  <c r="D6" i="22" l="1"/>
  <c r="H6" i="22"/>
  <c r="G6" i="22"/>
  <c r="E6" i="22"/>
  <c r="I6" i="22" l="1"/>
  <c r="H7" i="52"/>
  <c r="H6" i="52"/>
  <c r="H12" i="51"/>
  <c r="H11" i="51"/>
  <c r="H10" i="51"/>
  <c r="H9" i="51"/>
  <c r="H8" i="51"/>
  <c r="H7" i="51"/>
  <c r="H6" i="51"/>
  <c r="H11" i="20" l="1"/>
  <c r="H6" i="56" s="1"/>
  <c r="H4" i="20"/>
  <c r="H10" i="20"/>
  <c r="H5" i="20"/>
  <c r="H6" i="20"/>
  <c r="H7" i="20"/>
  <c r="H8" i="20"/>
  <c r="H9" i="20"/>
  <c r="J10" i="22"/>
  <c r="AA7" i="22"/>
  <c r="AA8" i="22"/>
  <c r="AA9" i="22"/>
  <c r="AA10" i="22"/>
  <c r="AA11" i="22"/>
  <c r="AA12" i="22"/>
  <c r="AA13" i="22"/>
  <c r="AA14" i="22"/>
  <c r="AA15" i="22"/>
  <c r="AA16" i="22"/>
  <c r="AA17" i="22"/>
  <c r="AA18" i="22"/>
  <c r="AA19" i="22"/>
  <c r="AA20" i="22"/>
  <c r="AA21" i="22"/>
  <c r="AA22" i="22"/>
  <c r="AA23" i="22"/>
  <c r="AA24" i="22"/>
  <c r="AA25" i="22"/>
  <c r="AA26" i="22"/>
  <c r="AA27" i="22"/>
  <c r="AA28" i="22"/>
  <c r="AA29" i="22"/>
  <c r="AA30" i="22"/>
  <c r="AA31" i="22"/>
  <c r="AA32" i="22"/>
  <c r="AA33" i="22"/>
  <c r="AA34" i="22"/>
  <c r="AA35" i="22"/>
  <c r="AA36" i="22"/>
  <c r="AA37" i="22"/>
  <c r="AA38" i="22"/>
  <c r="AA39" i="22"/>
  <c r="AA40" i="22"/>
  <c r="AA41" i="22"/>
  <c r="AA42" i="22"/>
  <c r="AA43" i="22"/>
  <c r="AA44" i="22"/>
  <c r="AA45" i="22"/>
  <c r="AA46" i="22"/>
  <c r="AA47" i="22"/>
  <c r="AA48" i="22"/>
  <c r="AA49" i="22"/>
  <c r="AA50" i="22"/>
  <c r="AA51" i="22"/>
  <c r="AA52" i="22"/>
  <c r="AA53" i="22"/>
  <c r="AA54" i="22"/>
  <c r="AA55" i="22"/>
  <c r="AA56" i="22"/>
  <c r="AA57" i="22"/>
  <c r="AA58" i="22"/>
  <c r="AA59" i="22"/>
  <c r="AA60" i="22"/>
  <c r="AA61" i="22"/>
  <c r="AA62" i="22"/>
  <c r="AA63" i="22"/>
  <c r="AA64" i="22"/>
  <c r="AA65" i="22"/>
  <c r="AA66" i="22"/>
  <c r="AA67" i="22"/>
  <c r="AA68" i="22"/>
  <c r="AA69" i="22"/>
  <c r="AA70" i="22"/>
  <c r="AA71" i="22"/>
  <c r="AA72" i="22"/>
  <c r="AA73" i="22"/>
  <c r="AA74" i="22"/>
  <c r="AA75" i="22"/>
  <c r="AA76" i="22"/>
  <c r="AA77" i="22"/>
  <c r="AA78" i="22"/>
  <c r="AA79" i="22"/>
  <c r="AQ80" i="25" l="1"/>
  <c r="M80" i="25"/>
  <c r="AG80" i="25"/>
  <c r="AB80" i="25"/>
  <c r="W80" i="25"/>
  <c r="R80" i="25"/>
  <c r="H80" i="25"/>
  <c r="AL80" i="25"/>
  <c r="AA6" i="22"/>
  <c r="L379" i="31" l="1"/>
  <c r="L378" i="31"/>
  <c r="L377" i="31"/>
  <c r="L376" i="31"/>
  <c r="L375" i="31"/>
  <c r="K379" i="31"/>
  <c r="K378" i="31"/>
  <c r="K377" i="31"/>
  <c r="K376" i="31"/>
  <c r="K375" i="31"/>
  <c r="K6" i="42" l="1"/>
  <c r="K374" i="42"/>
  <c r="K373" i="42"/>
  <c r="K372" i="42"/>
  <c r="K371" i="42"/>
  <c r="K370" i="42"/>
  <c r="K369" i="42"/>
  <c r="K368" i="42"/>
  <c r="K367" i="42"/>
  <c r="K366" i="42"/>
  <c r="K365" i="42"/>
  <c r="K364" i="42"/>
  <c r="K363" i="42"/>
  <c r="K362" i="42"/>
  <c r="K361" i="42"/>
  <c r="K360" i="42"/>
  <c r="K359" i="42"/>
  <c r="K358" i="42"/>
  <c r="K357" i="42"/>
  <c r="K356" i="42"/>
  <c r="K355" i="42"/>
  <c r="K354" i="42"/>
  <c r="K353" i="42"/>
  <c r="K352" i="42"/>
  <c r="K351" i="42"/>
  <c r="K350" i="42"/>
  <c r="K349" i="42"/>
  <c r="K348" i="42"/>
  <c r="K347" i="42"/>
  <c r="K346" i="42"/>
  <c r="K345" i="42"/>
  <c r="K344" i="42"/>
  <c r="K343" i="42"/>
  <c r="K342" i="42"/>
  <c r="K341" i="42"/>
  <c r="K340" i="42"/>
  <c r="K339" i="42"/>
  <c r="K338" i="42"/>
  <c r="K337" i="42"/>
  <c r="K336" i="42"/>
  <c r="K335" i="42"/>
  <c r="K334" i="42"/>
  <c r="K333" i="42"/>
  <c r="K332" i="42"/>
  <c r="K331" i="42"/>
  <c r="K330" i="42"/>
  <c r="K329" i="42"/>
  <c r="K328" i="42"/>
  <c r="K327" i="42"/>
  <c r="K326" i="42"/>
  <c r="K325" i="42"/>
  <c r="K324" i="42"/>
  <c r="K323" i="42"/>
  <c r="K322" i="42"/>
  <c r="K321" i="42"/>
  <c r="K320" i="42"/>
  <c r="K319" i="42"/>
  <c r="K318" i="42"/>
  <c r="K317" i="42"/>
  <c r="K316" i="42"/>
  <c r="K315" i="42"/>
  <c r="K314" i="42"/>
  <c r="K313" i="42"/>
  <c r="K312" i="42"/>
  <c r="K311" i="42"/>
  <c r="K310" i="42"/>
  <c r="K309" i="42"/>
  <c r="K308" i="42"/>
  <c r="K307" i="42"/>
  <c r="K306" i="42"/>
  <c r="K305" i="42"/>
  <c r="K304" i="42"/>
  <c r="K303" i="42"/>
  <c r="K302" i="42"/>
  <c r="K301" i="42"/>
  <c r="K300" i="42"/>
  <c r="K299" i="42"/>
  <c r="K298" i="42"/>
  <c r="K297" i="42"/>
  <c r="K296" i="42"/>
  <c r="K295" i="42"/>
  <c r="K294" i="42"/>
  <c r="K293" i="42"/>
  <c r="K292" i="42"/>
  <c r="K291" i="42"/>
  <c r="K290" i="42"/>
  <c r="K289" i="42"/>
  <c r="K288" i="42"/>
  <c r="K287" i="42"/>
  <c r="K286" i="42"/>
  <c r="K285" i="42"/>
  <c r="K284" i="42"/>
  <c r="K283" i="42"/>
  <c r="K282" i="42"/>
  <c r="K281" i="42"/>
  <c r="K280" i="42"/>
  <c r="K279" i="42"/>
  <c r="K278" i="42"/>
  <c r="K277" i="42"/>
  <c r="K276" i="42"/>
  <c r="K275" i="42"/>
  <c r="K274" i="42"/>
  <c r="K273" i="42"/>
  <c r="K272" i="42"/>
  <c r="K271" i="42"/>
  <c r="K270" i="42"/>
  <c r="K269" i="42"/>
  <c r="K268" i="42"/>
  <c r="K267" i="42"/>
  <c r="K266" i="42"/>
  <c r="K265" i="42"/>
  <c r="K264" i="42"/>
  <c r="K263" i="42"/>
  <c r="K262" i="42"/>
  <c r="K261" i="42"/>
  <c r="K260" i="42"/>
  <c r="K259" i="42"/>
  <c r="K258" i="42"/>
  <c r="K257" i="42"/>
  <c r="K256" i="42"/>
  <c r="K255" i="42"/>
  <c r="K254" i="42"/>
  <c r="K253" i="42"/>
  <c r="K252" i="42"/>
  <c r="K251" i="42"/>
  <c r="K250" i="42"/>
  <c r="K249" i="42"/>
  <c r="K248" i="42"/>
  <c r="K247" i="42"/>
  <c r="K246" i="42"/>
  <c r="K245" i="42"/>
  <c r="K244" i="42"/>
  <c r="K243" i="42"/>
  <c r="K242" i="42"/>
  <c r="K241" i="42"/>
  <c r="K240" i="42"/>
  <c r="K239" i="42"/>
  <c r="K238" i="42"/>
  <c r="K237" i="42"/>
  <c r="K236" i="42"/>
  <c r="K235" i="42"/>
  <c r="K234" i="42"/>
  <c r="K233" i="42"/>
  <c r="K232" i="42"/>
  <c r="K231" i="42"/>
  <c r="K230" i="42"/>
  <c r="K229" i="42"/>
  <c r="K228" i="42"/>
  <c r="K227" i="42"/>
  <c r="K226" i="42"/>
  <c r="K225" i="42"/>
  <c r="K224" i="42"/>
  <c r="K223" i="42"/>
  <c r="K222" i="42"/>
  <c r="K221" i="42"/>
  <c r="K220" i="42"/>
  <c r="K219" i="42"/>
  <c r="K218" i="42"/>
  <c r="K217" i="42"/>
  <c r="K216" i="42"/>
  <c r="K215" i="42"/>
  <c r="K214" i="42"/>
  <c r="K213" i="42"/>
  <c r="K212" i="42"/>
  <c r="K211" i="42"/>
  <c r="K210" i="42"/>
  <c r="K209" i="42"/>
  <c r="K208" i="42"/>
  <c r="K207" i="42"/>
  <c r="K206" i="42"/>
  <c r="K205" i="42"/>
  <c r="K204" i="42"/>
  <c r="K203" i="42"/>
  <c r="K202" i="42"/>
  <c r="K201" i="42"/>
  <c r="K200" i="42"/>
  <c r="K199" i="42"/>
  <c r="K198" i="42"/>
  <c r="K197" i="42"/>
  <c r="K196" i="42"/>
  <c r="K195" i="42"/>
  <c r="K194" i="42"/>
  <c r="K193" i="42"/>
  <c r="K192" i="42"/>
  <c r="K191" i="42"/>
  <c r="K190" i="42"/>
  <c r="K189" i="42"/>
  <c r="K188" i="42"/>
  <c r="K187" i="42"/>
  <c r="K186" i="42"/>
  <c r="K185" i="42"/>
  <c r="K184" i="42"/>
  <c r="K183" i="42"/>
  <c r="K182" i="42"/>
  <c r="K181" i="42"/>
  <c r="K180" i="42"/>
  <c r="K179" i="42"/>
  <c r="K178" i="42"/>
  <c r="K177" i="42"/>
  <c r="K176" i="42"/>
  <c r="K175" i="42"/>
  <c r="K174" i="42"/>
  <c r="K173" i="42"/>
  <c r="K172" i="42"/>
  <c r="K171" i="42"/>
  <c r="K170" i="42"/>
  <c r="K169" i="42"/>
  <c r="K168" i="42"/>
  <c r="K167" i="42"/>
  <c r="K166" i="42"/>
  <c r="K165" i="42"/>
  <c r="K164" i="42"/>
  <c r="K163" i="42"/>
  <c r="K162" i="42"/>
  <c r="K161" i="42"/>
  <c r="K160" i="42"/>
  <c r="K159" i="42"/>
  <c r="K158" i="42"/>
  <c r="K157" i="42"/>
  <c r="K156" i="42"/>
  <c r="K155" i="42"/>
  <c r="K154" i="42"/>
  <c r="K153" i="42"/>
  <c r="K152" i="42"/>
  <c r="K151" i="42"/>
  <c r="K150" i="42"/>
  <c r="K149" i="42"/>
  <c r="K148" i="42"/>
  <c r="K147" i="42"/>
  <c r="K146" i="42"/>
  <c r="K145" i="42"/>
  <c r="K144" i="42"/>
  <c r="K143" i="42"/>
  <c r="K142" i="42"/>
  <c r="K141" i="42"/>
  <c r="K140" i="42"/>
  <c r="K139" i="42"/>
  <c r="K138" i="42"/>
  <c r="K137" i="42"/>
  <c r="K136" i="42"/>
  <c r="K135" i="42"/>
  <c r="K134" i="42"/>
  <c r="K133" i="42"/>
  <c r="K132" i="42"/>
  <c r="K131" i="42"/>
  <c r="K130" i="42"/>
  <c r="K129" i="42"/>
  <c r="K128" i="42"/>
  <c r="K127" i="42"/>
  <c r="K126" i="42"/>
  <c r="K125" i="42"/>
  <c r="K124" i="42"/>
  <c r="K123" i="42"/>
  <c r="K122" i="42"/>
  <c r="K121" i="42"/>
  <c r="K120" i="42"/>
  <c r="K119" i="42"/>
  <c r="K118" i="42"/>
  <c r="K117" i="42"/>
  <c r="K116" i="42"/>
  <c r="K115" i="42"/>
  <c r="K114" i="42"/>
  <c r="K113" i="42"/>
  <c r="K112" i="42"/>
  <c r="K111" i="42"/>
  <c r="K110" i="42"/>
  <c r="K109" i="42"/>
  <c r="K108" i="42"/>
  <c r="K107" i="42"/>
  <c r="K106" i="42"/>
  <c r="K105" i="42"/>
  <c r="K104" i="42"/>
  <c r="K103" i="42"/>
  <c r="K102" i="42"/>
  <c r="K101" i="42"/>
  <c r="K100" i="42"/>
  <c r="K99" i="42"/>
  <c r="K98" i="42"/>
  <c r="K97" i="42"/>
  <c r="K96" i="42"/>
  <c r="K95" i="42"/>
  <c r="K94" i="42"/>
  <c r="K93" i="42"/>
  <c r="K92" i="42"/>
  <c r="K91" i="42"/>
  <c r="K90" i="42"/>
  <c r="K89" i="42"/>
  <c r="K88" i="42"/>
  <c r="K87" i="42"/>
  <c r="K86" i="42"/>
  <c r="K85" i="42"/>
  <c r="K84" i="42"/>
  <c r="K83" i="42"/>
  <c r="K82" i="42"/>
  <c r="K81" i="42"/>
  <c r="K80" i="42"/>
  <c r="K79" i="42"/>
  <c r="K78" i="42"/>
  <c r="K77" i="42"/>
  <c r="K76" i="42"/>
  <c r="K75" i="42"/>
  <c r="K74" i="42"/>
  <c r="K73" i="42"/>
  <c r="K72" i="42"/>
  <c r="K71" i="42"/>
  <c r="K70" i="42"/>
  <c r="K69" i="42"/>
  <c r="K68" i="42"/>
  <c r="K67" i="42"/>
  <c r="K66" i="42"/>
  <c r="K65" i="42"/>
  <c r="K64" i="42"/>
  <c r="K63" i="42"/>
  <c r="K62" i="42"/>
  <c r="K61" i="42"/>
  <c r="K60" i="42"/>
  <c r="K59" i="42"/>
  <c r="K58" i="42"/>
  <c r="K57" i="42"/>
  <c r="K55" i="42"/>
  <c r="K54" i="42"/>
  <c r="K53" i="42"/>
  <c r="K52" i="42"/>
  <c r="K51" i="42"/>
  <c r="K50" i="42"/>
  <c r="K49" i="42"/>
  <c r="K48" i="42"/>
  <c r="K47" i="42"/>
  <c r="K46" i="42"/>
  <c r="K45" i="42"/>
  <c r="K44" i="42"/>
  <c r="K43" i="42"/>
  <c r="K42" i="42"/>
  <c r="K41" i="42"/>
  <c r="K40" i="42"/>
  <c r="K39" i="42"/>
  <c r="K38" i="42"/>
  <c r="K37" i="42"/>
  <c r="K36" i="42"/>
  <c r="K35" i="42"/>
  <c r="K34" i="42"/>
  <c r="K33" i="42"/>
  <c r="K32" i="42"/>
  <c r="K31" i="42"/>
  <c r="K30" i="42"/>
  <c r="K29" i="42"/>
  <c r="K28" i="42"/>
  <c r="K27" i="42"/>
  <c r="K26" i="42"/>
  <c r="K25" i="42"/>
  <c r="K24" i="42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9" i="42"/>
  <c r="K8" i="42"/>
  <c r="K7" i="42"/>
  <c r="K5" i="42"/>
  <c r="K6" i="43"/>
  <c r="K374" i="43"/>
  <c r="K373" i="43"/>
  <c r="K372" i="43"/>
  <c r="K371" i="43"/>
  <c r="K370" i="43"/>
  <c r="K369" i="43"/>
  <c r="K368" i="43"/>
  <c r="K367" i="43"/>
  <c r="K366" i="43"/>
  <c r="K365" i="43"/>
  <c r="K364" i="43"/>
  <c r="K363" i="43"/>
  <c r="K362" i="43"/>
  <c r="K361" i="43"/>
  <c r="K360" i="43"/>
  <c r="K359" i="43"/>
  <c r="K358" i="43"/>
  <c r="K357" i="43"/>
  <c r="K356" i="43"/>
  <c r="K355" i="43"/>
  <c r="K349" i="43"/>
  <c r="K348" i="43"/>
  <c r="K347" i="43"/>
  <c r="K346" i="43"/>
  <c r="K345" i="43"/>
  <c r="K344" i="43"/>
  <c r="K343" i="43"/>
  <c r="K342" i="43"/>
  <c r="K341" i="43"/>
  <c r="K340" i="43"/>
  <c r="K334" i="43"/>
  <c r="K333" i="43"/>
  <c r="K332" i="43"/>
  <c r="K331" i="43"/>
  <c r="K330" i="43"/>
  <c r="K329" i="43"/>
  <c r="K328" i="43"/>
  <c r="K327" i="43"/>
  <c r="K326" i="43"/>
  <c r="K325" i="43"/>
  <c r="K324" i="43"/>
  <c r="K323" i="43"/>
  <c r="K322" i="43"/>
  <c r="K321" i="43"/>
  <c r="K320" i="43"/>
  <c r="K319" i="43"/>
  <c r="K318" i="43"/>
  <c r="K317" i="43"/>
  <c r="K316" i="43"/>
  <c r="K315" i="43"/>
  <c r="K314" i="43"/>
  <c r="K313" i="43"/>
  <c r="K312" i="43"/>
  <c r="K311" i="43"/>
  <c r="K310" i="43"/>
  <c r="K309" i="43"/>
  <c r="K308" i="43"/>
  <c r="K307" i="43"/>
  <c r="K306" i="43"/>
  <c r="K305" i="43"/>
  <c r="K304" i="43"/>
  <c r="K303" i="43"/>
  <c r="K302" i="43"/>
  <c r="K301" i="43"/>
  <c r="K300" i="43"/>
  <c r="K299" i="43"/>
  <c r="K298" i="43"/>
  <c r="K297" i="43"/>
  <c r="K296" i="43"/>
  <c r="K295" i="43"/>
  <c r="K294" i="43"/>
  <c r="K293" i="43"/>
  <c r="K292" i="43"/>
  <c r="K291" i="43"/>
  <c r="K290" i="43"/>
  <c r="K289" i="43"/>
  <c r="K288" i="43"/>
  <c r="K287" i="43"/>
  <c r="K286" i="43"/>
  <c r="K285" i="43"/>
  <c r="K284" i="43"/>
  <c r="K283" i="43"/>
  <c r="K282" i="43"/>
  <c r="K281" i="43"/>
  <c r="K280" i="43"/>
  <c r="K279" i="43"/>
  <c r="K278" i="43"/>
  <c r="K277" i="43"/>
  <c r="K276" i="43"/>
  <c r="K275" i="43"/>
  <c r="K274" i="43"/>
  <c r="K273" i="43"/>
  <c r="K272" i="43"/>
  <c r="K271" i="43"/>
  <c r="K270" i="43"/>
  <c r="K269" i="43"/>
  <c r="K268" i="43"/>
  <c r="K267" i="43"/>
  <c r="K266" i="43"/>
  <c r="K265" i="43"/>
  <c r="K264" i="43"/>
  <c r="K263" i="43"/>
  <c r="K262" i="43"/>
  <c r="K261" i="43"/>
  <c r="K260" i="43"/>
  <c r="K259" i="43"/>
  <c r="K258" i="43"/>
  <c r="K257" i="43"/>
  <c r="K256" i="43"/>
  <c r="K255" i="43"/>
  <c r="K254" i="43"/>
  <c r="K253" i="43"/>
  <c r="K252" i="43"/>
  <c r="K251" i="43"/>
  <c r="K250" i="43"/>
  <c r="K249" i="43"/>
  <c r="K248" i="43"/>
  <c r="K247" i="43"/>
  <c r="K246" i="43"/>
  <c r="K245" i="43"/>
  <c r="K244" i="43"/>
  <c r="K243" i="43"/>
  <c r="K242" i="43"/>
  <c r="K241" i="43"/>
  <c r="K240" i="43"/>
  <c r="K239" i="43"/>
  <c r="K238" i="43"/>
  <c r="K237" i="43"/>
  <c r="K236" i="43"/>
  <c r="K235" i="43"/>
  <c r="K234" i="43"/>
  <c r="K233" i="43"/>
  <c r="K232" i="43"/>
  <c r="K231" i="43"/>
  <c r="K230" i="43"/>
  <c r="K229" i="43"/>
  <c r="K228" i="43"/>
  <c r="K227" i="43"/>
  <c r="K226" i="43"/>
  <c r="K225" i="43"/>
  <c r="K224" i="43"/>
  <c r="K223" i="43"/>
  <c r="K222" i="43"/>
  <c r="K221" i="43"/>
  <c r="K220" i="43"/>
  <c r="K219" i="43"/>
  <c r="K218" i="43"/>
  <c r="K217" i="43"/>
  <c r="K216" i="43"/>
  <c r="K215" i="43"/>
  <c r="K214" i="43"/>
  <c r="K213" i="43"/>
  <c r="K212" i="43"/>
  <c r="K211" i="43"/>
  <c r="K210" i="43"/>
  <c r="K209" i="43"/>
  <c r="K208" i="43"/>
  <c r="K207" i="43"/>
  <c r="K206" i="43"/>
  <c r="K205" i="43"/>
  <c r="K204" i="43"/>
  <c r="K203" i="43"/>
  <c r="K202" i="43"/>
  <c r="K201" i="43"/>
  <c r="K200" i="43"/>
  <c r="K199" i="43"/>
  <c r="K198" i="43"/>
  <c r="K197" i="43"/>
  <c r="K196" i="43"/>
  <c r="K195" i="43"/>
  <c r="K194" i="43"/>
  <c r="K193" i="43"/>
  <c r="K192" i="43"/>
  <c r="K191" i="43"/>
  <c r="K190" i="43"/>
  <c r="K189" i="43"/>
  <c r="K188" i="43"/>
  <c r="K187" i="43"/>
  <c r="K186" i="43"/>
  <c r="K185" i="43"/>
  <c r="K184" i="43"/>
  <c r="K183" i="43"/>
  <c r="K182" i="43"/>
  <c r="K181" i="43"/>
  <c r="K180" i="43"/>
  <c r="K179" i="43"/>
  <c r="K178" i="43"/>
  <c r="K177" i="43"/>
  <c r="K176" i="43"/>
  <c r="K175" i="43"/>
  <c r="K174" i="43"/>
  <c r="K173" i="43"/>
  <c r="K172" i="43"/>
  <c r="K171" i="43"/>
  <c r="K170" i="43"/>
  <c r="K169" i="43"/>
  <c r="K168" i="43"/>
  <c r="K167" i="43"/>
  <c r="K166" i="43"/>
  <c r="K165" i="43"/>
  <c r="K164" i="43"/>
  <c r="K163" i="43"/>
  <c r="K162" i="43"/>
  <c r="K161" i="43"/>
  <c r="K160" i="43"/>
  <c r="K159" i="43"/>
  <c r="K158" i="43"/>
  <c r="K157" i="43"/>
  <c r="K156" i="43"/>
  <c r="K155" i="43"/>
  <c r="K154" i="43"/>
  <c r="K153" i="43"/>
  <c r="K152" i="43"/>
  <c r="K151" i="43"/>
  <c r="K150" i="43"/>
  <c r="K149" i="43"/>
  <c r="K148" i="43"/>
  <c r="K147" i="43"/>
  <c r="K146" i="43"/>
  <c r="K145" i="43"/>
  <c r="K144" i="43"/>
  <c r="K143" i="43"/>
  <c r="K142" i="43"/>
  <c r="K141" i="43"/>
  <c r="K140" i="43"/>
  <c r="K139" i="43"/>
  <c r="K138" i="43"/>
  <c r="K137" i="43"/>
  <c r="K136" i="43"/>
  <c r="K135" i="43"/>
  <c r="K134" i="43"/>
  <c r="K133" i="43"/>
  <c r="K132" i="43"/>
  <c r="K131" i="43"/>
  <c r="K130" i="43"/>
  <c r="K9" i="43"/>
  <c r="K8" i="43"/>
  <c r="K7" i="43"/>
  <c r="K5" i="43"/>
  <c r="K374" i="38" l="1"/>
  <c r="K373" i="38"/>
  <c r="K372" i="38"/>
  <c r="K371" i="38"/>
  <c r="K370" i="38"/>
  <c r="K369" i="38"/>
  <c r="K368" i="38"/>
  <c r="K367" i="38"/>
  <c r="K366" i="38"/>
  <c r="K365" i="38"/>
  <c r="K364" i="38"/>
  <c r="K363" i="38"/>
  <c r="K362" i="38"/>
  <c r="K361" i="38"/>
  <c r="K360" i="38"/>
  <c r="K359" i="38"/>
  <c r="K358" i="38"/>
  <c r="K357" i="38"/>
  <c r="K356" i="38"/>
  <c r="K355" i="38"/>
  <c r="K354" i="38"/>
  <c r="K353" i="38"/>
  <c r="K352" i="38"/>
  <c r="K351" i="38"/>
  <c r="K350" i="38"/>
  <c r="K349" i="38"/>
  <c r="K348" i="38"/>
  <c r="K347" i="38"/>
  <c r="K346" i="38"/>
  <c r="K345" i="38"/>
  <c r="K344" i="38"/>
  <c r="K343" i="38"/>
  <c r="K342" i="38"/>
  <c r="K341" i="38"/>
  <c r="K340" i="38"/>
  <c r="K339" i="38"/>
  <c r="K338" i="38"/>
  <c r="K337" i="38"/>
  <c r="K336" i="38"/>
  <c r="K335" i="38"/>
  <c r="K334" i="38"/>
  <c r="K333" i="38"/>
  <c r="K332" i="38"/>
  <c r="K331" i="38"/>
  <c r="K330" i="38"/>
  <c r="K329" i="38"/>
  <c r="K328" i="38"/>
  <c r="K327" i="38"/>
  <c r="K326" i="38"/>
  <c r="K325" i="38"/>
  <c r="K324" i="38"/>
  <c r="K323" i="38"/>
  <c r="K322" i="38"/>
  <c r="K321" i="38"/>
  <c r="K320" i="38"/>
  <c r="K319" i="38"/>
  <c r="K318" i="38"/>
  <c r="K317" i="38"/>
  <c r="K316" i="38"/>
  <c r="K315" i="38"/>
  <c r="K314" i="38"/>
  <c r="K313" i="38"/>
  <c r="K312" i="38"/>
  <c r="K311" i="38"/>
  <c r="K310" i="38"/>
  <c r="K309" i="38"/>
  <c r="K308" i="38"/>
  <c r="K307" i="38"/>
  <c r="K306" i="38"/>
  <c r="K305" i="38"/>
  <c r="K304" i="38"/>
  <c r="K303" i="38"/>
  <c r="K302" i="38"/>
  <c r="K301" i="38"/>
  <c r="K300" i="38"/>
  <c r="K299" i="38"/>
  <c r="K298" i="38"/>
  <c r="K297" i="38"/>
  <c r="K296" i="38"/>
  <c r="K295" i="38"/>
  <c r="K294" i="38"/>
  <c r="K293" i="38"/>
  <c r="K292" i="38"/>
  <c r="K291" i="38"/>
  <c r="K290" i="38"/>
  <c r="K289" i="38"/>
  <c r="K288" i="38"/>
  <c r="K287" i="38"/>
  <c r="K286" i="38"/>
  <c r="K285" i="38"/>
  <c r="K284" i="38"/>
  <c r="K283" i="38"/>
  <c r="K282" i="38"/>
  <c r="K281" i="38"/>
  <c r="K280" i="38"/>
  <c r="K279" i="38"/>
  <c r="K278" i="38"/>
  <c r="K277" i="38"/>
  <c r="K276" i="38"/>
  <c r="K275" i="38"/>
  <c r="K274" i="38"/>
  <c r="K273" i="38"/>
  <c r="K272" i="38"/>
  <c r="K271" i="38"/>
  <c r="K270" i="38"/>
  <c r="K269" i="38"/>
  <c r="K268" i="38"/>
  <c r="K267" i="38"/>
  <c r="K266" i="38"/>
  <c r="K265" i="38"/>
  <c r="K264" i="38"/>
  <c r="K263" i="38"/>
  <c r="K262" i="38"/>
  <c r="K261" i="38"/>
  <c r="K260" i="38"/>
  <c r="K259" i="38"/>
  <c r="K258" i="38"/>
  <c r="K257" i="38"/>
  <c r="K256" i="38"/>
  <c r="K255" i="38"/>
  <c r="K254" i="38"/>
  <c r="K253" i="38"/>
  <c r="K252" i="38"/>
  <c r="K251" i="38"/>
  <c r="K250" i="38"/>
  <c r="K249" i="38"/>
  <c r="K248" i="38"/>
  <c r="K247" i="38"/>
  <c r="K246" i="38"/>
  <c r="K245" i="38"/>
  <c r="K244" i="38"/>
  <c r="K243" i="38"/>
  <c r="K242" i="38"/>
  <c r="K241" i="38"/>
  <c r="K240" i="38"/>
  <c r="K239" i="38"/>
  <c r="K238" i="38"/>
  <c r="K237" i="38"/>
  <c r="K236" i="38"/>
  <c r="K235" i="38"/>
  <c r="K234" i="38"/>
  <c r="K233" i="38"/>
  <c r="K232" i="38"/>
  <c r="K231" i="38"/>
  <c r="K230" i="38"/>
  <c r="K229" i="38"/>
  <c r="K228" i="38"/>
  <c r="K227" i="38"/>
  <c r="K226" i="38"/>
  <c r="K225" i="38"/>
  <c r="K224" i="38"/>
  <c r="K223" i="38"/>
  <c r="K222" i="38"/>
  <c r="K221" i="38"/>
  <c r="K220" i="38"/>
  <c r="K219" i="38"/>
  <c r="K218" i="38"/>
  <c r="K217" i="38"/>
  <c r="K216" i="38"/>
  <c r="K215" i="38"/>
  <c r="K214" i="38"/>
  <c r="K213" i="38"/>
  <c r="K212" i="38"/>
  <c r="K211" i="38"/>
  <c r="K210" i="38"/>
  <c r="K209" i="38"/>
  <c r="K208" i="38"/>
  <c r="K207" i="38"/>
  <c r="K206" i="38"/>
  <c r="K205" i="38"/>
  <c r="K204" i="38"/>
  <c r="K203" i="38"/>
  <c r="K202" i="38"/>
  <c r="K201" i="38"/>
  <c r="K200" i="38"/>
  <c r="K199" i="38"/>
  <c r="K198" i="38"/>
  <c r="K197" i="38"/>
  <c r="K196" i="38"/>
  <c r="K195" i="38"/>
  <c r="K194" i="38"/>
  <c r="K193" i="38"/>
  <c r="K192" i="38"/>
  <c r="K191" i="38"/>
  <c r="K190" i="38"/>
  <c r="K189" i="38"/>
  <c r="K188" i="38"/>
  <c r="K187" i="38"/>
  <c r="K186" i="38"/>
  <c r="K185" i="38"/>
  <c r="K184" i="38"/>
  <c r="K183" i="38"/>
  <c r="K182" i="38"/>
  <c r="K181" i="38"/>
  <c r="K180" i="38"/>
  <c r="K179" i="38"/>
  <c r="K178" i="38"/>
  <c r="K177" i="38"/>
  <c r="K176" i="38"/>
  <c r="K175" i="38"/>
  <c r="K174" i="38"/>
  <c r="K173" i="38"/>
  <c r="K172" i="38"/>
  <c r="K171" i="38"/>
  <c r="K170" i="38"/>
  <c r="K169" i="38"/>
  <c r="K168" i="38"/>
  <c r="K167" i="38"/>
  <c r="K166" i="38"/>
  <c r="K165" i="38"/>
  <c r="K164" i="38"/>
  <c r="K163" i="38"/>
  <c r="K162" i="38"/>
  <c r="K161" i="38"/>
  <c r="K160" i="38"/>
  <c r="K159" i="38"/>
  <c r="K158" i="38"/>
  <c r="K157" i="38"/>
  <c r="K156" i="38"/>
  <c r="K155" i="38"/>
  <c r="K154" i="38"/>
  <c r="K153" i="38"/>
  <c r="K152" i="38"/>
  <c r="K151" i="38"/>
  <c r="K150" i="38"/>
  <c r="K149" i="38"/>
  <c r="K148" i="38"/>
  <c r="K147" i="38"/>
  <c r="K146" i="38"/>
  <c r="K145" i="38"/>
  <c r="K144" i="38"/>
  <c r="K143" i="38"/>
  <c r="K142" i="38"/>
  <c r="K141" i="38"/>
  <c r="K140" i="38"/>
  <c r="K139" i="38"/>
  <c r="K138" i="38"/>
  <c r="K137" i="38"/>
  <c r="K136" i="38"/>
  <c r="K135" i="38"/>
  <c r="K134" i="38"/>
  <c r="K133" i="38"/>
  <c r="K132" i="38"/>
  <c r="K131" i="38"/>
  <c r="K130" i="38"/>
  <c r="K129" i="38"/>
  <c r="K128" i="38"/>
  <c r="K127" i="38"/>
  <c r="K126" i="38"/>
  <c r="K125" i="38"/>
  <c r="K124" i="38"/>
  <c r="K123" i="38"/>
  <c r="K122" i="38"/>
  <c r="K121" i="38"/>
  <c r="K120" i="38"/>
  <c r="K119" i="38"/>
  <c r="K118" i="38"/>
  <c r="K117" i="38"/>
  <c r="K116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3" i="38"/>
  <c r="K62" i="38"/>
  <c r="K61" i="38"/>
  <c r="K60" i="38"/>
  <c r="K59" i="38"/>
  <c r="K58" i="38"/>
  <c r="K57" i="38"/>
  <c r="K56" i="38"/>
  <c r="K55" i="38"/>
  <c r="K54" i="38"/>
  <c r="K53" i="38"/>
  <c r="K52" i="38"/>
  <c r="K51" i="38"/>
  <c r="K50" i="38"/>
  <c r="K49" i="38"/>
  <c r="K48" i="38"/>
  <c r="K47" i="38"/>
  <c r="K46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3" i="38"/>
  <c r="K32" i="38"/>
  <c r="K31" i="38"/>
  <c r="K30" i="38"/>
  <c r="K29" i="38"/>
  <c r="K28" i="38"/>
  <c r="K27" i="38"/>
  <c r="K26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11" i="38"/>
  <c r="K10" i="38"/>
  <c r="K9" i="38"/>
  <c r="K8" i="38"/>
  <c r="K7" i="38"/>
  <c r="K6" i="38"/>
  <c r="K5" i="38"/>
  <c r="K374" i="31"/>
  <c r="K373" i="31"/>
  <c r="K372" i="31"/>
  <c r="K371" i="31"/>
  <c r="K370" i="31"/>
  <c r="K369" i="31"/>
  <c r="K368" i="31"/>
  <c r="K367" i="31"/>
  <c r="K366" i="31"/>
  <c r="K365" i="31"/>
  <c r="K364" i="31"/>
  <c r="K363" i="31"/>
  <c r="K362" i="31"/>
  <c r="K361" i="31"/>
  <c r="K360" i="31"/>
  <c r="K359" i="31"/>
  <c r="K358" i="31"/>
  <c r="K357" i="31"/>
  <c r="K356" i="31"/>
  <c r="K355" i="31"/>
  <c r="K354" i="31"/>
  <c r="K353" i="31"/>
  <c r="K352" i="31"/>
  <c r="K351" i="31"/>
  <c r="K350" i="31"/>
  <c r="K349" i="31"/>
  <c r="K348" i="31"/>
  <c r="K347" i="31"/>
  <c r="K346" i="31"/>
  <c r="K345" i="31"/>
  <c r="K344" i="31"/>
  <c r="K343" i="31"/>
  <c r="K342" i="31"/>
  <c r="K341" i="31"/>
  <c r="K340" i="31"/>
  <c r="K339" i="31"/>
  <c r="K338" i="31"/>
  <c r="K337" i="31"/>
  <c r="K336" i="31"/>
  <c r="K335" i="31"/>
  <c r="K334" i="31"/>
  <c r="K333" i="31"/>
  <c r="K332" i="31"/>
  <c r="K331" i="31"/>
  <c r="K330" i="31"/>
  <c r="K329" i="31"/>
  <c r="K328" i="31"/>
  <c r="K327" i="31"/>
  <c r="K326" i="31"/>
  <c r="K325" i="31"/>
  <c r="K324" i="31"/>
  <c r="K323" i="31"/>
  <c r="K322" i="31"/>
  <c r="K321" i="31"/>
  <c r="K320" i="31"/>
  <c r="K319" i="31"/>
  <c r="K318" i="31"/>
  <c r="K317" i="31"/>
  <c r="K316" i="31"/>
  <c r="K315" i="31"/>
  <c r="K314" i="31"/>
  <c r="K313" i="31"/>
  <c r="K312" i="31"/>
  <c r="K311" i="31"/>
  <c r="K310" i="31"/>
  <c r="K309" i="31"/>
  <c r="K308" i="31"/>
  <c r="K307" i="31"/>
  <c r="K306" i="31"/>
  <c r="K305" i="31"/>
  <c r="K304" i="31"/>
  <c r="K303" i="31"/>
  <c r="K302" i="31"/>
  <c r="K301" i="31"/>
  <c r="K300" i="31"/>
  <c r="K299" i="31"/>
  <c r="K298" i="31"/>
  <c r="K297" i="31"/>
  <c r="K296" i="31"/>
  <c r="K295" i="31"/>
  <c r="K294" i="31"/>
  <c r="K293" i="31"/>
  <c r="K292" i="31"/>
  <c r="K291" i="31"/>
  <c r="K290" i="31"/>
  <c r="K289" i="31"/>
  <c r="K288" i="31"/>
  <c r="K287" i="31"/>
  <c r="K286" i="31"/>
  <c r="K285" i="31"/>
  <c r="K284" i="31"/>
  <c r="K283" i="31"/>
  <c r="K282" i="31"/>
  <c r="K281" i="31"/>
  <c r="K280" i="31"/>
  <c r="K279" i="31"/>
  <c r="K278" i="31"/>
  <c r="K277" i="31"/>
  <c r="K276" i="31"/>
  <c r="K275" i="31"/>
  <c r="K274" i="31"/>
  <c r="K273" i="31"/>
  <c r="K272" i="31"/>
  <c r="K271" i="31"/>
  <c r="K270" i="31"/>
  <c r="K269" i="31"/>
  <c r="K268" i="31"/>
  <c r="K267" i="31"/>
  <c r="K266" i="31"/>
  <c r="K265" i="31"/>
  <c r="K264" i="31"/>
  <c r="K263" i="31"/>
  <c r="K262" i="31"/>
  <c r="K261" i="31"/>
  <c r="K260" i="31"/>
  <c r="K259" i="31"/>
  <c r="K258" i="31"/>
  <c r="K257" i="31"/>
  <c r="K256" i="31"/>
  <c r="K255" i="31"/>
  <c r="K254" i="31"/>
  <c r="K253" i="31"/>
  <c r="K252" i="31"/>
  <c r="K251" i="31"/>
  <c r="K250" i="31"/>
  <c r="K249" i="31"/>
  <c r="K248" i="31"/>
  <c r="K247" i="31"/>
  <c r="K246" i="31"/>
  <c r="K245" i="31"/>
  <c r="K244" i="31"/>
  <c r="K243" i="31"/>
  <c r="K242" i="31"/>
  <c r="K241" i="31"/>
  <c r="K240" i="31"/>
  <c r="K239" i="31"/>
  <c r="K238" i="31"/>
  <c r="K237" i="31"/>
  <c r="K236" i="31"/>
  <c r="K235" i="31"/>
  <c r="K234" i="31"/>
  <c r="K233" i="31"/>
  <c r="K232" i="31"/>
  <c r="K231" i="31"/>
  <c r="K230" i="31"/>
  <c r="K229" i="31"/>
  <c r="K228" i="31"/>
  <c r="K227" i="31"/>
  <c r="K226" i="31"/>
  <c r="K225" i="31"/>
  <c r="K224" i="31"/>
  <c r="K223" i="31"/>
  <c r="K222" i="31"/>
  <c r="K221" i="31"/>
  <c r="K220" i="31"/>
  <c r="K219" i="31"/>
  <c r="K218" i="31"/>
  <c r="K217" i="31"/>
  <c r="K216" i="31"/>
  <c r="K215" i="31"/>
  <c r="K214" i="31"/>
  <c r="K213" i="31"/>
  <c r="K212" i="31"/>
  <c r="K211" i="31"/>
  <c r="K210" i="31"/>
  <c r="K209" i="31"/>
  <c r="K208" i="31"/>
  <c r="K207" i="31"/>
  <c r="K206" i="31"/>
  <c r="K205" i="31"/>
  <c r="K204" i="31"/>
  <c r="K203" i="31"/>
  <c r="K202" i="31"/>
  <c r="K201" i="31"/>
  <c r="K200" i="31"/>
  <c r="K199" i="31"/>
  <c r="K198" i="31"/>
  <c r="K197" i="31"/>
  <c r="K196" i="31"/>
  <c r="K195" i="31"/>
  <c r="K194" i="31"/>
  <c r="K193" i="31"/>
  <c r="K192" i="31"/>
  <c r="K191" i="31"/>
  <c r="K190" i="31"/>
  <c r="K189" i="31"/>
  <c r="K188" i="31"/>
  <c r="K187" i="31"/>
  <c r="K186" i="31"/>
  <c r="K185" i="31"/>
  <c r="K184" i="31"/>
  <c r="K183" i="31"/>
  <c r="K182" i="31"/>
  <c r="K181" i="31"/>
  <c r="K180" i="31"/>
  <c r="K179" i="31"/>
  <c r="K178" i="31"/>
  <c r="K177" i="31"/>
  <c r="K176" i="31"/>
  <c r="K175" i="31"/>
  <c r="K174" i="31"/>
  <c r="K173" i="31"/>
  <c r="K172" i="31"/>
  <c r="K171" i="31"/>
  <c r="K170" i="31"/>
  <c r="K169" i="31"/>
  <c r="K168" i="31"/>
  <c r="K167" i="31"/>
  <c r="K166" i="31"/>
  <c r="K165" i="31"/>
  <c r="K164" i="31"/>
  <c r="K163" i="31"/>
  <c r="K162" i="31"/>
  <c r="K161" i="31"/>
  <c r="K160" i="31"/>
  <c r="K159" i="31"/>
  <c r="K158" i="31"/>
  <c r="K157" i="31"/>
  <c r="K156" i="31"/>
  <c r="K155" i="31"/>
  <c r="K154" i="31"/>
  <c r="K153" i="31"/>
  <c r="K152" i="31"/>
  <c r="K151" i="31"/>
  <c r="K150" i="31"/>
  <c r="K149" i="31"/>
  <c r="K148" i="31"/>
  <c r="K147" i="31"/>
  <c r="K146" i="31"/>
  <c r="K145" i="31"/>
  <c r="K144" i="31"/>
  <c r="K143" i="31"/>
  <c r="K142" i="31"/>
  <c r="K141" i="31"/>
  <c r="K140" i="31"/>
  <c r="K139" i="31"/>
  <c r="K138" i="31"/>
  <c r="K137" i="31"/>
  <c r="K136" i="31"/>
  <c r="K135" i="31"/>
  <c r="K134" i="31"/>
  <c r="K133" i="31"/>
  <c r="K132" i="31"/>
  <c r="K131" i="31"/>
  <c r="K130" i="31"/>
  <c r="K129" i="31"/>
  <c r="K128" i="31"/>
  <c r="K127" i="31"/>
  <c r="K126" i="31"/>
  <c r="K125" i="31"/>
  <c r="K124" i="31"/>
  <c r="K123" i="31"/>
  <c r="K122" i="31"/>
  <c r="K121" i="31"/>
  <c r="K120" i="31"/>
  <c r="K119" i="31"/>
  <c r="K118" i="31"/>
  <c r="K117" i="31"/>
  <c r="K116" i="31"/>
  <c r="K115" i="31"/>
  <c r="K114" i="31"/>
  <c r="K113" i="31"/>
  <c r="K112" i="31"/>
  <c r="K111" i="31"/>
  <c r="K110" i="31"/>
  <c r="K109" i="31"/>
  <c r="K108" i="31"/>
  <c r="K107" i="31"/>
  <c r="K106" i="31"/>
  <c r="K105" i="31"/>
  <c r="K104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O6" i="1" l="1"/>
  <c r="R6" i="1"/>
  <c r="U6" i="1"/>
  <c r="X6" i="1"/>
  <c r="Y6" i="1"/>
  <c r="Z6" i="1"/>
  <c r="O7" i="1"/>
  <c r="R7" i="1"/>
  <c r="U7" i="1"/>
  <c r="X7" i="1"/>
  <c r="Y7" i="1"/>
  <c r="Z7" i="1"/>
  <c r="L376" i="43" l="1"/>
  <c r="L377" i="43"/>
  <c r="L378" i="43"/>
  <c r="L379" i="43"/>
  <c r="L375" i="43"/>
  <c r="L376" i="42"/>
  <c r="L377" i="42"/>
  <c r="L378" i="42"/>
  <c r="L379" i="42"/>
  <c r="L375" i="42"/>
  <c r="L376" i="38"/>
  <c r="L377" i="38"/>
  <c r="L378" i="38"/>
  <c r="L379" i="38"/>
  <c r="L375" i="38"/>
  <c r="L374" i="31"/>
  <c r="Z9" i="22" l="1"/>
  <c r="AB9" i="22" s="1"/>
  <c r="F362" i="31"/>
  <c r="Z6" i="22" l="1"/>
  <c r="AB6" i="22" s="1"/>
  <c r="Z27" i="22"/>
  <c r="AB27" i="22" s="1"/>
  <c r="Z49" i="22"/>
  <c r="AB49" i="22" s="1"/>
  <c r="Z77" i="22"/>
  <c r="AB77" i="22" s="1"/>
  <c r="Z53" i="22"/>
  <c r="AB53" i="22" s="1"/>
  <c r="Z21" i="22"/>
  <c r="AB21" i="22" s="1"/>
  <c r="Z29" i="22"/>
  <c r="AB29" i="22" s="1"/>
  <c r="Z73" i="22"/>
  <c r="AB73" i="22" s="1"/>
  <c r="Z62" i="22"/>
  <c r="AB62" i="22" s="1"/>
  <c r="Z30" i="22"/>
  <c r="AB30" i="22" s="1"/>
  <c r="Z37" i="22"/>
  <c r="AB37" i="22" s="1"/>
  <c r="Z34" i="22"/>
  <c r="AB34" i="22" s="1"/>
  <c r="Z36" i="22"/>
  <c r="AB36" i="22" s="1"/>
  <c r="Z45" i="22"/>
  <c r="AB45" i="22" s="1"/>
  <c r="Z17" i="22"/>
  <c r="AB17" i="22" s="1"/>
  <c r="Z66" i="22"/>
  <c r="AB66" i="22" s="1"/>
  <c r="Z64" i="22"/>
  <c r="AB64" i="22" s="1"/>
  <c r="Z59" i="22"/>
  <c r="AB59" i="22" s="1"/>
  <c r="Z71" i="22"/>
  <c r="AB71" i="22" s="1"/>
  <c r="Z72" i="22"/>
  <c r="AB72" i="22" s="1"/>
  <c r="Z15" i="22"/>
  <c r="AB15" i="22" s="1"/>
  <c r="Z61" i="22"/>
  <c r="AB61" i="22" s="1"/>
  <c r="Z23" i="22"/>
  <c r="AB23" i="22" s="1"/>
  <c r="Z68" i="22"/>
  <c r="AB68" i="22" s="1"/>
  <c r="Z31" i="22"/>
  <c r="AB31" i="22" s="1"/>
  <c r="Z39" i="22"/>
  <c r="AB39" i="22" s="1"/>
  <c r="Z54" i="22"/>
  <c r="AB54" i="22" s="1"/>
  <c r="Z22" i="22"/>
  <c r="AB22" i="22" s="1"/>
  <c r="Z67" i="22"/>
  <c r="AB67" i="22" s="1"/>
  <c r="Z57" i="22"/>
  <c r="AB57" i="22" s="1"/>
  <c r="Z44" i="22"/>
  <c r="AB44" i="22" s="1"/>
  <c r="Z35" i="22"/>
  <c r="AB35" i="22" s="1"/>
  <c r="Z25" i="22"/>
  <c r="AB25" i="22" s="1"/>
  <c r="Z14" i="22"/>
  <c r="AB14" i="22" s="1"/>
  <c r="Z58" i="22"/>
  <c r="AB58" i="22" s="1"/>
  <c r="Z26" i="22"/>
  <c r="AB26" i="22" s="1"/>
  <c r="Z47" i="22"/>
  <c r="AB47" i="22" s="1"/>
  <c r="Z69" i="22"/>
  <c r="AB69" i="22" s="1"/>
  <c r="Z78" i="22"/>
  <c r="AB78" i="22" s="1"/>
  <c r="Z55" i="22"/>
  <c r="AB55" i="22" s="1"/>
  <c r="Z76" i="22"/>
  <c r="AB76" i="22" s="1"/>
  <c r="Z63" i="22"/>
  <c r="AB63" i="22" s="1"/>
  <c r="Z74" i="22"/>
  <c r="AB74" i="22" s="1"/>
  <c r="Z16" i="22"/>
  <c r="AB16" i="22" s="1"/>
  <c r="Z46" i="22"/>
  <c r="AB46" i="22" s="1"/>
  <c r="Z12" i="22"/>
  <c r="AB12" i="22" s="1"/>
  <c r="Z65" i="22"/>
  <c r="AB65" i="22" s="1"/>
  <c r="Z52" i="22"/>
  <c r="AB52" i="22" s="1"/>
  <c r="Z43" i="22"/>
  <c r="AB43" i="22" s="1"/>
  <c r="Z33" i="22"/>
  <c r="AB33" i="22" s="1"/>
  <c r="Z20" i="22"/>
  <c r="AB20" i="22" s="1"/>
  <c r="Z8" i="22"/>
  <c r="AB8" i="22" s="1"/>
  <c r="Z50" i="22"/>
  <c r="AB50" i="22" s="1"/>
  <c r="Z18" i="22"/>
  <c r="AB18" i="22" s="1"/>
  <c r="Z56" i="22"/>
  <c r="AB56" i="22" s="1"/>
  <c r="Z24" i="22"/>
  <c r="AB24" i="22" s="1"/>
  <c r="Z70" i="22"/>
  <c r="AB70" i="22" s="1"/>
  <c r="Z32" i="22"/>
  <c r="AB32" i="22" s="1"/>
  <c r="Z75" i="22"/>
  <c r="AB75" i="22" s="1"/>
  <c r="Z40" i="22"/>
  <c r="AB40" i="22" s="1"/>
  <c r="Z48" i="22"/>
  <c r="AB48" i="22" s="1"/>
  <c r="Z13" i="22"/>
  <c r="AB13" i="22" s="1"/>
  <c r="Z38" i="22"/>
  <c r="AB38" i="22" s="1"/>
  <c r="Z11" i="22"/>
  <c r="AB11" i="22" s="1"/>
  <c r="Z60" i="22"/>
  <c r="AB60" i="22" s="1"/>
  <c r="Z51" i="22"/>
  <c r="AB51" i="22" s="1"/>
  <c r="Z41" i="22"/>
  <c r="AB41" i="22" s="1"/>
  <c r="Z28" i="22"/>
  <c r="AB28" i="22" s="1"/>
  <c r="Z19" i="22"/>
  <c r="AB19" i="22" s="1"/>
  <c r="Z7" i="22"/>
  <c r="AB7" i="22" s="1"/>
  <c r="Z42" i="22"/>
  <c r="AB42" i="22" s="1"/>
  <c r="Z10" i="22"/>
  <c r="AB10" i="22" s="1"/>
  <c r="AM79" i="25"/>
  <c r="AM78" i="25"/>
  <c r="AM77" i="25"/>
  <c r="AM76" i="25"/>
  <c r="AM75" i="25"/>
  <c r="AM74" i="25"/>
  <c r="AM73" i="25"/>
  <c r="AM72" i="25"/>
  <c r="AM71" i="25"/>
  <c r="AM70" i="25"/>
  <c r="AM69" i="25"/>
  <c r="AM68" i="25"/>
  <c r="AM67" i="25"/>
  <c r="AM66" i="25"/>
  <c r="AM65" i="25"/>
  <c r="AM64" i="25"/>
  <c r="AM63" i="25"/>
  <c r="AM62" i="25"/>
  <c r="AM61" i="25"/>
  <c r="AM60" i="25"/>
  <c r="AM59" i="25"/>
  <c r="AM58" i="25"/>
  <c r="AM57" i="25"/>
  <c r="AM56" i="25"/>
  <c r="AM55" i="25"/>
  <c r="AM54" i="25"/>
  <c r="AM53" i="25"/>
  <c r="AM52" i="25"/>
  <c r="AM51" i="25"/>
  <c r="AM50" i="25"/>
  <c r="AM49" i="25"/>
  <c r="AM48" i="25"/>
  <c r="AM47" i="25"/>
  <c r="AM46" i="25"/>
  <c r="AM45" i="25"/>
  <c r="AM44" i="25"/>
  <c r="AM43" i="25"/>
  <c r="AM42" i="25"/>
  <c r="AM41" i="25"/>
  <c r="AM40" i="25"/>
  <c r="AM39" i="25"/>
  <c r="AM38" i="25"/>
  <c r="AM37" i="25"/>
  <c r="AM36" i="25"/>
  <c r="AM35" i="25"/>
  <c r="AM34" i="25"/>
  <c r="AM33" i="25"/>
  <c r="AM32" i="25"/>
  <c r="AM31" i="25"/>
  <c r="AM30" i="25"/>
  <c r="AM29" i="25"/>
  <c r="AM28" i="25"/>
  <c r="AM27" i="25"/>
  <c r="AM26" i="25"/>
  <c r="AM25" i="25"/>
  <c r="AM24" i="25"/>
  <c r="AM23" i="25"/>
  <c r="AM22" i="25"/>
  <c r="AM21" i="25"/>
  <c r="AM20" i="25"/>
  <c r="AM19" i="25"/>
  <c r="AM18" i="25"/>
  <c r="AM17" i="25"/>
  <c r="AM16" i="25"/>
  <c r="AM15" i="25"/>
  <c r="AM14" i="25"/>
  <c r="AM13" i="25"/>
  <c r="AM12" i="25"/>
  <c r="AM11" i="25"/>
  <c r="AM10" i="25"/>
  <c r="AM9" i="25"/>
  <c r="AM8" i="25"/>
  <c r="AM7" i="25"/>
  <c r="AM6" i="25"/>
  <c r="Q56" i="42" l="1"/>
  <c r="M264" i="42" l="1"/>
  <c r="M262" i="42"/>
  <c r="M261" i="42"/>
  <c r="M260" i="42"/>
  <c r="M263" i="42"/>
  <c r="J17" i="22"/>
  <c r="J16" i="22"/>
  <c r="J15" i="22"/>
  <c r="J14" i="22"/>
  <c r="J13" i="22"/>
  <c r="J12" i="22"/>
  <c r="J11" i="22"/>
  <c r="J9" i="22"/>
  <c r="J8" i="22"/>
  <c r="J7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J6" i="22" l="1"/>
  <c r="F6" i="22"/>
  <c r="J31" i="22" l="1"/>
  <c r="J30" i="22"/>
  <c r="Q7" i="42" l="1"/>
  <c r="Q7" i="38"/>
  <c r="Q7" i="31"/>
  <c r="Q7" i="43"/>
  <c r="Q47" i="42"/>
  <c r="Q47" i="38"/>
  <c r="Q47" i="31"/>
  <c r="Q47" i="43"/>
  <c r="K7" i="30"/>
  <c r="Q6" i="38"/>
  <c r="Q6" i="31"/>
  <c r="Q6" i="42"/>
  <c r="Q6" i="43"/>
  <c r="Q14" i="38"/>
  <c r="Q14" i="31"/>
  <c r="Q14" i="42"/>
  <c r="Q14" i="43"/>
  <c r="Q22" i="38"/>
  <c r="Q22" i="31"/>
  <c r="Q22" i="42"/>
  <c r="Q22" i="43"/>
  <c r="Q30" i="38"/>
  <c r="Q30" i="31"/>
  <c r="Q30" i="42"/>
  <c r="Q30" i="43"/>
  <c r="Q38" i="38"/>
  <c r="Q38" i="31"/>
  <c r="Q38" i="42"/>
  <c r="Q38" i="43"/>
  <c r="Q46" i="38"/>
  <c r="Q46" i="31"/>
  <c r="Q46" i="42"/>
  <c r="Q46" i="43"/>
  <c r="Q54" i="38"/>
  <c r="Q54" i="31"/>
  <c r="Q54" i="42"/>
  <c r="Q54" i="43"/>
  <c r="Q62" i="38"/>
  <c r="Q62" i="31"/>
  <c r="Q62" i="42"/>
  <c r="Q62" i="43"/>
  <c r="Q70" i="38"/>
  <c r="Q70" i="31"/>
  <c r="Q70" i="42"/>
  <c r="Q70" i="43"/>
  <c r="Q78" i="38"/>
  <c r="Q78" i="31"/>
  <c r="Q78" i="42"/>
  <c r="Q78" i="43"/>
  <c r="Q55" i="42"/>
  <c r="Q55" i="38"/>
  <c r="Q55" i="31"/>
  <c r="Q55" i="43"/>
  <c r="Q8" i="43"/>
  <c r="Q8" i="42"/>
  <c r="Q8" i="38"/>
  <c r="Q8" i="31"/>
  <c r="Q16" i="43"/>
  <c r="Q16" i="42"/>
  <c r="Q16" i="38"/>
  <c r="Q16" i="31"/>
  <c r="Q24" i="43"/>
  <c r="Q24" i="42"/>
  <c r="Q24" i="38"/>
  <c r="Q24" i="31"/>
  <c r="Q32" i="43"/>
  <c r="Q32" i="42"/>
  <c r="Q32" i="38"/>
  <c r="Q32" i="31"/>
  <c r="Q40" i="43"/>
  <c r="Q40" i="42"/>
  <c r="Q40" i="38"/>
  <c r="Q40" i="31"/>
  <c r="Q48" i="43"/>
  <c r="Q48" i="42"/>
  <c r="Q48" i="38"/>
  <c r="Q48" i="31"/>
  <c r="Q56" i="43"/>
  <c r="Q56" i="38"/>
  <c r="Q56" i="31"/>
  <c r="Q64" i="43"/>
  <c r="Q64" i="42"/>
  <c r="Q64" i="38"/>
  <c r="Q64" i="31"/>
  <c r="Q72" i="43"/>
  <c r="Q72" i="42"/>
  <c r="Q72" i="38"/>
  <c r="Q72" i="31"/>
  <c r="Q63" i="42"/>
  <c r="Q63" i="38"/>
  <c r="Q63" i="31"/>
  <c r="Q63" i="43"/>
  <c r="Q9" i="43"/>
  <c r="Q9" i="42"/>
  <c r="Q9" i="38"/>
  <c r="Q9" i="31"/>
  <c r="Q17" i="43"/>
  <c r="Q17" i="42"/>
  <c r="Q17" i="38"/>
  <c r="Q17" i="31"/>
  <c r="Q25" i="43"/>
  <c r="Q25" i="42"/>
  <c r="Q25" i="38"/>
  <c r="Q25" i="31"/>
  <c r="Q33" i="43"/>
  <c r="Q33" i="42"/>
  <c r="Q33" i="38"/>
  <c r="Q33" i="31"/>
  <c r="Q41" i="43"/>
  <c r="Q41" i="42"/>
  <c r="Q41" i="38"/>
  <c r="Q41" i="31"/>
  <c r="Q49" i="43"/>
  <c r="Q49" i="42"/>
  <c r="Q49" i="38"/>
  <c r="Q49" i="31"/>
  <c r="Q57" i="43"/>
  <c r="Q57" i="42"/>
  <c r="Q57" i="38"/>
  <c r="Q57" i="31"/>
  <c r="Q65" i="43"/>
  <c r="Q65" i="42"/>
  <c r="Q65" i="38"/>
  <c r="Q65" i="31"/>
  <c r="Q73" i="43"/>
  <c r="Q73" i="42"/>
  <c r="Q73" i="38"/>
  <c r="Q73" i="31"/>
  <c r="Q23" i="42"/>
  <c r="Q23" i="38"/>
  <c r="Q23" i="31"/>
  <c r="Q23" i="43"/>
  <c r="Q10" i="43"/>
  <c r="Q10" i="42"/>
  <c r="Q10" i="38"/>
  <c r="Q10" i="31"/>
  <c r="Q18" i="43"/>
  <c r="Q18" i="42"/>
  <c r="Q18" i="38"/>
  <c r="Q18" i="31"/>
  <c r="Q26" i="43"/>
  <c r="Q26" i="42"/>
  <c r="Q26" i="38"/>
  <c r="Q26" i="31"/>
  <c r="Q34" i="43"/>
  <c r="Q34" i="42"/>
  <c r="Q34" i="31"/>
  <c r="Q34" i="38"/>
  <c r="Q42" i="43"/>
  <c r="Q42" i="42"/>
  <c r="Q42" i="31"/>
  <c r="Q42" i="38"/>
  <c r="Q50" i="43"/>
  <c r="Q50" i="42"/>
  <c r="Q50" i="31"/>
  <c r="Q50" i="38"/>
  <c r="Q58" i="43"/>
  <c r="Q58" i="42"/>
  <c r="Q58" i="31"/>
  <c r="Q58" i="38"/>
  <c r="Q66" i="43"/>
  <c r="Q66" i="42"/>
  <c r="Q66" i="38"/>
  <c r="Q66" i="31"/>
  <c r="Q74" i="43"/>
  <c r="Q74" i="42"/>
  <c r="Q74" i="38"/>
  <c r="Q74" i="31"/>
  <c r="Q71" i="42"/>
  <c r="Q71" i="38"/>
  <c r="Q71" i="31"/>
  <c r="Q71" i="43"/>
  <c r="Q11" i="43"/>
  <c r="Q11" i="42"/>
  <c r="Q11" i="38"/>
  <c r="Q11" i="31"/>
  <c r="Q19" i="43"/>
  <c r="Q19" i="42"/>
  <c r="Q19" i="38"/>
  <c r="Q19" i="31"/>
  <c r="Q27" i="43"/>
  <c r="Q27" i="42"/>
  <c r="Q27" i="38"/>
  <c r="Q27" i="31"/>
  <c r="Q35" i="43"/>
  <c r="Q35" i="42"/>
  <c r="Q35" i="38"/>
  <c r="Q35" i="31"/>
  <c r="Q43" i="43"/>
  <c r="Q43" i="42"/>
  <c r="Q43" i="38"/>
  <c r="Q43" i="31"/>
  <c r="Q51" i="43"/>
  <c r="Q51" i="42"/>
  <c r="Q51" i="38"/>
  <c r="Q51" i="31"/>
  <c r="Q59" i="43"/>
  <c r="Q59" i="42"/>
  <c r="Q59" i="38"/>
  <c r="Q59" i="31"/>
  <c r="Q67" i="43"/>
  <c r="Q67" i="42"/>
  <c r="Q67" i="38"/>
  <c r="Q67" i="31"/>
  <c r="Q75" i="43"/>
  <c r="Q75" i="42"/>
  <c r="Q75" i="38"/>
  <c r="Q75" i="31"/>
  <c r="Q15" i="42"/>
  <c r="Q15" i="38"/>
  <c r="Q15" i="31"/>
  <c r="Q15" i="43"/>
  <c r="Q39" i="42"/>
  <c r="Q39" i="38"/>
  <c r="Q39" i="31"/>
  <c r="Q39" i="43"/>
  <c r="Q12" i="38"/>
  <c r="Q12" i="31"/>
  <c r="Q12" i="43"/>
  <c r="Q12" i="42"/>
  <c r="Q20" i="38"/>
  <c r="Q20" i="31"/>
  <c r="Q20" i="43"/>
  <c r="Q20" i="42"/>
  <c r="Q28" i="38"/>
  <c r="Q28" i="31"/>
  <c r="Q28" i="43"/>
  <c r="Q28" i="42"/>
  <c r="Q36" i="38"/>
  <c r="Q36" i="31"/>
  <c r="Q36" i="43"/>
  <c r="Q36" i="42"/>
  <c r="Q44" i="38"/>
  <c r="Q44" i="31"/>
  <c r="Q44" i="43"/>
  <c r="Q44" i="42"/>
  <c r="Q52" i="38"/>
  <c r="Q52" i="31"/>
  <c r="Q52" i="43"/>
  <c r="Q52" i="42"/>
  <c r="Q60" i="38"/>
  <c r="Q60" i="31"/>
  <c r="Q60" i="43"/>
  <c r="Q60" i="42"/>
  <c r="Q68" i="38"/>
  <c r="Q68" i="31"/>
  <c r="Q68" i="43"/>
  <c r="Q68" i="42"/>
  <c r="Q76" i="38"/>
  <c r="Q76" i="31"/>
  <c r="Q76" i="43"/>
  <c r="Q76" i="42"/>
  <c r="Q31" i="42"/>
  <c r="Q31" i="38"/>
  <c r="Q31" i="31"/>
  <c r="Q31" i="43"/>
  <c r="Q5" i="43"/>
  <c r="Q5" i="42"/>
  <c r="Q5" i="31"/>
  <c r="Q5" i="38"/>
  <c r="Q13" i="38"/>
  <c r="Q13" i="31"/>
  <c r="Q13" i="43"/>
  <c r="Q13" i="42"/>
  <c r="Q21" i="38"/>
  <c r="Q21" i="31"/>
  <c r="Q21" i="43"/>
  <c r="Q21" i="42"/>
  <c r="Q29" i="38"/>
  <c r="Q29" i="31"/>
  <c r="Q29" i="43"/>
  <c r="Q29" i="42"/>
  <c r="Q37" i="38"/>
  <c r="Q37" i="31"/>
  <c r="Q37" i="43"/>
  <c r="Q37" i="42"/>
  <c r="Q45" i="38"/>
  <c r="Q45" i="31"/>
  <c r="Q45" i="43"/>
  <c r="Q45" i="42"/>
  <c r="Q53" i="38"/>
  <c r="Q53" i="31"/>
  <c r="Q53" i="43"/>
  <c r="Q53" i="42"/>
  <c r="Q61" i="38"/>
  <c r="Q61" i="31"/>
  <c r="Q61" i="43"/>
  <c r="Q61" i="42"/>
  <c r="Q69" i="38"/>
  <c r="Q69" i="31"/>
  <c r="Q69" i="43"/>
  <c r="Q69" i="42"/>
  <c r="Q77" i="38"/>
  <c r="Q77" i="31"/>
  <c r="Q77" i="43"/>
  <c r="Q77" i="42"/>
  <c r="M10" i="42" l="1"/>
  <c r="D10" i="42"/>
  <c r="M166" i="42"/>
  <c r="M165" i="42"/>
  <c r="M169" i="42"/>
  <c r="M168" i="42"/>
  <c r="M167" i="42"/>
  <c r="M7" i="42"/>
  <c r="M5" i="42"/>
  <c r="M6" i="42"/>
  <c r="M9" i="42"/>
  <c r="M8" i="42"/>
  <c r="M124" i="42"/>
  <c r="M123" i="42"/>
  <c r="M121" i="42"/>
  <c r="M120" i="42"/>
  <c r="M122" i="42"/>
  <c r="M57" i="38"/>
  <c r="M59" i="38"/>
  <c r="M56" i="38"/>
  <c r="M58" i="38"/>
  <c r="M55" i="38"/>
  <c r="M313" i="42"/>
  <c r="M312" i="42"/>
  <c r="M311" i="42"/>
  <c r="M310" i="42"/>
  <c r="M314" i="42"/>
  <c r="M190" i="42"/>
  <c r="M193" i="42"/>
  <c r="M194" i="42"/>
  <c r="M192" i="42"/>
  <c r="M191" i="42"/>
  <c r="M95" i="43"/>
  <c r="M96" i="43"/>
  <c r="M99" i="43"/>
  <c r="M98" i="43"/>
  <c r="M97" i="43"/>
  <c r="M226" i="42"/>
  <c r="M225" i="42"/>
  <c r="M229" i="42"/>
  <c r="M228" i="42"/>
  <c r="M227" i="42"/>
  <c r="M106" i="42"/>
  <c r="M105" i="42"/>
  <c r="M109" i="42"/>
  <c r="M107" i="42"/>
  <c r="M108" i="42"/>
  <c r="M60" i="38"/>
  <c r="M63" i="38"/>
  <c r="M62" i="38"/>
  <c r="M64" i="38"/>
  <c r="M61" i="38"/>
  <c r="M246" i="38"/>
  <c r="M248" i="38"/>
  <c r="M245" i="38"/>
  <c r="M249" i="38"/>
  <c r="M247" i="38"/>
  <c r="M5" i="43"/>
  <c r="M9" i="43"/>
  <c r="M8" i="43"/>
  <c r="M7" i="43"/>
  <c r="M6" i="43"/>
  <c r="M204" i="38"/>
  <c r="M203" i="38"/>
  <c r="M201" i="38"/>
  <c r="M202" i="38"/>
  <c r="M200" i="38"/>
  <c r="M278" i="43"/>
  <c r="M277" i="43"/>
  <c r="M276" i="43"/>
  <c r="M275" i="43"/>
  <c r="M279" i="43"/>
  <c r="M78" i="38"/>
  <c r="M75" i="38"/>
  <c r="M77" i="38"/>
  <c r="M76" i="38"/>
  <c r="M79" i="38"/>
  <c r="M314" i="43"/>
  <c r="M313" i="43"/>
  <c r="M312" i="43"/>
  <c r="M311" i="43"/>
  <c r="M310" i="43"/>
  <c r="M114" i="38"/>
  <c r="M111" i="38"/>
  <c r="M110" i="38"/>
  <c r="M113" i="38"/>
  <c r="M112" i="38"/>
  <c r="M229" i="43"/>
  <c r="M228" i="43"/>
  <c r="M227" i="43"/>
  <c r="M226" i="43"/>
  <c r="M225" i="43"/>
  <c r="M27" i="38"/>
  <c r="M29" i="38"/>
  <c r="M26" i="38"/>
  <c r="M28" i="38"/>
  <c r="M25" i="38"/>
  <c r="M184" i="42"/>
  <c r="M183" i="42"/>
  <c r="M181" i="42"/>
  <c r="M182" i="42"/>
  <c r="M180" i="42"/>
  <c r="M259" i="43"/>
  <c r="M258" i="43"/>
  <c r="M257" i="43"/>
  <c r="M255" i="43"/>
  <c r="M256" i="43"/>
  <c r="M170" i="43"/>
  <c r="M174" i="43"/>
  <c r="M173" i="43"/>
  <c r="M172" i="43"/>
  <c r="M171" i="43"/>
  <c r="M216" i="38"/>
  <c r="M219" i="38"/>
  <c r="M215" i="38"/>
  <c r="M218" i="38"/>
  <c r="M217" i="38"/>
  <c r="M325" i="42"/>
  <c r="M329" i="42"/>
  <c r="M328" i="42"/>
  <c r="M327" i="42"/>
  <c r="M326" i="42"/>
  <c r="M208" i="42"/>
  <c r="M207" i="42"/>
  <c r="M205" i="42"/>
  <c r="M209" i="42"/>
  <c r="M206" i="42"/>
  <c r="M88" i="42"/>
  <c r="M87" i="42"/>
  <c r="M85" i="42"/>
  <c r="M89" i="42"/>
  <c r="M86" i="42"/>
  <c r="M139" i="43"/>
  <c r="M138" i="43"/>
  <c r="M137" i="43"/>
  <c r="M136" i="43"/>
  <c r="M135" i="43"/>
  <c r="M283" i="42"/>
  <c r="M282" i="42"/>
  <c r="M281" i="42"/>
  <c r="M280" i="42"/>
  <c r="M284" i="42"/>
  <c r="M160" i="42"/>
  <c r="M163" i="42"/>
  <c r="M164" i="42"/>
  <c r="M162" i="42"/>
  <c r="M161" i="42"/>
  <c r="M40" i="42"/>
  <c r="M43" i="42"/>
  <c r="M44" i="42"/>
  <c r="M42" i="42"/>
  <c r="M41" i="42"/>
  <c r="M176" i="38"/>
  <c r="M179" i="38"/>
  <c r="M177" i="38"/>
  <c r="M178" i="38"/>
  <c r="M175" i="38"/>
  <c r="M319" i="42"/>
  <c r="M318" i="42"/>
  <c r="M317" i="42"/>
  <c r="M316" i="42"/>
  <c r="M315" i="42"/>
  <c r="M196" i="42"/>
  <c r="M195" i="42"/>
  <c r="M199" i="42"/>
  <c r="M198" i="42"/>
  <c r="M197" i="42"/>
  <c r="M76" i="42"/>
  <c r="M75" i="42"/>
  <c r="M79" i="42"/>
  <c r="M78" i="42"/>
  <c r="M77" i="42"/>
  <c r="M338" i="43"/>
  <c r="M337" i="43"/>
  <c r="M336" i="43"/>
  <c r="M335" i="43"/>
  <c r="M339" i="43"/>
  <c r="M354" i="42"/>
  <c r="M353" i="42"/>
  <c r="M352" i="42"/>
  <c r="M351" i="42"/>
  <c r="M350" i="42"/>
  <c r="M270" i="38"/>
  <c r="M274" i="38"/>
  <c r="M273" i="38"/>
  <c r="M272" i="38"/>
  <c r="M271" i="38"/>
  <c r="M234" i="42"/>
  <c r="M233" i="42"/>
  <c r="M232" i="42"/>
  <c r="M231" i="42"/>
  <c r="M230" i="42"/>
  <c r="M150" i="38"/>
  <c r="M152" i="38"/>
  <c r="M153" i="38"/>
  <c r="M154" i="38"/>
  <c r="M151" i="38"/>
  <c r="M112" i="42"/>
  <c r="M111" i="42"/>
  <c r="M114" i="42"/>
  <c r="M113" i="42"/>
  <c r="M110" i="42"/>
  <c r="M96" i="38"/>
  <c r="M99" i="38"/>
  <c r="M95" i="38"/>
  <c r="M98" i="38"/>
  <c r="M97" i="38"/>
  <c r="M265" i="42"/>
  <c r="M269" i="42"/>
  <c r="M268" i="42"/>
  <c r="M267" i="42"/>
  <c r="M266" i="42"/>
  <c r="M148" i="42"/>
  <c r="M147" i="42"/>
  <c r="M145" i="42"/>
  <c r="M149" i="42"/>
  <c r="M146" i="42"/>
  <c r="M28" i="42"/>
  <c r="M27" i="42"/>
  <c r="M25" i="42"/>
  <c r="M26" i="42"/>
  <c r="M29" i="42"/>
  <c r="M301" i="42"/>
  <c r="M300" i="42"/>
  <c r="M304" i="42"/>
  <c r="M303" i="42"/>
  <c r="M302" i="42"/>
  <c r="M222" i="38"/>
  <c r="M221" i="38"/>
  <c r="M224" i="38"/>
  <c r="M220" i="38"/>
  <c r="M223" i="38"/>
  <c r="M182" i="43"/>
  <c r="M181" i="43"/>
  <c r="M180" i="43"/>
  <c r="M183" i="43"/>
  <c r="M184" i="43"/>
  <c r="M102" i="38"/>
  <c r="M101" i="38"/>
  <c r="M100" i="38"/>
  <c r="M104" i="38"/>
  <c r="M103" i="38"/>
  <c r="M64" i="43"/>
  <c r="M62" i="43"/>
  <c r="M63" i="43"/>
  <c r="M61" i="43"/>
  <c r="M60" i="43"/>
  <c r="M374" i="38"/>
  <c r="M372" i="38"/>
  <c r="M373" i="38"/>
  <c r="M371" i="38"/>
  <c r="M370" i="38"/>
  <c r="M294" i="42"/>
  <c r="M293" i="42"/>
  <c r="M292" i="42"/>
  <c r="M291" i="42"/>
  <c r="M290" i="42"/>
  <c r="M252" i="38"/>
  <c r="M251" i="38"/>
  <c r="M250" i="38"/>
  <c r="M254" i="38"/>
  <c r="M253" i="38"/>
  <c r="M172" i="42"/>
  <c r="M171" i="42"/>
  <c r="M174" i="42"/>
  <c r="M170" i="42"/>
  <c r="M173" i="42"/>
  <c r="M132" i="38"/>
  <c r="M134" i="38"/>
  <c r="M131" i="38"/>
  <c r="M130" i="38"/>
  <c r="M133" i="38"/>
  <c r="M52" i="42"/>
  <c r="M51" i="42"/>
  <c r="M54" i="42"/>
  <c r="M50" i="42"/>
  <c r="M53" i="42"/>
  <c r="M12" i="38"/>
  <c r="M14" i="38"/>
  <c r="M11" i="38"/>
  <c r="M10" i="38"/>
  <c r="M13" i="38"/>
  <c r="M219" i="42"/>
  <c r="M217" i="42"/>
  <c r="M215" i="42"/>
  <c r="M218" i="42"/>
  <c r="M216" i="42"/>
  <c r="M326" i="43"/>
  <c r="M325" i="43"/>
  <c r="M329" i="43"/>
  <c r="M327" i="43"/>
  <c r="M328" i="43"/>
  <c r="M288" i="38"/>
  <c r="M287" i="38"/>
  <c r="M286" i="38"/>
  <c r="M285" i="38"/>
  <c r="M289" i="38"/>
  <c r="M206" i="43"/>
  <c r="M205" i="43"/>
  <c r="M209" i="43"/>
  <c r="M208" i="43"/>
  <c r="M207" i="43"/>
  <c r="M168" i="38"/>
  <c r="M165" i="38"/>
  <c r="M167" i="38"/>
  <c r="M166" i="38"/>
  <c r="M169" i="38"/>
  <c r="M88" i="43"/>
  <c r="M86" i="43"/>
  <c r="M85" i="43"/>
  <c r="M87" i="43"/>
  <c r="M89" i="43"/>
  <c r="M48" i="38"/>
  <c r="M45" i="38"/>
  <c r="M47" i="38"/>
  <c r="M46" i="38"/>
  <c r="M49" i="38"/>
  <c r="M363" i="38"/>
  <c r="M362" i="38"/>
  <c r="M360" i="38"/>
  <c r="M361" i="38"/>
  <c r="M364" i="38"/>
  <c r="M284" i="43"/>
  <c r="M283" i="43"/>
  <c r="M282" i="43"/>
  <c r="M281" i="43"/>
  <c r="M280" i="43"/>
  <c r="M240" i="38"/>
  <c r="M242" i="38"/>
  <c r="M244" i="38"/>
  <c r="M243" i="38"/>
  <c r="M241" i="38"/>
  <c r="M164" i="43"/>
  <c r="M163" i="43"/>
  <c r="M162" i="43"/>
  <c r="M161" i="43"/>
  <c r="M160" i="43"/>
  <c r="M120" i="38"/>
  <c r="M123" i="38"/>
  <c r="M124" i="38"/>
  <c r="M122" i="38"/>
  <c r="M121" i="38"/>
  <c r="M43" i="43"/>
  <c r="M42" i="43"/>
  <c r="M41" i="43"/>
  <c r="M40" i="43"/>
  <c r="M44" i="43"/>
  <c r="M178" i="42"/>
  <c r="M177" i="42"/>
  <c r="M175" i="42"/>
  <c r="M176" i="42"/>
  <c r="M179" i="42"/>
  <c r="M357" i="38"/>
  <c r="M356" i="38"/>
  <c r="M359" i="38"/>
  <c r="M358" i="38"/>
  <c r="M355" i="38"/>
  <c r="M319" i="43"/>
  <c r="M318" i="43"/>
  <c r="M317" i="43"/>
  <c r="M316" i="43"/>
  <c r="M315" i="43"/>
  <c r="M239" i="38"/>
  <c r="M237" i="38"/>
  <c r="M238" i="38"/>
  <c r="M236" i="38"/>
  <c r="M235" i="38"/>
  <c r="M199" i="43"/>
  <c r="M198" i="43"/>
  <c r="M197" i="43"/>
  <c r="M196" i="43"/>
  <c r="M195" i="43"/>
  <c r="M119" i="38"/>
  <c r="M116" i="38"/>
  <c r="M118" i="38"/>
  <c r="M117" i="38"/>
  <c r="M115" i="38"/>
  <c r="M77" i="43"/>
  <c r="M79" i="43"/>
  <c r="M78" i="43"/>
  <c r="M76" i="43"/>
  <c r="M75" i="43"/>
  <c r="M350" i="43"/>
  <c r="M354" i="43"/>
  <c r="M353" i="43"/>
  <c r="M352" i="43"/>
  <c r="M351" i="43"/>
  <c r="M230" i="43"/>
  <c r="M234" i="43"/>
  <c r="M233" i="43"/>
  <c r="M232" i="43"/>
  <c r="M231" i="43"/>
  <c r="M113" i="43"/>
  <c r="M110" i="43"/>
  <c r="M114" i="43"/>
  <c r="M112" i="43"/>
  <c r="M111" i="43"/>
  <c r="M30" i="38"/>
  <c r="M33" i="38"/>
  <c r="M32" i="38"/>
  <c r="M34" i="38"/>
  <c r="M31" i="38"/>
  <c r="M99" i="42"/>
  <c r="M97" i="42"/>
  <c r="M96" i="42"/>
  <c r="M98" i="42"/>
  <c r="M95" i="42"/>
  <c r="M309" i="38"/>
  <c r="M308" i="38"/>
  <c r="M306" i="38"/>
  <c r="M305" i="38"/>
  <c r="M307" i="38"/>
  <c r="M266" i="43"/>
  <c r="M265" i="43"/>
  <c r="M269" i="43"/>
  <c r="M268" i="43"/>
  <c r="M267" i="43"/>
  <c r="M186" i="38"/>
  <c r="M189" i="38"/>
  <c r="M185" i="38"/>
  <c r="M188" i="38"/>
  <c r="M187" i="38"/>
  <c r="M146" i="43"/>
  <c r="M145" i="43"/>
  <c r="M149" i="43"/>
  <c r="M147" i="43"/>
  <c r="M148" i="43"/>
  <c r="M66" i="38"/>
  <c r="M65" i="38"/>
  <c r="M69" i="38"/>
  <c r="M68" i="38"/>
  <c r="M67" i="38"/>
  <c r="M28" i="43"/>
  <c r="M26" i="43"/>
  <c r="M25" i="43"/>
  <c r="M27" i="43"/>
  <c r="M29" i="43"/>
  <c r="M344" i="38"/>
  <c r="M342" i="38"/>
  <c r="M341" i="38"/>
  <c r="M343" i="38"/>
  <c r="M340" i="38"/>
  <c r="M302" i="43"/>
  <c r="M301" i="43"/>
  <c r="M300" i="43"/>
  <c r="M304" i="43"/>
  <c r="M303" i="43"/>
  <c r="M220" i="42"/>
  <c r="M223" i="42"/>
  <c r="M224" i="42"/>
  <c r="M222" i="42"/>
  <c r="M221" i="42"/>
  <c r="M100" i="42"/>
  <c r="M103" i="42"/>
  <c r="M104" i="42"/>
  <c r="M102" i="42"/>
  <c r="M101" i="42"/>
  <c r="M258" i="38"/>
  <c r="M257" i="38"/>
  <c r="M256" i="38"/>
  <c r="M255" i="38"/>
  <c r="M259" i="38"/>
  <c r="M332" i="43"/>
  <c r="M331" i="43"/>
  <c r="M330" i="43"/>
  <c r="M334" i="43"/>
  <c r="M333" i="43"/>
  <c r="M212" i="43"/>
  <c r="M211" i="43"/>
  <c r="M210" i="43"/>
  <c r="M214" i="43"/>
  <c r="M213" i="43"/>
  <c r="M94" i="43"/>
  <c r="M93" i="43"/>
  <c r="M92" i="43"/>
  <c r="M91" i="43"/>
  <c r="M90" i="43"/>
  <c r="K22" i="30"/>
  <c r="K16" i="30"/>
  <c r="K10" i="30"/>
  <c r="K20" i="30"/>
  <c r="K8" i="30"/>
  <c r="K21" i="30"/>
  <c r="K15" i="30"/>
  <c r="K9" i="30"/>
  <c r="K26" i="30"/>
  <c r="K14" i="30"/>
  <c r="K25" i="30"/>
  <c r="K19" i="30"/>
  <c r="K13" i="30"/>
  <c r="K23" i="30"/>
  <c r="K11" i="30"/>
  <c r="K24" i="30"/>
  <c r="K18" i="30"/>
  <c r="K12" i="30"/>
  <c r="K17" i="30"/>
  <c r="M19" i="43"/>
  <c r="M18" i="43"/>
  <c r="M17" i="43"/>
  <c r="M16" i="43"/>
  <c r="M15" i="43"/>
  <c r="M289" i="42"/>
  <c r="M288" i="42"/>
  <c r="M287" i="42"/>
  <c r="M286" i="42"/>
  <c r="M285" i="42"/>
  <c r="M159" i="42"/>
  <c r="M157" i="42"/>
  <c r="M156" i="42"/>
  <c r="M155" i="42"/>
  <c r="M158" i="42"/>
  <c r="M234" i="38"/>
  <c r="M230" i="38"/>
  <c r="M233" i="38"/>
  <c r="M232" i="38"/>
  <c r="M231" i="38"/>
  <c r="M70" i="42"/>
  <c r="M73" i="42"/>
  <c r="M71" i="42"/>
  <c r="M74" i="42"/>
  <c r="M72" i="42"/>
  <c r="M140" i="43"/>
  <c r="M144" i="43"/>
  <c r="M143" i="43"/>
  <c r="M142" i="43"/>
  <c r="M141" i="43"/>
  <c r="M369" i="38"/>
  <c r="M368" i="38"/>
  <c r="M366" i="38"/>
  <c r="M367" i="38"/>
  <c r="M365" i="38"/>
  <c r="M126" i="38"/>
  <c r="M125" i="38"/>
  <c r="M129" i="38"/>
  <c r="M128" i="38"/>
  <c r="M127" i="38"/>
  <c r="M362" i="43"/>
  <c r="M361" i="43"/>
  <c r="M360" i="43"/>
  <c r="M363" i="43"/>
  <c r="M364" i="43"/>
  <c r="M242" i="43"/>
  <c r="M241" i="43"/>
  <c r="M240" i="43"/>
  <c r="M244" i="43"/>
  <c r="M243" i="43"/>
  <c r="M84" i="38"/>
  <c r="M83" i="38"/>
  <c r="M81" i="38"/>
  <c r="M80" i="38"/>
  <c r="M82" i="38"/>
  <c r="M315" i="38"/>
  <c r="M318" i="38"/>
  <c r="M319" i="38"/>
  <c r="M317" i="38"/>
  <c r="M316" i="38"/>
  <c r="M158" i="43"/>
  <c r="M157" i="43"/>
  <c r="M156" i="43"/>
  <c r="M155" i="43"/>
  <c r="M159" i="43"/>
  <c r="M351" i="38"/>
  <c r="M350" i="38"/>
  <c r="M354" i="38"/>
  <c r="M353" i="38"/>
  <c r="M352" i="38"/>
  <c r="M194" i="43"/>
  <c r="M193" i="43"/>
  <c r="M192" i="43"/>
  <c r="M191" i="43"/>
  <c r="M190" i="43"/>
  <c r="M349" i="43"/>
  <c r="M348" i="43"/>
  <c r="M347" i="43"/>
  <c r="M345" i="43"/>
  <c r="M346" i="43"/>
  <c r="M107" i="43"/>
  <c r="M109" i="43"/>
  <c r="M108" i="43"/>
  <c r="M106" i="43"/>
  <c r="M105" i="43"/>
  <c r="M303" i="38"/>
  <c r="M302" i="38"/>
  <c r="M300" i="38"/>
  <c r="M301" i="38"/>
  <c r="M304" i="38"/>
  <c r="M50" i="43"/>
  <c r="M54" i="43"/>
  <c r="M53" i="43"/>
  <c r="M51" i="43"/>
  <c r="M52" i="43"/>
  <c r="M129" i="42"/>
  <c r="M127" i="42"/>
  <c r="M128" i="42"/>
  <c r="M126" i="42"/>
  <c r="M125" i="42"/>
  <c r="M343" i="42"/>
  <c r="M342" i="42"/>
  <c r="M341" i="42"/>
  <c r="M340" i="42"/>
  <c r="M344" i="42"/>
  <c r="M46" i="42"/>
  <c r="M45" i="42"/>
  <c r="M49" i="42"/>
  <c r="M48" i="42"/>
  <c r="M47" i="42"/>
  <c r="M361" i="42"/>
  <c r="M360" i="42"/>
  <c r="M364" i="42"/>
  <c r="M363" i="42"/>
  <c r="M362" i="42"/>
  <c r="M176" i="43"/>
  <c r="M175" i="43"/>
  <c r="M179" i="43"/>
  <c r="M178" i="43"/>
  <c r="M177" i="43"/>
  <c r="M277" i="42"/>
  <c r="M276" i="42"/>
  <c r="M275" i="42"/>
  <c r="M279" i="42"/>
  <c r="M278" i="42"/>
  <c r="M20" i="43"/>
  <c r="M24" i="43"/>
  <c r="M23" i="43"/>
  <c r="M22" i="43"/>
  <c r="M21" i="43"/>
  <c r="M289" i="43"/>
  <c r="M288" i="43"/>
  <c r="M287" i="43"/>
  <c r="M286" i="43"/>
  <c r="M285" i="43"/>
  <c r="M169" i="43"/>
  <c r="M168" i="43"/>
  <c r="M167" i="43"/>
  <c r="M165" i="43"/>
  <c r="M166" i="43"/>
  <c r="M47" i="43"/>
  <c r="M49" i="43"/>
  <c r="M48" i="43"/>
  <c r="M46" i="43"/>
  <c r="M45" i="43"/>
  <c r="M321" i="38"/>
  <c r="M320" i="38"/>
  <c r="M324" i="38"/>
  <c r="M323" i="38"/>
  <c r="M322" i="38"/>
  <c r="M124" i="43"/>
  <c r="M123" i="43"/>
  <c r="M122" i="43"/>
  <c r="M121" i="43"/>
  <c r="M120" i="43"/>
  <c r="M58" i="42"/>
  <c r="M57" i="42"/>
  <c r="M55" i="42"/>
  <c r="M56" i="42"/>
  <c r="M59" i="42"/>
  <c r="M198" i="38"/>
  <c r="M197" i="38"/>
  <c r="M196" i="38"/>
  <c r="M195" i="38"/>
  <c r="M199" i="38"/>
  <c r="M36" i="43"/>
  <c r="M35" i="43"/>
  <c r="M39" i="43"/>
  <c r="M38" i="43"/>
  <c r="M37" i="43"/>
  <c r="M73" i="43"/>
  <c r="M71" i="43"/>
  <c r="M72" i="43"/>
  <c r="M70" i="43"/>
  <c r="M74" i="43"/>
  <c r="M267" i="38"/>
  <c r="M266" i="38"/>
  <c r="M269" i="38"/>
  <c r="M268" i="38"/>
  <c r="M265" i="38"/>
  <c r="M149" i="38"/>
  <c r="M148" i="38"/>
  <c r="M147" i="38"/>
  <c r="M146" i="38"/>
  <c r="M145" i="38"/>
  <c r="M295" i="42"/>
  <c r="M299" i="42"/>
  <c r="M298" i="42"/>
  <c r="M297" i="42"/>
  <c r="M296" i="42"/>
  <c r="M64" i="42"/>
  <c r="M63" i="42"/>
  <c r="M61" i="42"/>
  <c r="M60" i="42"/>
  <c r="M62" i="42"/>
  <c r="M290" i="43"/>
  <c r="M294" i="43"/>
  <c r="M293" i="43"/>
  <c r="M291" i="43"/>
  <c r="M292" i="43"/>
  <c r="M367" i="42"/>
  <c r="M366" i="42"/>
  <c r="M365" i="42"/>
  <c r="M369" i="42"/>
  <c r="M368" i="42"/>
  <c r="M247" i="42"/>
  <c r="M246" i="42"/>
  <c r="M245" i="42"/>
  <c r="M249" i="42"/>
  <c r="M248" i="42"/>
  <c r="M6" i="38"/>
  <c r="M5" i="38"/>
  <c r="M9" i="38"/>
  <c r="M7" i="38"/>
  <c r="M8" i="38"/>
  <c r="M138" i="38"/>
  <c r="M135" i="38"/>
  <c r="M137" i="38"/>
  <c r="M136" i="38"/>
  <c r="M139" i="38"/>
  <c r="M324" i="42"/>
  <c r="M323" i="42"/>
  <c r="M322" i="42"/>
  <c r="M321" i="42"/>
  <c r="M320" i="42"/>
  <c r="M202" i="42"/>
  <c r="M201" i="42"/>
  <c r="M200" i="42"/>
  <c r="M204" i="42"/>
  <c r="M203" i="42"/>
  <c r="M82" i="42"/>
  <c r="M81" i="42"/>
  <c r="M80" i="42"/>
  <c r="M84" i="42"/>
  <c r="M83" i="42"/>
  <c r="M58" i="43"/>
  <c r="M56" i="43"/>
  <c r="M55" i="43"/>
  <c r="M57" i="43"/>
  <c r="M59" i="43"/>
  <c r="M355" i="42"/>
  <c r="M359" i="42"/>
  <c r="M358" i="42"/>
  <c r="M357" i="42"/>
  <c r="M356" i="42"/>
  <c r="M235" i="42"/>
  <c r="M239" i="42"/>
  <c r="M238" i="42"/>
  <c r="M237" i="42"/>
  <c r="M236" i="42"/>
  <c r="M118" i="42"/>
  <c r="M117" i="42"/>
  <c r="M115" i="42"/>
  <c r="M116" i="42"/>
  <c r="M119" i="42"/>
  <c r="M339" i="38"/>
  <c r="M338" i="38"/>
  <c r="M336" i="38"/>
  <c r="M337" i="38"/>
  <c r="M335" i="38"/>
  <c r="M271" i="42"/>
  <c r="M270" i="42"/>
  <c r="M274" i="42"/>
  <c r="M272" i="42"/>
  <c r="M273" i="42"/>
  <c r="M192" i="38"/>
  <c r="M194" i="38"/>
  <c r="M191" i="38"/>
  <c r="M190" i="38"/>
  <c r="M193" i="38"/>
  <c r="M154" i="42"/>
  <c r="M153" i="42"/>
  <c r="M151" i="42"/>
  <c r="M152" i="42"/>
  <c r="M150" i="42"/>
  <c r="M34" i="42"/>
  <c r="M33" i="42"/>
  <c r="M31" i="42"/>
  <c r="M32" i="42"/>
  <c r="M30" i="42"/>
  <c r="M307" i="42"/>
  <c r="M306" i="42"/>
  <c r="M305" i="42"/>
  <c r="M309" i="42"/>
  <c r="M308" i="42"/>
  <c r="M189" i="42"/>
  <c r="M187" i="42"/>
  <c r="M188" i="42"/>
  <c r="M186" i="42"/>
  <c r="M185" i="42"/>
  <c r="M69" i="42"/>
  <c r="M67" i="42"/>
  <c r="M68" i="42"/>
  <c r="M66" i="42"/>
  <c r="M65" i="42"/>
  <c r="M296" i="43"/>
  <c r="M295" i="43"/>
  <c r="M299" i="43"/>
  <c r="M298" i="43"/>
  <c r="M297" i="43"/>
  <c r="M224" i="43"/>
  <c r="M223" i="43"/>
  <c r="M222" i="43"/>
  <c r="M221" i="43"/>
  <c r="M220" i="43"/>
  <c r="M144" i="38"/>
  <c r="M141" i="38"/>
  <c r="M143" i="38"/>
  <c r="M140" i="38"/>
  <c r="M142" i="38"/>
  <c r="M103" i="43"/>
  <c r="M101" i="43"/>
  <c r="M102" i="43"/>
  <c r="M100" i="43"/>
  <c r="M104" i="43"/>
  <c r="M24" i="38"/>
  <c r="M23" i="38"/>
  <c r="M21" i="38"/>
  <c r="M22" i="38"/>
  <c r="M20" i="38"/>
  <c r="M259" i="42"/>
  <c r="M258" i="42"/>
  <c r="M257" i="42"/>
  <c r="M256" i="42"/>
  <c r="M255" i="42"/>
  <c r="M331" i="42"/>
  <c r="M330" i="42"/>
  <c r="M334" i="42"/>
  <c r="M333" i="42"/>
  <c r="M332" i="42"/>
  <c r="M294" i="38"/>
  <c r="M293" i="38"/>
  <c r="M292" i="38"/>
  <c r="M291" i="38"/>
  <c r="M290" i="38"/>
  <c r="M214" i="42"/>
  <c r="M213" i="42"/>
  <c r="M211" i="42"/>
  <c r="M212" i="42"/>
  <c r="M210" i="42"/>
  <c r="M174" i="38"/>
  <c r="M173" i="38"/>
  <c r="M172" i="38"/>
  <c r="M171" i="38"/>
  <c r="M170" i="38"/>
  <c r="M94" i="42"/>
  <c r="M93" i="42"/>
  <c r="M91" i="42"/>
  <c r="M92" i="42"/>
  <c r="M90" i="42"/>
  <c r="M54" i="38"/>
  <c r="M53" i="38"/>
  <c r="M51" i="38"/>
  <c r="M52" i="38"/>
  <c r="M50" i="38"/>
  <c r="K24" i="29"/>
  <c r="K18" i="29"/>
  <c r="K12" i="29"/>
  <c r="K16" i="29"/>
  <c r="K23" i="29"/>
  <c r="K17" i="29"/>
  <c r="K11" i="29"/>
  <c r="K22" i="29"/>
  <c r="K10" i="29"/>
  <c r="K21" i="29"/>
  <c r="K15" i="29"/>
  <c r="K9" i="29"/>
  <c r="K19" i="29"/>
  <c r="K26" i="29"/>
  <c r="K20" i="29"/>
  <c r="K14" i="29"/>
  <c r="K25" i="29"/>
  <c r="K13" i="29"/>
  <c r="M368" i="43"/>
  <c r="M367" i="43"/>
  <c r="M366" i="43"/>
  <c r="M365" i="43"/>
  <c r="M369" i="43"/>
  <c r="M327" i="38"/>
  <c r="M326" i="38"/>
  <c r="M325" i="38"/>
  <c r="M329" i="38"/>
  <c r="M328" i="38"/>
  <c r="M248" i="43"/>
  <c r="M247" i="43"/>
  <c r="M246" i="43"/>
  <c r="M245" i="43"/>
  <c r="M249" i="43"/>
  <c r="M207" i="38"/>
  <c r="M209" i="38"/>
  <c r="M206" i="38"/>
  <c r="M208" i="38"/>
  <c r="M205" i="38"/>
  <c r="M128" i="43"/>
  <c r="M127" i="43"/>
  <c r="M126" i="43"/>
  <c r="M125" i="43"/>
  <c r="M129" i="43"/>
  <c r="M87" i="38"/>
  <c r="M89" i="38"/>
  <c r="M88" i="38"/>
  <c r="M86" i="38"/>
  <c r="M85" i="38"/>
  <c r="M136" i="42"/>
  <c r="M135" i="42"/>
  <c r="M139" i="42"/>
  <c r="M138" i="42"/>
  <c r="M137" i="42"/>
  <c r="M320" i="43"/>
  <c r="M324" i="43"/>
  <c r="M323" i="43"/>
  <c r="M322" i="43"/>
  <c r="M321" i="43"/>
  <c r="M282" i="38"/>
  <c r="M284" i="38"/>
  <c r="M281" i="38"/>
  <c r="M280" i="38"/>
  <c r="M283" i="38"/>
  <c r="M200" i="43"/>
  <c r="M204" i="43"/>
  <c r="M203" i="43"/>
  <c r="M201" i="43"/>
  <c r="M202" i="43"/>
  <c r="M162" i="38"/>
  <c r="M164" i="38"/>
  <c r="M161" i="38"/>
  <c r="M160" i="38"/>
  <c r="M163" i="38"/>
  <c r="M80" i="43"/>
  <c r="M84" i="43"/>
  <c r="M83" i="43"/>
  <c r="M82" i="43"/>
  <c r="M81" i="43"/>
  <c r="M42" i="38"/>
  <c r="M44" i="38"/>
  <c r="M41" i="38"/>
  <c r="M40" i="38"/>
  <c r="M43" i="38"/>
  <c r="M356" i="43"/>
  <c r="M355" i="43"/>
  <c r="M359" i="43"/>
  <c r="M358" i="43"/>
  <c r="M357" i="43"/>
  <c r="M276" i="38"/>
  <c r="M275" i="38"/>
  <c r="M279" i="38"/>
  <c r="M278" i="38"/>
  <c r="M277" i="38"/>
  <c r="M236" i="43"/>
  <c r="M235" i="43"/>
  <c r="M239" i="43"/>
  <c r="M237" i="43"/>
  <c r="M238" i="43"/>
  <c r="M156" i="38"/>
  <c r="M159" i="38"/>
  <c r="M155" i="38"/>
  <c r="M158" i="38"/>
  <c r="M157" i="38"/>
  <c r="M118" i="43"/>
  <c r="M116" i="43"/>
  <c r="M115" i="43"/>
  <c r="M117" i="43"/>
  <c r="M119" i="43"/>
  <c r="M36" i="38"/>
  <c r="M35" i="38"/>
  <c r="M39" i="38"/>
  <c r="M38" i="38"/>
  <c r="M37" i="38"/>
  <c r="M337" i="42"/>
  <c r="M336" i="42"/>
  <c r="M335" i="42"/>
  <c r="M339" i="42"/>
  <c r="M338" i="42"/>
  <c r="M314" i="38"/>
  <c r="M312" i="38"/>
  <c r="M313" i="38"/>
  <c r="M311" i="38"/>
  <c r="M310" i="38"/>
  <c r="M272" i="43"/>
  <c r="M271" i="43"/>
  <c r="M270" i="43"/>
  <c r="M273" i="43"/>
  <c r="M274" i="43"/>
  <c r="M152" i="43"/>
  <c r="M151" i="43"/>
  <c r="M150" i="43"/>
  <c r="M154" i="43"/>
  <c r="M153" i="43"/>
  <c r="M72" i="38"/>
  <c r="M74" i="38"/>
  <c r="M71" i="38"/>
  <c r="M70" i="38"/>
  <c r="M73" i="38"/>
  <c r="M34" i="43"/>
  <c r="M33" i="43"/>
  <c r="M31" i="43"/>
  <c r="M32" i="43"/>
  <c r="M30" i="43"/>
  <c r="M345" i="38"/>
  <c r="M348" i="38"/>
  <c r="M349" i="38"/>
  <c r="M347" i="38"/>
  <c r="M346" i="38"/>
  <c r="M308" i="43"/>
  <c r="M307" i="43"/>
  <c r="M306" i="43"/>
  <c r="M305" i="43"/>
  <c r="M309" i="43"/>
  <c r="M228" i="38"/>
  <c r="M227" i="38"/>
  <c r="M225" i="38"/>
  <c r="M226" i="38"/>
  <c r="M229" i="38"/>
  <c r="M188" i="43"/>
  <c r="M187" i="43"/>
  <c r="M186" i="43"/>
  <c r="M185" i="43"/>
  <c r="M189" i="43"/>
  <c r="M108" i="38"/>
  <c r="M107" i="38"/>
  <c r="M105" i="38"/>
  <c r="M106" i="38"/>
  <c r="M109" i="38"/>
  <c r="M65" i="43"/>
  <c r="M68" i="43"/>
  <c r="M69" i="43"/>
  <c r="M67" i="43"/>
  <c r="M66" i="43"/>
  <c r="M344" i="43"/>
  <c r="M343" i="43"/>
  <c r="M342" i="43"/>
  <c r="M341" i="43"/>
  <c r="M340" i="43"/>
  <c r="M264" i="38"/>
  <c r="M263" i="38"/>
  <c r="M261" i="38"/>
  <c r="M260" i="38"/>
  <c r="M262" i="38"/>
  <c r="M142" i="42"/>
  <c r="M141" i="42"/>
  <c r="M140" i="42"/>
  <c r="M143" i="42"/>
  <c r="M144" i="42"/>
  <c r="M22" i="42"/>
  <c r="M21" i="42"/>
  <c r="M20" i="42"/>
  <c r="M24" i="42"/>
  <c r="M23" i="42"/>
  <c r="M374" i="43"/>
  <c r="M373" i="43"/>
  <c r="M372" i="43"/>
  <c r="M371" i="43"/>
  <c r="M370" i="43"/>
  <c r="M254" i="43"/>
  <c r="M253" i="43"/>
  <c r="M252" i="43"/>
  <c r="M251" i="43"/>
  <c r="M250" i="43"/>
  <c r="M134" i="43"/>
  <c r="M133" i="43"/>
  <c r="M132" i="43"/>
  <c r="M131" i="43"/>
  <c r="M130" i="43"/>
  <c r="M14" i="43"/>
  <c r="M13" i="43"/>
  <c r="M12" i="43"/>
  <c r="M11" i="43"/>
  <c r="M10" i="43"/>
  <c r="M218" i="43"/>
  <c r="M217" i="43"/>
  <c r="M216" i="43"/>
  <c r="M215" i="43"/>
  <c r="M219" i="43"/>
  <c r="M18" i="38"/>
  <c r="M15" i="38"/>
  <c r="M17" i="38"/>
  <c r="M16" i="38"/>
  <c r="M19" i="38"/>
  <c r="M241" i="42"/>
  <c r="M240" i="42"/>
  <c r="M244" i="42"/>
  <c r="M243" i="42"/>
  <c r="M242" i="42"/>
  <c r="M39" i="42"/>
  <c r="M37" i="42"/>
  <c r="M35" i="42"/>
  <c r="M38" i="42"/>
  <c r="M36" i="42"/>
  <c r="M349" i="42"/>
  <c r="M348" i="42"/>
  <c r="M347" i="42"/>
  <c r="M346" i="42"/>
  <c r="M345" i="42"/>
  <c r="M299" i="38"/>
  <c r="M297" i="38"/>
  <c r="M296" i="38"/>
  <c r="M298" i="38"/>
  <c r="M295" i="38"/>
  <c r="M260" i="43"/>
  <c r="M264" i="43"/>
  <c r="M263" i="43"/>
  <c r="M262" i="43"/>
  <c r="M261" i="43"/>
  <c r="M180" i="38"/>
  <c r="M183" i="38"/>
  <c r="M182" i="38"/>
  <c r="M184" i="38"/>
  <c r="M181" i="38"/>
  <c r="M373" i="42"/>
  <c r="M372" i="42"/>
  <c r="M371" i="42"/>
  <c r="M370" i="42"/>
  <c r="M374" i="42"/>
  <c r="M333" i="38"/>
  <c r="M332" i="38"/>
  <c r="M330" i="38"/>
  <c r="M334" i="38"/>
  <c r="M331" i="38"/>
  <c r="M253" i="42"/>
  <c r="M252" i="42"/>
  <c r="M251" i="42"/>
  <c r="M250" i="42"/>
  <c r="M254" i="42"/>
  <c r="M210" i="38"/>
  <c r="M212" i="38"/>
  <c r="M214" i="38"/>
  <c r="M213" i="38"/>
  <c r="M211" i="38"/>
  <c r="M130" i="42"/>
  <c r="M133" i="42"/>
  <c r="M134" i="42"/>
  <c r="M132" i="42"/>
  <c r="M131" i="42"/>
  <c r="M90" i="38"/>
  <c r="M92" i="38"/>
  <c r="M94" i="38"/>
  <c r="M93" i="38"/>
  <c r="M91" i="38"/>
  <c r="M13" i="42"/>
  <c r="M12" i="42"/>
  <c r="M14" i="42"/>
  <c r="M11" i="42"/>
  <c r="M16" i="42"/>
  <c r="M15" i="42"/>
  <c r="M19" i="42"/>
  <c r="M18" i="42"/>
  <c r="M17" i="42"/>
  <c r="M168" i="31"/>
  <c r="M167" i="31"/>
  <c r="M166" i="31"/>
  <c r="M165" i="31"/>
  <c r="M169" i="31"/>
  <c r="M160" i="31"/>
  <c r="M164" i="31"/>
  <c r="M163" i="31"/>
  <c r="M162" i="31"/>
  <c r="M161" i="31"/>
  <c r="M334" i="31"/>
  <c r="M333" i="31"/>
  <c r="M332" i="31"/>
  <c r="M331" i="31"/>
  <c r="M330" i="31"/>
  <c r="M94" i="31"/>
  <c r="M93" i="31"/>
  <c r="M92" i="31"/>
  <c r="M91" i="31"/>
  <c r="M90" i="31"/>
  <c r="M216" i="31"/>
  <c r="M215" i="31"/>
  <c r="M219" i="31"/>
  <c r="M217" i="31"/>
  <c r="M218" i="31"/>
  <c r="M248" i="31"/>
  <c r="M247" i="31"/>
  <c r="M249" i="31"/>
  <c r="M246" i="31"/>
  <c r="M245" i="31"/>
  <c r="M174" i="31"/>
  <c r="M173" i="31"/>
  <c r="M172" i="31"/>
  <c r="M171" i="31"/>
  <c r="M170" i="31"/>
  <c r="M14" i="31"/>
  <c r="M13" i="31"/>
  <c r="M12" i="31"/>
  <c r="M11" i="31"/>
  <c r="M10" i="31"/>
  <c r="M359" i="31"/>
  <c r="M358" i="31"/>
  <c r="M357" i="31"/>
  <c r="M356" i="31"/>
  <c r="M355" i="31"/>
  <c r="M279" i="31"/>
  <c r="M278" i="31"/>
  <c r="M277" i="31"/>
  <c r="M276" i="31"/>
  <c r="M275" i="31"/>
  <c r="M199" i="31"/>
  <c r="M198" i="31"/>
  <c r="M197" i="31"/>
  <c r="M196" i="31"/>
  <c r="M195" i="31"/>
  <c r="M119" i="31"/>
  <c r="M118" i="31"/>
  <c r="M117" i="31"/>
  <c r="M116" i="31"/>
  <c r="M115" i="31"/>
  <c r="M39" i="31"/>
  <c r="M38" i="31"/>
  <c r="M37" i="31"/>
  <c r="M36" i="31"/>
  <c r="M35" i="31"/>
  <c r="M352" i="31"/>
  <c r="M351" i="31"/>
  <c r="M350" i="31"/>
  <c r="M354" i="31"/>
  <c r="M353" i="31"/>
  <c r="M112" i="31"/>
  <c r="M111" i="31"/>
  <c r="M110" i="31"/>
  <c r="M114" i="31"/>
  <c r="M113" i="31"/>
  <c r="M32" i="31"/>
  <c r="M31" i="31"/>
  <c r="M30" i="31"/>
  <c r="M33" i="31"/>
  <c r="M34" i="31"/>
  <c r="M305" i="31"/>
  <c r="M309" i="31"/>
  <c r="M308" i="31"/>
  <c r="M307" i="31"/>
  <c r="M306" i="31"/>
  <c r="M229" i="31"/>
  <c r="M228" i="31"/>
  <c r="M227" i="31"/>
  <c r="M226" i="31"/>
  <c r="M225" i="31"/>
  <c r="M149" i="31"/>
  <c r="M148" i="31"/>
  <c r="M147" i="31"/>
  <c r="M145" i="31"/>
  <c r="M146" i="31"/>
  <c r="M65" i="31"/>
  <c r="M69" i="31"/>
  <c r="M68" i="31"/>
  <c r="M67" i="31"/>
  <c r="M66" i="31"/>
  <c r="M344" i="31"/>
  <c r="M343" i="31"/>
  <c r="M342" i="31"/>
  <c r="M341" i="31"/>
  <c r="M340" i="31"/>
  <c r="M264" i="31"/>
  <c r="M263" i="31"/>
  <c r="M262" i="31"/>
  <c r="M261" i="31"/>
  <c r="M260" i="31"/>
  <c r="M184" i="31"/>
  <c r="M183" i="31"/>
  <c r="M182" i="31"/>
  <c r="M181" i="31"/>
  <c r="M180" i="31"/>
  <c r="M104" i="31"/>
  <c r="M103" i="31"/>
  <c r="M102" i="31"/>
  <c r="M101" i="31"/>
  <c r="M100" i="31"/>
  <c r="M24" i="31"/>
  <c r="M23" i="31"/>
  <c r="M22" i="31"/>
  <c r="M21" i="31"/>
  <c r="M20" i="31"/>
  <c r="M320" i="31"/>
  <c r="M324" i="31"/>
  <c r="M323" i="31"/>
  <c r="M322" i="31"/>
  <c r="M321" i="31"/>
  <c r="M176" i="31"/>
  <c r="M175" i="31"/>
  <c r="M177" i="31"/>
  <c r="M179" i="31"/>
  <c r="M178" i="31"/>
  <c r="M96" i="31"/>
  <c r="M95" i="31"/>
  <c r="M99" i="31"/>
  <c r="M97" i="31"/>
  <c r="M98" i="31"/>
  <c r="M256" i="31"/>
  <c r="M255" i="31"/>
  <c r="M257" i="31"/>
  <c r="M259" i="31"/>
  <c r="M258" i="31"/>
  <c r="M240" i="31"/>
  <c r="M241" i="31"/>
  <c r="M244" i="31"/>
  <c r="M243" i="31"/>
  <c r="M242" i="31"/>
  <c r="M254" i="31"/>
  <c r="M253" i="31"/>
  <c r="M252" i="31"/>
  <c r="M251" i="31"/>
  <c r="M250" i="31"/>
  <c r="M192" i="31"/>
  <c r="M191" i="31"/>
  <c r="M190" i="31"/>
  <c r="M193" i="31"/>
  <c r="M194" i="31"/>
  <c r="M368" i="31"/>
  <c r="M369" i="31"/>
  <c r="M367" i="31"/>
  <c r="M366" i="31"/>
  <c r="M365" i="31"/>
  <c r="M288" i="31"/>
  <c r="M289" i="31"/>
  <c r="M287" i="31"/>
  <c r="M286" i="31"/>
  <c r="M285" i="31"/>
  <c r="M208" i="31"/>
  <c r="M207" i="31"/>
  <c r="M206" i="31"/>
  <c r="M205" i="31"/>
  <c r="M209" i="31"/>
  <c r="M128" i="31"/>
  <c r="M129" i="31"/>
  <c r="M127" i="31"/>
  <c r="M126" i="31"/>
  <c r="M125" i="31"/>
  <c r="M48" i="31"/>
  <c r="M49" i="31"/>
  <c r="M47" i="31"/>
  <c r="M46" i="31"/>
  <c r="M45" i="31"/>
  <c r="M360" i="31"/>
  <c r="M364" i="31"/>
  <c r="M361" i="31"/>
  <c r="M363" i="31"/>
  <c r="M362" i="31"/>
  <c r="M280" i="31"/>
  <c r="M284" i="31"/>
  <c r="M281" i="31"/>
  <c r="M283" i="31"/>
  <c r="M282" i="31"/>
  <c r="M200" i="31"/>
  <c r="M201" i="31"/>
  <c r="M204" i="31"/>
  <c r="M203" i="31"/>
  <c r="M202" i="31"/>
  <c r="M120" i="31"/>
  <c r="M121" i="31"/>
  <c r="M124" i="31"/>
  <c r="M123" i="31"/>
  <c r="M122" i="31"/>
  <c r="M40" i="31"/>
  <c r="M41" i="31"/>
  <c r="M44" i="31"/>
  <c r="M43" i="31"/>
  <c r="M42" i="31"/>
  <c r="M374" i="31"/>
  <c r="M373" i="31"/>
  <c r="M372" i="31"/>
  <c r="M371" i="31"/>
  <c r="M370" i="31"/>
  <c r="M294" i="31"/>
  <c r="M293" i="31"/>
  <c r="M292" i="31"/>
  <c r="M291" i="31"/>
  <c r="M290" i="31"/>
  <c r="M214" i="31"/>
  <c r="M213" i="31"/>
  <c r="M212" i="31"/>
  <c r="M211" i="31"/>
  <c r="M210" i="31"/>
  <c r="M134" i="31"/>
  <c r="M133" i="31"/>
  <c r="M132" i="31"/>
  <c r="M131" i="31"/>
  <c r="M130" i="31"/>
  <c r="M54" i="31"/>
  <c r="M53" i="31"/>
  <c r="M52" i="31"/>
  <c r="M51" i="31"/>
  <c r="M50" i="31"/>
  <c r="M88" i="31"/>
  <c r="M87" i="31"/>
  <c r="M86" i="31"/>
  <c r="M85" i="31"/>
  <c r="M89" i="31"/>
  <c r="M80" i="31"/>
  <c r="M84" i="31"/>
  <c r="M81" i="31"/>
  <c r="M83" i="31"/>
  <c r="M82" i="31"/>
  <c r="M272" i="31"/>
  <c r="M271" i="31"/>
  <c r="M270" i="31"/>
  <c r="M274" i="31"/>
  <c r="M273" i="31"/>
  <c r="M16" i="31"/>
  <c r="M15" i="31"/>
  <c r="M19" i="31"/>
  <c r="M18" i="31"/>
  <c r="M17" i="31"/>
  <c r="M328" i="31"/>
  <c r="M329" i="31"/>
  <c r="M327" i="31"/>
  <c r="M326" i="31"/>
  <c r="M325" i="31"/>
  <c r="M319" i="31"/>
  <c r="M318" i="31"/>
  <c r="M317" i="31"/>
  <c r="M316" i="31"/>
  <c r="M315" i="31"/>
  <c r="M239" i="31"/>
  <c r="M238" i="31"/>
  <c r="M237" i="31"/>
  <c r="M236" i="31"/>
  <c r="M235" i="31"/>
  <c r="M159" i="31"/>
  <c r="M158" i="31"/>
  <c r="M157" i="31"/>
  <c r="M156" i="31"/>
  <c r="M155" i="31"/>
  <c r="M79" i="31"/>
  <c r="M78" i="31"/>
  <c r="M77" i="31"/>
  <c r="M76" i="31"/>
  <c r="M75" i="31"/>
  <c r="M312" i="31"/>
  <c r="M311" i="31"/>
  <c r="M310" i="31"/>
  <c r="M313" i="31"/>
  <c r="M314" i="31"/>
  <c r="M72" i="31"/>
  <c r="M71" i="31"/>
  <c r="M70" i="31"/>
  <c r="M73" i="31"/>
  <c r="M74" i="31"/>
  <c r="M349" i="31"/>
  <c r="M348" i="31"/>
  <c r="M347" i="31"/>
  <c r="M345" i="31"/>
  <c r="M346" i="31"/>
  <c r="M269" i="31"/>
  <c r="M268" i="31"/>
  <c r="M267" i="31"/>
  <c r="M265" i="31"/>
  <c r="M266" i="31"/>
  <c r="M185" i="31"/>
  <c r="M189" i="31"/>
  <c r="M188" i="31"/>
  <c r="M187" i="31"/>
  <c r="M186" i="31"/>
  <c r="M109" i="31"/>
  <c r="M105" i="31"/>
  <c r="M108" i="31"/>
  <c r="M107" i="31"/>
  <c r="M106" i="31"/>
  <c r="M29" i="31"/>
  <c r="M28" i="31"/>
  <c r="M27" i="31"/>
  <c r="M25" i="31"/>
  <c r="M26" i="31"/>
  <c r="M304" i="31"/>
  <c r="M303" i="31"/>
  <c r="M302" i="31"/>
  <c r="M301" i="31"/>
  <c r="M300" i="31"/>
  <c r="M224" i="31"/>
  <c r="M223" i="31"/>
  <c r="M222" i="31"/>
  <c r="M221" i="31"/>
  <c r="M220" i="31"/>
  <c r="M144" i="31"/>
  <c r="M143" i="31"/>
  <c r="M142" i="31"/>
  <c r="M141" i="31"/>
  <c r="M140" i="31"/>
  <c r="M64" i="31"/>
  <c r="M63" i="31"/>
  <c r="M62" i="31"/>
  <c r="M61" i="31"/>
  <c r="M60" i="31"/>
  <c r="M8" i="31"/>
  <c r="M7" i="31"/>
  <c r="M6" i="31"/>
  <c r="M5" i="31"/>
  <c r="M9" i="31"/>
  <c r="M136" i="31"/>
  <c r="M135" i="31"/>
  <c r="M137" i="31"/>
  <c r="M139" i="31"/>
  <c r="M138" i="31"/>
  <c r="M56" i="31"/>
  <c r="M55" i="31"/>
  <c r="M59" i="31"/>
  <c r="M58" i="31"/>
  <c r="M57" i="31"/>
  <c r="M336" i="31"/>
  <c r="M335" i="31"/>
  <c r="M337" i="31"/>
  <c r="M339" i="31"/>
  <c r="M338" i="31"/>
  <c r="M232" i="31"/>
  <c r="M231" i="31"/>
  <c r="M230" i="31"/>
  <c r="M233" i="31"/>
  <c r="M234" i="31"/>
  <c r="M152" i="31"/>
  <c r="M151" i="31"/>
  <c r="M150" i="31"/>
  <c r="M153" i="31"/>
  <c r="M154" i="31"/>
  <c r="M296" i="31"/>
  <c r="M295" i="31"/>
  <c r="M297" i="31"/>
  <c r="M299" i="31"/>
  <c r="M298" i="31"/>
  <c r="D325" i="31"/>
  <c r="D245" i="31"/>
  <c r="D165" i="31"/>
  <c r="D85" i="31"/>
  <c r="D5" i="42"/>
  <c r="D135" i="38"/>
  <c r="D320" i="31"/>
  <c r="D240" i="31"/>
  <c r="D160" i="31"/>
  <c r="D80" i="31"/>
  <c r="D55" i="38"/>
  <c r="D315" i="42"/>
  <c r="D235" i="42"/>
  <c r="D155" i="42"/>
  <c r="D75" i="42"/>
  <c r="D335" i="38"/>
  <c r="D310" i="42"/>
  <c r="D230" i="42"/>
  <c r="D150" i="42"/>
  <c r="D70" i="42"/>
  <c r="D345" i="42"/>
  <c r="D265" i="42"/>
  <c r="D185" i="42"/>
  <c r="D105" i="42"/>
  <c r="D25" i="42"/>
  <c r="D295" i="38"/>
  <c r="D300" i="42"/>
  <c r="D220" i="42"/>
  <c r="D140" i="42"/>
  <c r="D60" i="42"/>
  <c r="D330" i="31"/>
  <c r="D250" i="31"/>
  <c r="D170" i="31"/>
  <c r="D90" i="31"/>
  <c r="D10" i="31"/>
  <c r="D215" i="43"/>
  <c r="D325" i="38"/>
  <c r="D320" i="38"/>
  <c r="D315" i="43"/>
  <c r="D75" i="43"/>
  <c r="D150" i="43"/>
  <c r="D345" i="43"/>
  <c r="D265" i="43"/>
  <c r="D185" i="43"/>
  <c r="D105" i="43"/>
  <c r="D25" i="43"/>
  <c r="D295" i="42"/>
  <c r="D300" i="43"/>
  <c r="D220" i="43"/>
  <c r="D140" i="43"/>
  <c r="D60" i="43"/>
  <c r="D330" i="38"/>
  <c r="D250" i="38"/>
  <c r="D170" i="38"/>
  <c r="D90" i="38"/>
  <c r="D10" i="38"/>
  <c r="D215" i="31"/>
  <c r="Q79" i="42"/>
  <c r="D375" i="42" s="1"/>
  <c r="Q79" i="38"/>
  <c r="D375" i="38" s="1"/>
  <c r="Q79" i="43"/>
  <c r="D375" i="43" s="1"/>
  <c r="D240" i="38"/>
  <c r="D70" i="43"/>
  <c r="D365" i="42"/>
  <c r="D285" i="42"/>
  <c r="D205" i="42"/>
  <c r="D125" i="42"/>
  <c r="D45" i="42"/>
  <c r="D360" i="42"/>
  <c r="D280" i="42"/>
  <c r="D200" i="42"/>
  <c r="D120" i="42"/>
  <c r="D40" i="42"/>
  <c r="D175" i="43"/>
  <c r="D355" i="31"/>
  <c r="D275" i="31"/>
  <c r="D195" i="31"/>
  <c r="D115" i="31"/>
  <c r="D35" i="31"/>
  <c r="D350" i="31"/>
  <c r="D270" i="38"/>
  <c r="D190" i="38"/>
  <c r="D110" i="31"/>
  <c r="D30" i="31"/>
  <c r="D95" i="43"/>
  <c r="D305" i="31"/>
  <c r="D225" i="31"/>
  <c r="D145" i="31"/>
  <c r="D65" i="31"/>
  <c r="D340" i="31"/>
  <c r="D260" i="31"/>
  <c r="D180" i="31"/>
  <c r="D100" i="31"/>
  <c r="D20" i="31"/>
  <c r="D255" i="43"/>
  <c r="D370" i="43"/>
  <c r="D290" i="43"/>
  <c r="D210" i="43"/>
  <c r="D130" i="43"/>
  <c r="D50" i="43"/>
  <c r="D215" i="38"/>
  <c r="D85" i="38"/>
  <c r="D310" i="43"/>
  <c r="D365" i="43"/>
  <c r="D205" i="43"/>
  <c r="D125" i="43"/>
  <c r="D45" i="43"/>
  <c r="D360" i="43"/>
  <c r="D280" i="43"/>
  <c r="D200" i="43"/>
  <c r="D120" i="43"/>
  <c r="D40" i="43"/>
  <c r="D175" i="31"/>
  <c r="D355" i="38"/>
  <c r="D275" i="38"/>
  <c r="D195" i="38"/>
  <c r="D115" i="38"/>
  <c r="D35" i="38"/>
  <c r="D350" i="38"/>
  <c r="D270" i="31"/>
  <c r="D190" i="31"/>
  <c r="D110" i="38"/>
  <c r="D30" i="38"/>
  <c r="D95" i="31"/>
  <c r="D305" i="38"/>
  <c r="D225" i="38"/>
  <c r="D145" i="38"/>
  <c r="D65" i="38"/>
  <c r="D340" i="38"/>
  <c r="D260" i="38"/>
  <c r="D180" i="38"/>
  <c r="D100" i="38"/>
  <c r="D20" i="38"/>
  <c r="D255" i="31"/>
  <c r="D370" i="42"/>
  <c r="D290" i="42"/>
  <c r="D210" i="42"/>
  <c r="D130" i="42"/>
  <c r="D50" i="42"/>
  <c r="D215" i="42"/>
  <c r="D5" i="43"/>
  <c r="D55" i="42"/>
  <c r="D335" i="42"/>
  <c r="D285" i="43"/>
  <c r="D365" i="31"/>
  <c r="D285" i="31"/>
  <c r="D205" i="31"/>
  <c r="D125" i="31"/>
  <c r="D45" i="31"/>
  <c r="D360" i="31"/>
  <c r="D280" i="31"/>
  <c r="D200" i="31"/>
  <c r="D120" i="31"/>
  <c r="D40" i="31"/>
  <c r="D175" i="38"/>
  <c r="D355" i="42"/>
  <c r="D275" i="42"/>
  <c r="D195" i="42"/>
  <c r="D115" i="42"/>
  <c r="D35" i="42"/>
  <c r="D350" i="42"/>
  <c r="D270" i="42"/>
  <c r="D190" i="42"/>
  <c r="D110" i="42"/>
  <c r="D30" i="42"/>
  <c r="D95" i="38"/>
  <c r="D305" i="42"/>
  <c r="D225" i="42"/>
  <c r="D145" i="42"/>
  <c r="D65" i="42"/>
  <c r="D340" i="42"/>
  <c r="D260" i="42"/>
  <c r="D180" i="42"/>
  <c r="D100" i="42"/>
  <c r="D20" i="42"/>
  <c r="D255" i="38"/>
  <c r="D370" i="31"/>
  <c r="D290" i="31"/>
  <c r="D210" i="31"/>
  <c r="D130" i="31"/>
  <c r="D50" i="31"/>
  <c r="D15" i="43"/>
  <c r="D135" i="42"/>
  <c r="D235" i="43"/>
  <c r="D205" i="38"/>
  <c r="D200" i="38"/>
  <c r="D120" i="38"/>
  <c r="D40" i="38"/>
  <c r="D175" i="42"/>
  <c r="D355" i="43"/>
  <c r="D275" i="43"/>
  <c r="D195" i="43"/>
  <c r="D115" i="43"/>
  <c r="D35" i="43"/>
  <c r="D350" i="43"/>
  <c r="D270" i="43"/>
  <c r="D190" i="43"/>
  <c r="D110" i="43"/>
  <c r="D30" i="43"/>
  <c r="D95" i="42"/>
  <c r="D305" i="43"/>
  <c r="D225" i="43"/>
  <c r="D145" i="43"/>
  <c r="D65" i="43"/>
  <c r="D340" i="43"/>
  <c r="D260" i="43"/>
  <c r="D180" i="43"/>
  <c r="D100" i="43"/>
  <c r="D20" i="43"/>
  <c r="D255" i="42"/>
  <c r="D370" i="38"/>
  <c r="D290" i="38"/>
  <c r="D210" i="38"/>
  <c r="D130" i="38"/>
  <c r="D50" i="38"/>
  <c r="D15" i="31"/>
  <c r="D165" i="38"/>
  <c r="D160" i="38"/>
  <c r="D155" i="43"/>
  <c r="D365" i="38"/>
  <c r="D125" i="38"/>
  <c r="D360" i="38"/>
  <c r="D325" i="42"/>
  <c r="D245" i="42"/>
  <c r="D165" i="42"/>
  <c r="D85" i="42"/>
  <c r="D5" i="38"/>
  <c r="D135" i="43"/>
  <c r="D320" i="42"/>
  <c r="D240" i="42"/>
  <c r="D160" i="42"/>
  <c r="D80" i="42"/>
  <c r="D55" i="43"/>
  <c r="D315" i="31"/>
  <c r="D235" i="31"/>
  <c r="D155" i="31"/>
  <c r="D75" i="31"/>
  <c r="D335" i="43"/>
  <c r="D310" i="31"/>
  <c r="D230" i="38"/>
  <c r="D150" i="38"/>
  <c r="D70" i="31"/>
  <c r="D345" i="31"/>
  <c r="D265" i="31"/>
  <c r="D185" i="31"/>
  <c r="D105" i="31"/>
  <c r="D25" i="31"/>
  <c r="D295" i="43"/>
  <c r="D300" i="31"/>
  <c r="D220" i="31"/>
  <c r="D140" i="31"/>
  <c r="D60" i="31"/>
  <c r="D330" i="43"/>
  <c r="D250" i="43"/>
  <c r="D170" i="43"/>
  <c r="D90" i="43"/>
  <c r="D10" i="43"/>
  <c r="D15" i="38"/>
  <c r="D245" i="38"/>
  <c r="D80" i="38"/>
  <c r="D230" i="43"/>
  <c r="D285" i="38"/>
  <c r="D45" i="38"/>
  <c r="D280" i="38"/>
  <c r="D325" i="43"/>
  <c r="D245" i="43"/>
  <c r="D165" i="43"/>
  <c r="D85" i="43"/>
  <c r="D5" i="31"/>
  <c r="D135" i="31"/>
  <c r="D320" i="43"/>
  <c r="D240" i="43"/>
  <c r="D160" i="43"/>
  <c r="D80" i="43"/>
  <c r="D55" i="31"/>
  <c r="D315" i="38"/>
  <c r="D235" i="38"/>
  <c r="D155" i="38"/>
  <c r="D75" i="38"/>
  <c r="D335" i="31"/>
  <c r="D310" i="38"/>
  <c r="D230" i="31"/>
  <c r="D150" i="31"/>
  <c r="D70" i="38"/>
  <c r="D345" i="38"/>
  <c r="D265" i="38"/>
  <c r="D185" i="38"/>
  <c r="D105" i="38"/>
  <c r="D25" i="38"/>
  <c r="D295" i="31"/>
  <c r="D300" i="38"/>
  <c r="D220" i="38"/>
  <c r="D140" i="38"/>
  <c r="D60" i="38"/>
  <c r="D330" i="42"/>
  <c r="D250" i="42"/>
  <c r="D170" i="42"/>
  <c r="D90" i="42"/>
  <c r="D15" i="42"/>
  <c r="M375" i="42" l="1"/>
  <c r="M376" i="31"/>
  <c r="M377" i="31"/>
  <c r="M378" i="31"/>
  <c r="M379" i="31"/>
  <c r="M375" i="31"/>
  <c r="M377" i="38"/>
  <c r="M377" i="43"/>
  <c r="M379" i="42"/>
  <c r="M376" i="42"/>
  <c r="M377" i="42"/>
  <c r="M378" i="42"/>
  <c r="M378" i="38"/>
  <c r="M378" i="43"/>
  <c r="M376" i="38"/>
  <c r="M376" i="43"/>
  <c r="M375" i="38"/>
  <c r="M375" i="43"/>
  <c r="M379" i="43"/>
  <c r="M379" i="38"/>
  <c r="L154" i="31"/>
  <c r="L74" i="31"/>
  <c r="L73" i="31"/>
  <c r="L72" i="31"/>
  <c r="L19" i="31"/>
  <c r="L18" i="31"/>
  <c r="L14" i="31"/>
  <c r="L13" i="31"/>
  <c r="L314" i="31"/>
  <c r="L313" i="31"/>
  <c r="L304" i="31"/>
  <c r="L303" i="31"/>
  <c r="L302" i="31"/>
  <c r="L279" i="31"/>
  <c r="L278" i="31"/>
  <c r="L264" i="31"/>
  <c r="L263" i="31"/>
  <c r="L254" i="31"/>
  <c r="L253" i="31"/>
  <c r="L252" i="31"/>
  <c r="L174" i="31"/>
  <c r="L84" i="31"/>
  <c r="L83" i="31"/>
  <c r="L29" i="31"/>
  <c r="L28" i="31"/>
  <c r="L373" i="31"/>
  <c r="L372" i="31"/>
  <c r="L371" i="31"/>
  <c r="L369" i="31"/>
  <c r="L368" i="31"/>
  <c r="L367" i="31"/>
  <c r="L364" i="31"/>
  <c r="L363" i="31"/>
  <c r="L362" i="31"/>
  <c r="L359" i="31"/>
  <c r="L358" i="31"/>
  <c r="L354" i="31"/>
  <c r="L353" i="31"/>
  <c r="L352" i="31"/>
  <c r="L351" i="31"/>
  <c r="L349" i="31"/>
  <c r="L348" i="31"/>
  <c r="L347" i="31"/>
  <c r="L344" i="31"/>
  <c r="L343" i="31"/>
  <c r="L339" i="31"/>
  <c r="L338" i="31"/>
  <c r="L337" i="31"/>
  <c r="L336" i="31"/>
  <c r="L334" i="31"/>
  <c r="L332" i="31"/>
  <c r="L329" i="31"/>
  <c r="L328" i="31"/>
  <c r="L324" i="31"/>
  <c r="L323" i="31"/>
  <c r="L319" i="31"/>
  <c r="L318" i="31"/>
  <c r="L317" i="31"/>
  <c r="L309" i="31"/>
  <c r="L308" i="31"/>
  <c r="L307" i="31"/>
  <c r="L299" i="31"/>
  <c r="L294" i="31"/>
  <c r="L293" i="31"/>
  <c r="L289" i="31"/>
  <c r="L288" i="31"/>
  <c r="L287" i="31"/>
  <c r="L284" i="31"/>
  <c r="L283" i="31"/>
  <c r="L274" i="31"/>
  <c r="L273" i="31"/>
  <c r="L272" i="31"/>
  <c r="L269" i="31"/>
  <c r="L268" i="31"/>
  <c r="L259" i="31"/>
  <c r="L258" i="31"/>
  <c r="L249" i="31"/>
  <c r="L244" i="31"/>
  <c r="L239" i="31"/>
  <c r="L238" i="31"/>
  <c r="L234" i="31"/>
  <c r="L233" i="31"/>
  <c r="L229" i="31"/>
  <c r="L228" i="31"/>
  <c r="L224" i="31"/>
  <c r="L223" i="31"/>
  <c r="L219" i="31"/>
  <c r="L218" i="31"/>
  <c r="L209" i="31"/>
  <c r="L208" i="31"/>
  <c r="L204" i="31"/>
  <c r="L203" i="31"/>
  <c r="L199" i="31"/>
  <c r="L194" i="31"/>
  <c r="L193" i="31"/>
  <c r="L189" i="31"/>
  <c r="L188" i="31"/>
  <c r="L183" i="31"/>
  <c r="L179" i="31"/>
  <c r="L178" i="31"/>
  <c r="L168" i="31"/>
  <c r="L167" i="31"/>
  <c r="L164" i="31"/>
  <c r="L163" i="31"/>
  <c r="L159" i="31"/>
  <c r="L149" i="31"/>
  <c r="L148" i="31"/>
  <c r="L144" i="31"/>
  <c r="L143" i="31"/>
  <c r="L139" i="31"/>
  <c r="L138" i="31"/>
  <c r="L129" i="31"/>
  <c r="L128" i="31"/>
  <c r="L124" i="31"/>
  <c r="L123" i="31"/>
  <c r="L119" i="31"/>
  <c r="L118" i="31"/>
  <c r="L114" i="31"/>
  <c r="L113" i="31"/>
  <c r="L109" i="31"/>
  <c r="L108" i="31"/>
  <c r="L99" i="31"/>
  <c r="L94" i="31"/>
  <c r="L93" i="31"/>
  <c r="L89" i="31"/>
  <c r="L88" i="31"/>
  <c r="L79" i="31"/>
  <c r="L78" i="31"/>
  <c r="L69" i="31"/>
  <c r="L68" i="31"/>
  <c r="L64" i="31"/>
  <c r="L63" i="31"/>
  <c r="L59" i="31"/>
  <c r="L53" i="31"/>
  <c r="L49" i="31"/>
  <c r="L48" i="31"/>
  <c r="L47" i="31"/>
  <c r="L44" i="31"/>
  <c r="L43" i="31"/>
  <c r="L39" i="31"/>
  <c r="L38" i="31"/>
  <c r="L34" i="31"/>
  <c r="L33" i="31"/>
  <c r="L24" i="31"/>
  <c r="L23" i="31"/>
  <c r="AN7" i="25" l="1"/>
  <c r="AO7" i="25"/>
  <c r="AP7" i="25"/>
  <c r="AN8" i="25"/>
  <c r="AO8" i="25"/>
  <c r="AP8" i="25"/>
  <c r="AN9" i="25"/>
  <c r="AO9" i="25"/>
  <c r="AP9" i="25"/>
  <c r="AN10" i="25"/>
  <c r="AO10" i="25"/>
  <c r="AP10" i="25"/>
  <c r="AN11" i="25"/>
  <c r="AO11" i="25"/>
  <c r="AP11" i="25"/>
  <c r="AN12" i="25"/>
  <c r="AO12" i="25"/>
  <c r="AP12" i="25"/>
  <c r="AN13" i="25"/>
  <c r="AO13" i="25"/>
  <c r="AP13" i="25"/>
  <c r="AN14" i="25"/>
  <c r="AO14" i="25"/>
  <c r="AP14" i="25"/>
  <c r="AN15" i="25"/>
  <c r="AO15" i="25"/>
  <c r="AP15" i="25"/>
  <c r="AN16" i="25"/>
  <c r="AO16" i="25"/>
  <c r="AP16" i="25"/>
  <c r="AN17" i="25"/>
  <c r="AO17" i="25"/>
  <c r="AP17" i="25"/>
  <c r="AN18" i="25"/>
  <c r="AO18" i="25"/>
  <c r="AP18" i="25"/>
  <c r="AN19" i="25"/>
  <c r="AO19" i="25"/>
  <c r="AP19" i="25"/>
  <c r="AN20" i="25"/>
  <c r="AO20" i="25"/>
  <c r="AP20" i="25"/>
  <c r="AN21" i="25"/>
  <c r="AO21" i="25"/>
  <c r="AP21" i="25"/>
  <c r="AN22" i="25"/>
  <c r="AO22" i="25"/>
  <c r="AP22" i="25"/>
  <c r="AN23" i="25"/>
  <c r="AO23" i="25"/>
  <c r="AP23" i="25"/>
  <c r="AN24" i="25"/>
  <c r="AO24" i="25"/>
  <c r="AP24" i="25"/>
  <c r="AN25" i="25"/>
  <c r="AO25" i="25"/>
  <c r="AP25" i="25"/>
  <c r="AN26" i="25"/>
  <c r="AO26" i="25"/>
  <c r="AP26" i="25"/>
  <c r="AN27" i="25"/>
  <c r="AO27" i="25"/>
  <c r="AP27" i="25"/>
  <c r="AN28" i="25"/>
  <c r="AO28" i="25"/>
  <c r="AP28" i="25"/>
  <c r="AN29" i="25"/>
  <c r="AO29" i="25"/>
  <c r="AP29" i="25"/>
  <c r="AN30" i="25"/>
  <c r="AO30" i="25"/>
  <c r="AP30" i="25"/>
  <c r="AN31" i="25"/>
  <c r="AO31" i="25"/>
  <c r="AP31" i="25"/>
  <c r="AN32" i="25"/>
  <c r="AO32" i="25"/>
  <c r="AP32" i="25"/>
  <c r="AN33" i="25"/>
  <c r="AO33" i="25"/>
  <c r="AP33" i="25"/>
  <c r="AN34" i="25"/>
  <c r="AO34" i="25"/>
  <c r="AP34" i="25"/>
  <c r="AN35" i="25"/>
  <c r="AO35" i="25"/>
  <c r="AP35" i="25"/>
  <c r="AN36" i="25"/>
  <c r="AO36" i="25"/>
  <c r="AP36" i="25"/>
  <c r="AN37" i="25"/>
  <c r="AO37" i="25"/>
  <c r="AP37" i="25"/>
  <c r="AN38" i="25"/>
  <c r="AO38" i="25"/>
  <c r="AP38" i="25"/>
  <c r="AN39" i="25"/>
  <c r="AO39" i="25"/>
  <c r="AP39" i="25"/>
  <c r="AN40" i="25"/>
  <c r="AO40" i="25"/>
  <c r="AP40" i="25"/>
  <c r="AN41" i="25"/>
  <c r="AO41" i="25"/>
  <c r="AP41" i="25"/>
  <c r="AN42" i="25"/>
  <c r="AO42" i="25"/>
  <c r="AP42" i="25"/>
  <c r="AN43" i="25"/>
  <c r="AO43" i="25"/>
  <c r="AP43" i="25"/>
  <c r="AN44" i="25"/>
  <c r="AO44" i="25"/>
  <c r="AP44" i="25"/>
  <c r="AN45" i="25"/>
  <c r="AO45" i="25"/>
  <c r="AP45" i="25"/>
  <c r="AN46" i="25"/>
  <c r="AO46" i="25"/>
  <c r="AP46" i="25"/>
  <c r="AN47" i="25"/>
  <c r="AO47" i="25"/>
  <c r="AP47" i="25"/>
  <c r="AN48" i="25"/>
  <c r="AO48" i="25"/>
  <c r="AP48" i="25"/>
  <c r="AN49" i="25"/>
  <c r="AO49" i="25"/>
  <c r="AP49" i="25"/>
  <c r="AN50" i="25"/>
  <c r="AO50" i="25"/>
  <c r="AP50" i="25"/>
  <c r="AN51" i="25"/>
  <c r="AO51" i="25"/>
  <c r="AP51" i="25"/>
  <c r="AN52" i="25"/>
  <c r="AO52" i="25"/>
  <c r="AP52" i="25"/>
  <c r="AN53" i="25"/>
  <c r="AO53" i="25"/>
  <c r="AP53" i="25"/>
  <c r="AN54" i="25"/>
  <c r="AO54" i="25"/>
  <c r="AP54" i="25"/>
  <c r="AN55" i="25"/>
  <c r="AO55" i="25"/>
  <c r="AP55" i="25"/>
  <c r="AN56" i="25"/>
  <c r="AO56" i="25"/>
  <c r="AP56" i="25"/>
  <c r="AN57" i="25"/>
  <c r="AO57" i="25"/>
  <c r="AP57" i="25"/>
  <c r="AN58" i="25"/>
  <c r="AO58" i="25"/>
  <c r="AP58" i="25"/>
  <c r="AN59" i="25"/>
  <c r="AO59" i="25"/>
  <c r="AP59" i="25"/>
  <c r="AN60" i="25"/>
  <c r="AO60" i="25"/>
  <c r="AP60" i="25"/>
  <c r="AN61" i="25"/>
  <c r="AO61" i="25"/>
  <c r="AP61" i="25"/>
  <c r="AN62" i="25"/>
  <c r="AO62" i="25"/>
  <c r="AP62" i="25"/>
  <c r="AN63" i="25"/>
  <c r="AO63" i="25"/>
  <c r="AP63" i="25"/>
  <c r="AN64" i="25"/>
  <c r="AO64" i="25"/>
  <c r="AP64" i="25"/>
  <c r="AN65" i="25"/>
  <c r="AO65" i="25"/>
  <c r="AP65" i="25"/>
  <c r="AN66" i="25"/>
  <c r="AO66" i="25"/>
  <c r="AP66" i="25"/>
  <c r="AN67" i="25"/>
  <c r="AO67" i="25"/>
  <c r="AP67" i="25"/>
  <c r="AN68" i="25"/>
  <c r="AO68" i="25"/>
  <c r="AP68" i="25"/>
  <c r="AN69" i="25"/>
  <c r="AO69" i="25"/>
  <c r="AP69" i="25"/>
  <c r="AN70" i="25"/>
  <c r="AO70" i="25"/>
  <c r="AP70" i="25"/>
  <c r="AN71" i="25"/>
  <c r="AO71" i="25"/>
  <c r="AP71" i="25"/>
  <c r="AN72" i="25"/>
  <c r="AO72" i="25"/>
  <c r="AP72" i="25"/>
  <c r="AN73" i="25"/>
  <c r="AO73" i="25"/>
  <c r="AP73" i="25"/>
  <c r="AN74" i="25"/>
  <c r="AO74" i="25"/>
  <c r="AP74" i="25"/>
  <c r="AN75" i="25"/>
  <c r="AO75" i="25"/>
  <c r="AP75" i="25"/>
  <c r="AN76" i="25"/>
  <c r="AO76" i="25"/>
  <c r="AP76" i="25"/>
  <c r="AN77" i="25"/>
  <c r="AO77" i="25"/>
  <c r="AP77" i="25"/>
  <c r="AN78" i="25"/>
  <c r="AO78" i="25"/>
  <c r="AP78" i="25"/>
  <c r="AN79" i="25"/>
  <c r="AO79" i="25"/>
  <c r="AP79" i="25"/>
  <c r="AO6" i="25"/>
  <c r="AP6" i="25"/>
  <c r="AN6" i="25"/>
  <c r="AT79" i="25" l="1"/>
  <c r="AS79" i="25"/>
  <c r="AX79" i="25"/>
  <c r="AR79" i="25"/>
  <c r="AW79" i="25"/>
  <c r="AV79" i="25"/>
  <c r="AU79" i="25"/>
  <c r="AQ79" i="25"/>
  <c r="AU78" i="25"/>
  <c r="AT78" i="25"/>
  <c r="AS78" i="25"/>
  <c r="AX78" i="25"/>
  <c r="AR78" i="25"/>
  <c r="AW78" i="25"/>
  <c r="AV78" i="25"/>
  <c r="AQ78" i="25"/>
  <c r="AV77" i="25"/>
  <c r="AU77" i="25"/>
  <c r="AT77" i="25"/>
  <c r="AS77" i="25"/>
  <c r="AX77" i="25"/>
  <c r="AR77" i="25"/>
  <c r="AW77" i="25"/>
  <c r="AQ77" i="25"/>
  <c r="AW76" i="25"/>
  <c r="AV76" i="25"/>
  <c r="AU76" i="25"/>
  <c r="AT76" i="25"/>
  <c r="AS76" i="25"/>
  <c r="AX76" i="25"/>
  <c r="AR76" i="25"/>
  <c r="AQ76" i="25"/>
  <c r="AX75" i="25"/>
  <c r="AR75" i="25"/>
  <c r="AW75" i="25"/>
  <c r="AV75" i="25"/>
  <c r="AU75" i="25"/>
  <c r="AT75" i="25"/>
  <c r="AS75" i="25"/>
  <c r="AQ75" i="25"/>
  <c r="AS74" i="25"/>
  <c r="AX74" i="25"/>
  <c r="AR74" i="25"/>
  <c r="AW74" i="25"/>
  <c r="AV74" i="25"/>
  <c r="AU74" i="25"/>
  <c r="AT74" i="25"/>
  <c r="AQ74" i="25"/>
  <c r="AT73" i="25"/>
  <c r="AS73" i="25"/>
  <c r="AX73" i="25"/>
  <c r="AR73" i="25"/>
  <c r="AW73" i="25"/>
  <c r="AV73" i="25"/>
  <c r="AU73" i="25"/>
  <c r="AQ73" i="25"/>
  <c r="AU72" i="25"/>
  <c r="AT72" i="25"/>
  <c r="AS72" i="25"/>
  <c r="AX72" i="25"/>
  <c r="AR72" i="25"/>
  <c r="AW72" i="25"/>
  <c r="AV72" i="25"/>
  <c r="AQ72" i="25"/>
  <c r="AV71" i="25"/>
  <c r="AU71" i="25"/>
  <c r="AT71" i="25"/>
  <c r="AS71" i="25"/>
  <c r="AX71" i="25"/>
  <c r="AR71" i="25"/>
  <c r="AW71" i="25"/>
  <c r="AQ71" i="25"/>
  <c r="AW70" i="25"/>
  <c r="AV70" i="25"/>
  <c r="AU70" i="25"/>
  <c r="AT70" i="25"/>
  <c r="AS70" i="25"/>
  <c r="AX70" i="25"/>
  <c r="AR70" i="25"/>
  <c r="AQ70" i="25"/>
  <c r="AX69" i="25"/>
  <c r="AR69" i="25"/>
  <c r="AW69" i="25"/>
  <c r="AV69" i="25"/>
  <c r="AU69" i="25"/>
  <c r="AT69" i="25"/>
  <c r="AS69" i="25"/>
  <c r="AQ69" i="25"/>
  <c r="AS68" i="25"/>
  <c r="AX68" i="25"/>
  <c r="AR68" i="25"/>
  <c r="AW68" i="25"/>
  <c r="AV68" i="25"/>
  <c r="AU68" i="25"/>
  <c r="AT68" i="25"/>
  <c r="AQ68" i="25"/>
  <c r="AT67" i="25"/>
  <c r="AS67" i="25"/>
  <c r="AX67" i="25"/>
  <c r="AR67" i="25"/>
  <c r="AW67" i="25"/>
  <c r="AV67" i="25"/>
  <c r="AU67" i="25"/>
  <c r="AQ67" i="25"/>
  <c r="AU66" i="25"/>
  <c r="AT66" i="25"/>
  <c r="AS66" i="25"/>
  <c r="AX66" i="25"/>
  <c r="AR66" i="25"/>
  <c r="AW66" i="25"/>
  <c r="AV66" i="25"/>
  <c r="AQ66" i="25"/>
  <c r="AV65" i="25"/>
  <c r="AU65" i="25"/>
  <c r="AT65" i="25"/>
  <c r="AS65" i="25"/>
  <c r="AX65" i="25"/>
  <c r="AR65" i="25"/>
  <c r="AW65" i="25"/>
  <c r="AQ65" i="25"/>
  <c r="AW64" i="25"/>
  <c r="AV64" i="25"/>
  <c r="AU64" i="25"/>
  <c r="AT64" i="25"/>
  <c r="AS64" i="25"/>
  <c r="AX64" i="25"/>
  <c r="AR64" i="25"/>
  <c r="AQ64" i="25"/>
  <c r="AX63" i="25"/>
  <c r="AR63" i="25"/>
  <c r="AW63" i="25"/>
  <c r="AV63" i="25"/>
  <c r="AU63" i="25"/>
  <c r="AT63" i="25"/>
  <c r="AS63" i="25"/>
  <c r="AQ63" i="25"/>
  <c r="AS62" i="25"/>
  <c r="AX62" i="25"/>
  <c r="AR62" i="25"/>
  <c r="AW62" i="25"/>
  <c r="AV62" i="25"/>
  <c r="AU62" i="25"/>
  <c r="AT62" i="25"/>
  <c r="AQ62" i="25"/>
  <c r="AT61" i="25"/>
  <c r="AS61" i="25"/>
  <c r="AX61" i="25"/>
  <c r="AR61" i="25"/>
  <c r="AW61" i="25"/>
  <c r="AV61" i="25"/>
  <c r="AU61" i="25"/>
  <c r="AQ61" i="25"/>
  <c r="AU60" i="25"/>
  <c r="AT60" i="25"/>
  <c r="AS60" i="25"/>
  <c r="AX60" i="25"/>
  <c r="AR60" i="25"/>
  <c r="AW60" i="25"/>
  <c r="AV60" i="25"/>
  <c r="AQ60" i="25"/>
  <c r="AV59" i="25"/>
  <c r="AU59" i="25"/>
  <c r="AT59" i="25"/>
  <c r="AS59" i="25"/>
  <c r="AX59" i="25"/>
  <c r="AR59" i="25"/>
  <c r="AW59" i="25"/>
  <c r="AQ59" i="25"/>
  <c r="AW58" i="25"/>
  <c r="AV58" i="25"/>
  <c r="AU58" i="25"/>
  <c r="AT58" i="25"/>
  <c r="AS58" i="25"/>
  <c r="AX58" i="25"/>
  <c r="AR58" i="25"/>
  <c r="AQ58" i="25"/>
  <c r="AX57" i="25"/>
  <c r="AR57" i="25"/>
  <c r="AW57" i="25"/>
  <c r="AV57" i="25"/>
  <c r="AU57" i="25"/>
  <c r="AT57" i="25"/>
  <c r="AS57" i="25"/>
  <c r="AQ57" i="25"/>
  <c r="AS56" i="25"/>
  <c r="AX56" i="25"/>
  <c r="AR56" i="25"/>
  <c r="AW56" i="25"/>
  <c r="AV56" i="25"/>
  <c r="AU56" i="25"/>
  <c r="AT56" i="25"/>
  <c r="AQ56" i="25"/>
  <c r="AT55" i="25"/>
  <c r="AS55" i="25"/>
  <c r="AX55" i="25"/>
  <c r="AR55" i="25"/>
  <c r="AW55" i="25"/>
  <c r="AV55" i="25"/>
  <c r="AU55" i="25"/>
  <c r="AQ55" i="25"/>
  <c r="AU54" i="25"/>
  <c r="AT54" i="25"/>
  <c r="AS54" i="25"/>
  <c r="AX54" i="25"/>
  <c r="AR54" i="25"/>
  <c r="AW54" i="25"/>
  <c r="AV54" i="25"/>
  <c r="AQ54" i="25"/>
  <c r="AV53" i="25"/>
  <c r="AU53" i="25"/>
  <c r="AT53" i="25"/>
  <c r="AS53" i="25"/>
  <c r="AX53" i="25"/>
  <c r="AR53" i="25"/>
  <c r="AW53" i="25"/>
  <c r="AQ53" i="25"/>
  <c r="AW52" i="25"/>
  <c r="AV52" i="25"/>
  <c r="AU52" i="25"/>
  <c r="AT52" i="25"/>
  <c r="AS52" i="25"/>
  <c r="AX52" i="25"/>
  <c r="AR52" i="25"/>
  <c r="AQ52" i="25"/>
  <c r="AX51" i="25"/>
  <c r="AR51" i="25"/>
  <c r="AW51" i="25"/>
  <c r="AV51" i="25"/>
  <c r="AU51" i="25"/>
  <c r="AT51" i="25"/>
  <c r="AS51" i="25"/>
  <c r="AQ51" i="25"/>
  <c r="AS50" i="25"/>
  <c r="AX50" i="25"/>
  <c r="AR50" i="25"/>
  <c r="AW50" i="25"/>
  <c r="AV50" i="25"/>
  <c r="AU50" i="25"/>
  <c r="AT50" i="25"/>
  <c r="AQ50" i="25"/>
  <c r="AT49" i="25"/>
  <c r="AR49" i="25"/>
  <c r="AS49" i="25"/>
  <c r="AX49" i="25"/>
  <c r="AW49" i="25"/>
  <c r="AV49" i="25"/>
  <c r="AU49" i="25"/>
  <c r="AQ49" i="25"/>
  <c r="AU48" i="25"/>
  <c r="AT48" i="25"/>
  <c r="AS48" i="25"/>
  <c r="AX48" i="25"/>
  <c r="AR48" i="25"/>
  <c r="AW48" i="25"/>
  <c r="AV48" i="25"/>
  <c r="AQ48" i="25"/>
  <c r="AV47" i="25"/>
  <c r="AU47" i="25"/>
  <c r="AT47" i="25"/>
  <c r="AS47" i="25"/>
  <c r="AX47" i="25"/>
  <c r="AR47" i="25"/>
  <c r="AW47" i="25"/>
  <c r="AQ47" i="25"/>
  <c r="AW46" i="25"/>
  <c r="AV46" i="25"/>
  <c r="AU46" i="25"/>
  <c r="AT46" i="25"/>
  <c r="AS46" i="25"/>
  <c r="AX46" i="25"/>
  <c r="AR46" i="25"/>
  <c r="AQ46" i="25"/>
  <c r="AX45" i="25"/>
  <c r="AR45" i="25"/>
  <c r="AS45" i="25"/>
  <c r="AW45" i="25"/>
  <c r="AV45" i="25"/>
  <c r="AU45" i="25"/>
  <c r="AT45" i="25"/>
  <c r="AQ45" i="25"/>
  <c r="AS44" i="25"/>
  <c r="AX44" i="25"/>
  <c r="AR44" i="25"/>
  <c r="AW44" i="25"/>
  <c r="AV44" i="25"/>
  <c r="AU44" i="25"/>
  <c r="AT44" i="25"/>
  <c r="AQ44" i="25"/>
  <c r="AT43" i="25"/>
  <c r="AS43" i="25"/>
  <c r="AX43" i="25"/>
  <c r="AR43" i="25"/>
  <c r="AW43" i="25"/>
  <c r="AV43" i="25"/>
  <c r="AU43" i="25"/>
  <c r="AQ43" i="25"/>
  <c r="AU42" i="25"/>
  <c r="AT42" i="25"/>
  <c r="AS42" i="25"/>
  <c r="AX42" i="25"/>
  <c r="AR42" i="25"/>
  <c r="AW42" i="25"/>
  <c r="AV42" i="25"/>
  <c r="AQ42" i="25"/>
  <c r="AV41" i="25"/>
  <c r="AU41" i="25"/>
  <c r="AT41" i="25"/>
  <c r="AS41" i="25"/>
  <c r="AX41" i="25"/>
  <c r="AR41" i="25"/>
  <c r="AW41" i="25"/>
  <c r="AQ41" i="25"/>
  <c r="AW40" i="25"/>
  <c r="AV40" i="25"/>
  <c r="AU40" i="25"/>
  <c r="AT40" i="25"/>
  <c r="AS40" i="25"/>
  <c r="AX40" i="25"/>
  <c r="AR40" i="25"/>
  <c r="AQ40" i="25"/>
  <c r="AX39" i="25"/>
  <c r="AR39" i="25"/>
  <c r="AW39" i="25"/>
  <c r="AV39" i="25"/>
  <c r="AU39" i="25"/>
  <c r="AT39" i="25"/>
  <c r="AS39" i="25"/>
  <c r="AQ39" i="25"/>
  <c r="AS38" i="25"/>
  <c r="AX38" i="25"/>
  <c r="AR38" i="25"/>
  <c r="AW38" i="25"/>
  <c r="AV38" i="25"/>
  <c r="AU38" i="25"/>
  <c r="AT38" i="25"/>
  <c r="AQ38" i="25"/>
  <c r="AT37" i="25"/>
  <c r="AS37" i="25"/>
  <c r="AX37" i="25"/>
  <c r="AR37" i="25"/>
  <c r="AW37" i="25"/>
  <c r="AV37" i="25"/>
  <c r="AU37" i="25"/>
  <c r="AQ37" i="25"/>
  <c r="AU36" i="25"/>
  <c r="AT36" i="25"/>
  <c r="AS36" i="25"/>
  <c r="AX36" i="25"/>
  <c r="AR36" i="25"/>
  <c r="AW36" i="25"/>
  <c r="AV36" i="25"/>
  <c r="AQ36" i="25"/>
  <c r="AV35" i="25"/>
  <c r="AU35" i="25"/>
  <c r="AT35" i="25"/>
  <c r="AS35" i="25"/>
  <c r="AX35" i="25"/>
  <c r="AR35" i="25"/>
  <c r="AW35" i="25"/>
  <c r="AQ35" i="25"/>
  <c r="AW34" i="25"/>
  <c r="AV34" i="25"/>
  <c r="AU34" i="25"/>
  <c r="AT34" i="25"/>
  <c r="AS34" i="25"/>
  <c r="AX34" i="25"/>
  <c r="AR34" i="25"/>
  <c r="AQ34" i="25"/>
  <c r="AX33" i="25"/>
  <c r="AR33" i="25"/>
  <c r="AW33" i="25"/>
  <c r="AV33" i="25"/>
  <c r="AU33" i="25"/>
  <c r="AT33" i="25"/>
  <c r="AS33" i="25"/>
  <c r="AQ33" i="25"/>
  <c r="AS32" i="25"/>
  <c r="AX32" i="25"/>
  <c r="AR32" i="25"/>
  <c r="AW32" i="25"/>
  <c r="AV32" i="25"/>
  <c r="AU32" i="25"/>
  <c r="AT32" i="25"/>
  <c r="AQ32" i="25"/>
  <c r="AT31" i="25"/>
  <c r="AS31" i="25"/>
  <c r="AX31" i="25"/>
  <c r="AR31" i="25"/>
  <c r="AW31" i="25"/>
  <c r="AV31" i="25"/>
  <c r="AU31" i="25"/>
  <c r="AQ31" i="25"/>
  <c r="AU30" i="25"/>
  <c r="AT30" i="25"/>
  <c r="AS30" i="25"/>
  <c r="AX30" i="25"/>
  <c r="AR30" i="25"/>
  <c r="AW30" i="25"/>
  <c r="AV30" i="25"/>
  <c r="AQ30" i="25"/>
  <c r="AV29" i="25"/>
  <c r="AU29" i="25"/>
  <c r="AT29" i="25"/>
  <c r="AS29" i="25"/>
  <c r="AX29" i="25"/>
  <c r="AR29" i="25"/>
  <c r="AW29" i="25"/>
  <c r="AQ29" i="25"/>
  <c r="AW28" i="25"/>
  <c r="AV28" i="25"/>
  <c r="AU28" i="25"/>
  <c r="AT28" i="25"/>
  <c r="AS28" i="25"/>
  <c r="AX28" i="25"/>
  <c r="AR28" i="25"/>
  <c r="AQ28" i="25"/>
  <c r="AX27" i="25"/>
  <c r="AR27" i="25"/>
  <c r="AW27" i="25"/>
  <c r="AV27" i="25"/>
  <c r="AU27" i="25"/>
  <c r="AT27" i="25"/>
  <c r="AS27" i="25"/>
  <c r="AQ27" i="25"/>
  <c r="AS26" i="25"/>
  <c r="AX26" i="25"/>
  <c r="AR26" i="25"/>
  <c r="AW26" i="25"/>
  <c r="AV26" i="25"/>
  <c r="AU26" i="25"/>
  <c r="AT26" i="25"/>
  <c r="AQ26" i="25"/>
  <c r="AT25" i="25"/>
  <c r="AS25" i="25"/>
  <c r="AX25" i="25"/>
  <c r="AR25" i="25"/>
  <c r="AW25" i="25"/>
  <c r="AV25" i="25"/>
  <c r="AU25" i="25"/>
  <c r="AQ25" i="25"/>
  <c r="AU24" i="25"/>
  <c r="AT24" i="25"/>
  <c r="AS24" i="25"/>
  <c r="AX24" i="25"/>
  <c r="AR24" i="25"/>
  <c r="AW24" i="25"/>
  <c r="AV24" i="25"/>
  <c r="AQ24" i="25"/>
  <c r="AV23" i="25"/>
  <c r="AU23" i="25"/>
  <c r="AT23" i="25"/>
  <c r="AS23" i="25"/>
  <c r="AX23" i="25"/>
  <c r="AR23" i="25"/>
  <c r="AW23" i="25"/>
  <c r="AQ23" i="25"/>
  <c r="AW22" i="25"/>
  <c r="AV22" i="25"/>
  <c r="AU22" i="25"/>
  <c r="AT22" i="25"/>
  <c r="AS22" i="25"/>
  <c r="AX22" i="25"/>
  <c r="AR22" i="25"/>
  <c r="AQ22" i="25"/>
  <c r="AX21" i="25"/>
  <c r="AR21" i="25"/>
  <c r="AW21" i="25"/>
  <c r="AV21" i="25"/>
  <c r="AU21" i="25"/>
  <c r="AT21" i="25"/>
  <c r="AS21" i="25"/>
  <c r="AQ21" i="25"/>
  <c r="AS20" i="25"/>
  <c r="AX20" i="25"/>
  <c r="AR20" i="25"/>
  <c r="AW20" i="25"/>
  <c r="AV20" i="25"/>
  <c r="AU20" i="25"/>
  <c r="AT20" i="25"/>
  <c r="AQ20" i="25"/>
  <c r="AT19" i="25"/>
  <c r="AS19" i="25"/>
  <c r="AX19" i="25"/>
  <c r="AR19" i="25"/>
  <c r="AW19" i="25"/>
  <c r="AV19" i="25"/>
  <c r="AU19" i="25"/>
  <c r="AQ19" i="25"/>
  <c r="AU18" i="25"/>
  <c r="AT18" i="25"/>
  <c r="AS18" i="25"/>
  <c r="AX18" i="25"/>
  <c r="AR18" i="25"/>
  <c r="AW18" i="25"/>
  <c r="AV18" i="25"/>
  <c r="AQ18" i="25"/>
  <c r="AV17" i="25"/>
  <c r="AU17" i="25"/>
  <c r="AT17" i="25"/>
  <c r="AS17" i="25"/>
  <c r="AX17" i="25"/>
  <c r="AR17" i="25"/>
  <c r="AW17" i="25"/>
  <c r="AQ17" i="25"/>
  <c r="AW16" i="25"/>
  <c r="AV16" i="25"/>
  <c r="AU16" i="25"/>
  <c r="AT16" i="25"/>
  <c r="AS16" i="25"/>
  <c r="AX16" i="25"/>
  <c r="AR16" i="25"/>
  <c r="AQ16" i="25"/>
  <c r="AX15" i="25"/>
  <c r="AR15" i="25"/>
  <c r="AW15" i="25"/>
  <c r="AV15" i="25"/>
  <c r="AU15" i="25"/>
  <c r="AT15" i="25"/>
  <c r="AS15" i="25"/>
  <c r="AQ15" i="25"/>
  <c r="AS14" i="25"/>
  <c r="AX14" i="25"/>
  <c r="AR14" i="25"/>
  <c r="AW14" i="25"/>
  <c r="AV14" i="25"/>
  <c r="AU14" i="25"/>
  <c r="AT14" i="25"/>
  <c r="AQ14" i="25"/>
  <c r="AT13" i="25"/>
  <c r="AS13" i="25"/>
  <c r="AX13" i="25"/>
  <c r="AR13" i="25"/>
  <c r="AW13" i="25"/>
  <c r="AV13" i="25"/>
  <c r="AU13" i="25"/>
  <c r="AQ13" i="25"/>
  <c r="AU12" i="25"/>
  <c r="AT12" i="25"/>
  <c r="AS12" i="25"/>
  <c r="AX12" i="25"/>
  <c r="AR12" i="25"/>
  <c r="AW12" i="25"/>
  <c r="AV12" i="25"/>
  <c r="AQ12" i="25"/>
  <c r="AV11" i="25"/>
  <c r="AU11" i="25"/>
  <c r="AT11" i="25"/>
  <c r="AS11" i="25"/>
  <c r="AX11" i="25"/>
  <c r="AR11" i="25"/>
  <c r="AW11" i="25"/>
  <c r="AQ11" i="25"/>
  <c r="AW10" i="25"/>
  <c r="AV10" i="25"/>
  <c r="AU10" i="25"/>
  <c r="AT10" i="25"/>
  <c r="AS10" i="25"/>
  <c r="AX10" i="25"/>
  <c r="AR10" i="25"/>
  <c r="AQ10" i="25"/>
  <c r="AX9" i="25"/>
  <c r="AR9" i="25"/>
  <c r="AW9" i="25"/>
  <c r="AU9" i="25"/>
  <c r="AT9" i="25"/>
  <c r="AS9" i="25"/>
  <c r="AV9" i="25"/>
  <c r="AQ9" i="25"/>
  <c r="AS8" i="25"/>
  <c r="AX8" i="25"/>
  <c r="AR8" i="25"/>
  <c r="AW8" i="25"/>
  <c r="AV8" i="25"/>
  <c r="AU8" i="25"/>
  <c r="AT8" i="25"/>
  <c r="AQ8" i="25"/>
  <c r="AT7" i="25"/>
  <c r="AV7" i="25"/>
  <c r="AS7" i="25"/>
  <c r="AX7" i="25"/>
  <c r="AR7" i="25"/>
  <c r="AU7" i="25"/>
  <c r="AW7" i="25"/>
  <c r="AQ7" i="25"/>
  <c r="AU6" i="25"/>
  <c r="AT6" i="25"/>
  <c r="AS6" i="25"/>
  <c r="AV6" i="25"/>
  <c r="AX6" i="25"/>
  <c r="AR6" i="25"/>
  <c r="AW6" i="25"/>
  <c r="AQ6" i="25"/>
  <c r="J18" i="22"/>
  <c r="J19" i="22"/>
  <c r="J20" i="22"/>
  <c r="J21" i="22"/>
  <c r="J22" i="22"/>
  <c r="J23" i="22"/>
  <c r="J24" i="22"/>
  <c r="J25" i="22"/>
  <c r="J26" i="22"/>
  <c r="J27" i="22"/>
  <c r="J28" i="22"/>
  <c r="J29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S23" i="22" l="1"/>
  <c r="S16" i="22"/>
  <c r="S22" i="22"/>
  <c r="S69" i="22"/>
  <c r="S66" i="22"/>
  <c r="S60" i="22"/>
  <c r="S10" i="22"/>
  <c r="S43" i="22"/>
  <c r="S33" i="22"/>
  <c r="S34" i="22"/>
  <c r="S77" i="22"/>
  <c r="S79" i="22"/>
  <c r="S15" i="22"/>
  <c r="S78" i="22"/>
  <c r="S14" i="22"/>
  <c r="S61" i="22"/>
  <c r="S18" i="22"/>
  <c r="S52" i="22"/>
  <c r="S41" i="22"/>
  <c r="S35" i="22"/>
  <c r="S56" i="22"/>
  <c r="S39" i="22"/>
  <c r="S76" i="22"/>
  <c r="S30" i="22"/>
  <c r="S57" i="22"/>
  <c r="S71" i="22"/>
  <c r="S7" i="22"/>
  <c r="S70" i="22"/>
  <c r="S6" i="22"/>
  <c r="S53" i="22"/>
  <c r="S49" i="22"/>
  <c r="S44" i="22"/>
  <c r="S72" i="22"/>
  <c r="S27" i="22"/>
  <c r="S24" i="22"/>
  <c r="S40" i="22"/>
  <c r="S64" i="22"/>
  <c r="S51" i="22"/>
  <c r="S63" i="22"/>
  <c r="S50" i="22"/>
  <c r="S62" i="22"/>
  <c r="S42" i="22"/>
  <c r="S45" i="22"/>
  <c r="S9" i="22"/>
  <c r="S36" i="22"/>
  <c r="S32" i="22"/>
  <c r="S19" i="22"/>
  <c r="S38" i="22"/>
  <c r="S12" i="22"/>
  <c r="S68" i="22"/>
  <c r="S55" i="22"/>
  <c r="S26" i="22"/>
  <c r="S54" i="22"/>
  <c r="S73" i="22"/>
  <c r="S37" i="22"/>
  <c r="S48" i="22"/>
  <c r="S28" i="22"/>
  <c r="S75" i="22"/>
  <c r="S11" i="22"/>
  <c r="S25" i="22"/>
  <c r="S59" i="22"/>
  <c r="S13" i="22"/>
  <c r="S47" i="22"/>
  <c r="S65" i="22"/>
  <c r="S46" i="22"/>
  <c r="S17" i="22"/>
  <c r="S29" i="22"/>
  <c r="S8" i="22"/>
  <c r="S20" i="22"/>
  <c r="S67" i="22"/>
  <c r="S58" i="22"/>
  <c r="S21" i="22"/>
  <c r="S31" i="22"/>
  <c r="S74" i="22"/>
  <c r="M23" i="22"/>
  <c r="M46" i="22"/>
  <c r="M77" i="22"/>
  <c r="M13" i="22"/>
  <c r="M59" i="22"/>
  <c r="M58" i="22"/>
  <c r="M33" i="22"/>
  <c r="M64" i="22"/>
  <c r="M60" i="22"/>
  <c r="M30" i="22"/>
  <c r="M44" i="22"/>
  <c r="M74" i="22"/>
  <c r="M18" i="22"/>
  <c r="M22" i="22"/>
  <c r="M6" i="22"/>
  <c r="M73" i="22"/>
  <c r="M40" i="22"/>
  <c r="M55" i="22"/>
  <c r="M14" i="22"/>
  <c r="M10" i="22"/>
  <c r="M65" i="22"/>
  <c r="M32" i="22"/>
  <c r="M66" i="22"/>
  <c r="M8" i="22"/>
  <c r="M79" i="22"/>
  <c r="M15" i="22"/>
  <c r="M38" i="22"/>
  <c r="M69" i="22"/>
  <c r="M7" i="22"/>
  <c r="M51" i="22"/>
  <c r="M50" i="22"/>
  <c r="L50" i="22" s="1"/>
  <c r="O50" i="22" s="1"/>
  <c r="P50" i="22" s="1"/>
  <c r="M25" i="22"/>
  <c r="M56" i="22"/>
  <c r="M28" i="22"/>
  <c r="M61" i="22"/>
  <c r="M43" i="22"/>
  <c r="M17" i="22"/>
  <c r="M42" i="22"/>
  <c r="M53" i="22"/>
  <c r="M35" i="22"/>
  <c r="M9" i="22"/>
  <c r="M78" i="22"/>
  <c r="M45" i="22"/>
  <c r="M27" i="22"/>
  <c r="M52" i="22"/>
  <c r="M21" i="22"/>
  <c r="M41" i="22"/>
  <c r="M71" i="22"/>
  <c r="M36" i="22"/>
  <c r="M48" i="22"/>
  <c r="M63" i="22"/>
  <c r="M47" i="22"/>
  <c r="M70" i="22"/>
  <c r="M68" i="22"/>
  <c r="M37" i="22"/>
  <c r="M76" i="22"/>
  <c r="M19" i="22"/>
  <c r="M57" i="22"/>
  <c r="M20" i="22"/>
  <c r="M24" i="22"/>
  <c r="M39" i="22"/>
  <c r="M62" i="22"/>
  <c r="M12" i="22"/>
  <c r="M29" i="22"/>
  <c r="M75" i="22"/>
  <c r="M11" i="22"/>
  <c r="M49" i="22"/>
  <c r="M34" i="22"/>
  <c r="M16" i="22"/>
  <c r="M31" i="22"/>
  <c r="M54" i="22"/>
  <c r="M26" i="22"/>
  <c r="M67" i="22"/>
  <c r="M72" i="22"/>
  <c r="F5" i="59"/>
  <c r="F4" i="59"/>
  <c r="L6" i="22" l="1"/>
  <c r="O6" i="22" s="1"/>
  <c r="P6" i="22" s="1"/>
  <c r="N6" i="22"/>
  <c r="R76" i="22"/>
  <c r="T76" i="22" s="1"/>
  <c r="U76" i="22" s="1"/>
  <c r="R47" i="22"/>
  <c r="T47" i="22" s="1"/>
  <c r="U47" i="22" s="1"/>
  <c r="R49" i="22"/>
  <c r="T49" i="22" s="1"/>
  <c r="U49" i="22" s="1"/>
  <c r="R38" i="22"/>
  <c r="T38" i="22" s="1"/>
  <c r="U38" i="22" s="1"/>
  <c r="R71" i="22"/>
  <c r="T71" i="22" s="1"/>
  <c r="U71" i="22" s="1"/>
  <c r="R62" i="22"/>
  <c r="T62" i="22" s="1"/>
  <c r="U62" i="22" s="1"/>
  <c r="R42" i="22"/>
  <c r="T42" i="22" s="1"/>
  <c r="U42" i="22" s="1"/>
  <c r="R36" i="22"/>
  <c r="T36" i="22" s="1"/>
  <c r="U36" i="22" s="1"/>
  <c r="R17" i="22"/>
  <c r="T17" i="22" s="1"/>
  <c r="U17" i="22" s="1"/>
  <c r="R34" i="22"/>
  <c r="T34" i="22" s="1"/>
  <c r="U34" i="22" s="1"/>
  <c r="R37" i="22"/>
  <c r="T37" i="22" s="1"/>
  <c r="U37" i="22" s="1"/>
  <c r="R12" i="22"/>
  <c r="T12" i="22" s="1"/>
  <c r="U12" i="22" s="1"/>
  <c r="R61" i="22"/>
  <c r="T61" i="22" s="1"/>
  <c r="U61" i="22" s="1"/>
  <c r="R33" i="22"/>
  <c r="T33" i="22" s="1"/>
  <c r="U33" i="22" s="1"/>
  <c r="R14" i="22"/>
  <c r="T14" i="22" s="1"/>
  <c r="U14" i="22" s="1"/>
  <c r="R26" i="22"/>
  <c r="T26" i="22" s="1"/>
  <c r="U26" i="22" s="1"/>
  <c r="R32" i="22"/>
  <c r="T32" i="22" s="1"/>
  <c r="U32" i="22" s="1"/>
  <c r="R11" i="22"/>
  <c r="T11" i="22" s="1"/>
  <c r="U11" i="22" s="1"/>
  <c r="R10" i="22"/>
  <c r="T10" i="22" s="1"/>
  <c r="U10" i="22" s="1"/>
  <c r="R65" i="22"/>
  <c r="T65" i="22" s="1"/>
  <c r="U65" i="22" s="1"/>
  <c r="R43" i="22"/>
  <c r="T43" i="22" s="1"/>
  <c r="U43" i="22" s="1"/>
  <c r="R50" i="22"/>
  <c r="T50" i="22" s="1"/>
  <c r="U50" i="22" s="1"/>
  <c r="R40" i="22"/>
  <c r="T40" i="22" s="1"/>
  <c r="U40" i="22" s="1"/>
  <c r="R30" i="22"/>
  <c r="T30" i="22" s="1"/>
  <c r="U30" i="22" s="1"/>
  <c r="R78" i="22"/>
  <c r="T78" i="22" s="1"/>
  <c r="U78" i="22" s="1"/>
  <c r="R66" i="22"/>
  <c r="T66" i="22" s="1"/>
  <c r="U66" i="22" s="1"/>
  <c r="R7" i="22"/>
  <c r="T7" i="22" s="1"/>
  <c r="U7" i="22" s="1"/>
  <c r="R58" i="22"/>
  <c r="T58" i="22" s="1"/>
  <c r="U58" i="22" s="1"/>
  <c r="R51" i="22"/>
  <c r="T51" i="22" s="1"/>
  <c r="U51" i="22" s="1"/>
  <c r="R19" i="22"/>
  <c r="T19" i="22" s="1"/>
  <c r="U19" i="22" s="1"/>
  <c r="R48" i="22"/>
  <c r="T48" i="22" s="1"/>
  <c r="U48" i="22" s="1"/>
  <c r="R67" i="22"/>
  <c r="T67" i="22" s="1"/>
  <c r="U67" i="22" s="1"/>
  <c r="R70" i="22"/>
  <c r="T70" i="22" s="1"/>
  <c r="U70" i="22" s="1"/>
  <c r="R6" i="22"/>
  <c r="T6" i="22" s="1"/>
  <c r="U6" i="22" s="1"/>
  <c r="R24" i="22"/>
  <c r="T24" i="22" s="1"/>
  <c r="U24" i="22" s="1"/>
  <c r="R74" i="22"/>
  <c r="T74" i="22" s="1"/>
  <c r="U74" i="22" s="1"/>
  <c r="R29" i="22"/>
  <c r="T29" i="22" s="1"/>
  <c r="U29" i="22" s="1"/>
  <c r="R44" i="22"/>
  <c r="R60" i="22"/>
  <c r="T60" i="22" s="1"/>
  <c r="U60" i="22" s="1"/>
  <c r="R64" i="22"/>
  <c r="T64" i="22" s="1"/>
  <c r="U64" i="22" s="1"/>
  <c r="R23" i="22"/>
  <c r="T23" i="22" s="1"/>
  <c r="U23" i="22" s="1"/>
  <c r="R75" i="22"/>
  <c r="T75" i="22" s="1"/>
  <c r="U75" i="22" s="1"/>
  <c r="R39" i="22"/>
  <c r="T39" i="22" s="1"/>
  <c r="U39" i="22" s="1"/>
  <c r="R27" i="22"/>
  <c r="T27" i="22" s="1"/>
  <c r="U27" i="22" s="1"/>
  <c r="R8" i="22"/>
  <c r="T8" i="22" s="1"/>
  <c r="U8" i="22" s="1"/>
  <c r="R18" i="22"/>
  <c r="T18" i="22" s="1"/>
  <c r="U18" i="22" s="1"/>
  <c r="R31" i="22"/>
  <c r="T31" i="22" s="1"/>
  <c r="U31" i="22" s="1"/>
  <c r="R9" i="22"/>
  <c r="T9" i="22" s="1"/>
  <c r="U9" i="22" s="1"/>
  <c r="R79" i="22"/>
  <c r="T79" i="22" s="1"/>
  <c r="U79" i="22" s="1"/>
  <c r="R52" i="22"/>
  <c r="T52" i="22" s="1"/>
  <c r="U52" i="22" s="1"/>
  <c r="R46" i="22"/>
  <c r="T46" i="22" s="1"/>
  <c r="U46" i="22" s="1"/>
  <c r="R73" i="22"/>
  <c r="T73" i="22" s="1"/>
  <c r="U73" i="22" s="1"/>
  <c r="R45" i="22"/>
  <c r="T45" i="22" s="1"/>
  <c r="U45" i="22" s="1"/>
  <c r="R59" i="22"/>
  <c r="T59" i="22" s="1"/>
  <c r="U59" i="22" s="1"/>
  <c r="R53" i="22"/>
  <c r="T53" i="22" s="1"/>
  <c r="U53" i="22" s="1"/>
  <c r="R68" i="22"/>
  <c r="T68" i="22" s="1"/>
  <c r="U68" i="22" s="1"/>
  <c r="R35" i="22"/>
  <c r="T35" i="22" s="1"/>
  <c r="U35" i="22" s="1"/>
  <c r="R22" i="22"/>
  <c r="T22" i="22" s="1"/>
  <c r="U22" i="22" s="1"/>
  <c r="R77" i="22"/>
  <c r="T77" i="22" s="1"/>
  <c r="U77" i="22" s="1"/>
  <c r="R28" i="22"/>
  <c r="T28" i="22" s="1"/>
  <c r="U28" i="22" s="1"/>
  <c r="R56" i="22"/>
  <c r="T56" i="22" s="1"/>
  <c r="U56" i="22" s="1"/>
  <c r="R15" i="22"/>
  <c r="T15" i="22" s="1"/>
  <c r="U15" i="22" s="1"/>
  <c r="R20" i="22"/>
  <c r="T20" i="22" s="1"/>
  <c r="U20" i="22" s="1"/>
  <c r="R16" i="22"/>
  <c r="T16" i="22" s="1"/>
  <c r="U16" i="22" s="1"/>
  <c r="R72" i="22"/>
  <c r="T72" i="22" s="1"/>
  <c r="U72" i="22" s="1"/>
  <c r="R25" i="22"/>
  <c r="T25" i="22" s="1"/>
  <c r="U25" i="22" s="1"/>
  <c r="R55" i="22"/>
  <c r="T55" i="22" s="1"/>
  <c r="U55" i="22" s="1"/>
  <c r="R13" i="22"/>
  <c r="T13" i="22" s="1"/>
  <c r="U13" i="22" s="1"/>
  <c r="R69" i="22"/>
  <c r="T69" i="22" s="1"/>
  <c r="U69" i="22" s="1"/>
  <c r="R54" i="22"/>
  <c r="T54" i="22" s="1"/>
  <c r="U54" i="22" s="1"/>
  <c r="R41" i="22"/>
  <c r="T41" i="22" s="1"/>
  <c r="U41" i="22" s="1"/>
  <c r="R57" i="22"/>
  <c r="T57" i="22" s="1"/>
  <c r="U57" i="22" s="1"/>
  <c r="R63" i="22"/>
  <c r="T63" i="22" s="1"/>
  <c r="U63" i="22" s="1"/>
  <c r="R21" i="22"/>
  <c r="T21" i="22" s="1"/>
  <c r="U21" i="22" s="1"/>
  <c r="N76" i="22"/>
  <c r="L76" i="22"/>
  <c r="O76" i="22" s="1"/>
  <c r="P76" i="22" s="1"/>
  <c r="N72" i="22"/>
  <c r="L72" i="22"/>
  <c r="O72" i="22" s="1"/>
  <c r="P72" i="22" s="1"/>
  <c r="L45" i="22"/>
  <c r="O45" i="22" s="1"/>
  <c r="P45" i="22" s="1"/>
  <c r="N45" i="22"/>
  <c r="L11" i="22"/>
  <c r="O11" i="22" s="1"/>
  <c r="P11" i="22" s="1"/>
  <c r="N11" i="22"/>
  <c r="L30" i="22"/>
  <c r="O30" i="22" s="1"/>
  <c r="P30" i="22" s="1"/>
  <c r="N30" i="22"/>
  <c r="L49" i="22"/>
  <c r="O49" i="22" s="1"/>
  <c r="P49" i="22" s="1"/>
  <c r="N49" i="22"/>
  <c r="L17" i="22"/>
  <c r="O17" i="22" s="1"/>
  <c r="P17" i="22" s="1"/>
  <c r="N17" i="22"/>
  <c r="L13" i="22"/>
  <c r="O13" i="22" s="1"/>
  <c r="P13" i="22" s="1"/>
  <c r="N13" i="22"/>
  <c r="N75" i="22"/>
  <c r="L75" i="22"/>
  <c r="O75" i="22" s="1"/>
  <c r="P75" i="22" s="1"/>
  <c r="N15" i="22"/>
  <c r="L15" i="22"/>
  <c r="O15" i="22" s="1"/>
  <c r="P15" i="22" s="1"/>
  <c r="N58" i="22"/>
  <c r="Q58" i="22" s="1"/>
  <c r="L58" i="22"/>
  <c r="O58" i="22" s="1"/>
  <c r="P58" i="22" s="1"/>
  <c r="N71" i="22"/>
  <c r="L71" i="22"/>
  <c r="O71" i="22" s="1"/>
  <c r="P71" i="22" s="1"/>
  <c r="N67" i="22"/>
  <c r="L67" i="22"/>
  <c r="O67" i="22" s="1"/>
  <c r="P67" i="22" s="1"/>
  <c r="L53" i="22"/>
  <c r="O53" i="22" s="1"/>
  <c r="P53" i="22" s="1"/>
  <c r="N53" i="22"/>
  <c r="N44" i="22"/>
  <c r="Q44" i="22" s="1"/>
  <c r="L44" i="22"/>
  <c r="O44" i="22" s="1"/>
  <c r="P44" i="22" s="1"/>
  <c r="N35" i="22"/>
  <c r="L35" i="22"/>
  <c r="O35" i="22" s="1"/>
  <c r="P35" i="22" s="1"/>
  <c r="L21" i="22"/>
  <c r="O21" i="22" s="1"/>
  <c r="P21" i="22" s="1"/>
  <c r="N21" i="22"/>
  <c r="L9" i="22"/>
  <c r="O9" i="22" s="1"/>
  <c r="P9" i="22" s="1"/>
  <c r="N9" i="22"/>
  <c r="L54" i="22"/>
  <c r="O54" i="22" s="1"/>
  <c r="P54" i="22" s="1"/>
  <c r="N54" i="22"/>
  <c r="L22" i="22"/>
  <c r="O22" i="22" s="1"/>
  <c r="P22" i="22" s="1"/>
  <c r="N22" i="22"/>
  <c r="L57" i="22"/>
  <c r="O57" i="22" s="1"/>
  <c r="P57" i="22" s="1"/>
  <c r="N57" i="22"/>
  <c r="N48" i="22"/>
  <c r="Q48" i="22" s="1"/>
  <c r="L48" i="22"/>
  <c r="O48" i="22" s="1"/>
  <c r="P48" i="22" s="1"/>
  <c r="N39" i="22"/>
  <c r="L39" i="22"/>
  <c r="O39" i="22" s="1"/>
  <c r="P39" i="22" s="1"/>
  <c r="L25" i="22"/>
  <c r="O25" i="22" s="1"/>
  <c r="P25" i="22" s="1"/>
  <c r="N25" i="22"/>
  <c r="N16" i="22"/>
  <c r="L16" i="22"/>
  <c r="O16" i="22" s="1"/>
  <c r="P16" i="22" s="1"/>
  <c r="N18" i="22"/>
  <c r="Q18" i="22" s="1"/>
  <c r="L18" i="22"/>
  <c r="O18" i="22" s="1"/>
  <c r="P18" i="22" s="1"/>
  <c r="N68" i="22"/>
  <c r="L68" i="22"/>
  <c r="O68" i="22" s="1"/>
  <c r="P68" i="22" s="1"/>
  <c r="N36" i="22"/>
  <c r="Q36" i="22" s="1"/>
  <c r="L36" i="22"/>
  <c r="O36" i="22" s="1"/>
  <c r="P36" i="22" s="1"/>
  <c r="L62" i="22"/>
  <c r="O62" i="22" s="1"/>
  <c r="P62" i="22" s="1"/>
  <c r="N62" i="22"/>
  <c r="N40" i="22"/>
  <c r="L40" i="22"/>
  <c r="O40" i="22" s="1"/>
  <c r="P40" i="22" s="1"/>
  <c r="L10" i="22"/>
  <c r="O10" i="22" s="1"/>
  <c r="P10" i="22" s="1"/>
  <c r="N10" i="22"/>
  <c r="L69" i="22"/>
  <c r="O69" i="22" s="1"/>
  <c r="P69" i="22" s="1"/>
  <c r="N69" i="22"/>
  <c r="N12" i="22"/>
  <c r="Q12" i="22" s="1"/>
  <c r="L12" i="22"/>
  <c r="O12" i="22" s="1"/>
  <c r="P12" i="22" s="1"/>
  <c r="N26" i="22"/>
  <c r="L26" i="22"/>
  <c r="O26" i="22" s="1"/>
  <c r="P26" i="22" s="1"/>
  <c r="N66" i="22"/>
  <c r="L66" i="22"/>
  <c r="O66" i="22" s="1"/>
  <c r="P66" i="22" s="1"/>
  <c r="L61" i="22"/>
  <c r="O61" i="22" s="1"/>
  <c r="P61" i="22" s="1"/>
  <c r="N61" i="22"/>
  <c r="N52" i="22"/>
  <c r="L52" i="22"/>
  <c r="O52" i="22" s="1"/>
  <c r="P52" i="22" s="1"/>
  <c r="N43" i="22"/>
  <c r="L43" i="22"/>
  <c r="O43" i="22" s="1"/>
  <c r="P43" i="22" s="1"/>
  <c r="L29" i="22"/>
  <c r="O29" i="22" s="1"/>
  <c r="P29" i="22" s="1"/>
  <c r="N29" i="22"/>
  <c r="N20" i="22"/>
  <c r="Q20" i="22" s="1"/>
  <c r="L20" i="22"/>
  <c r="O20" i="22" s="1"/>
  <c r="P20" i="22" s="1"/>
  <c r="N8" i="22"/>
  <c r="L8" i="22"/>
  <c r="O8" i="22" s="1"/>
  <c r="P8" i="22" s="1"/>
  <c r="L46" i="22"/>
  <c r="O46" i="22" s="1"/>
  <c r="P46" i="22" s="1"/>
  <c r="N46" i="22"/>
  <c r="Q46" i="22" s="1"/>
  <c r="L65" i="22"/>
  <c r="O65" i="22" s="1"/>
  <c r="P65" i="22" s="1"/>
  <c r="N65" i="22"/>
  <c r="N56" i="22"/>
  <c r="Q56" i="22" s="1"/>
  <c r="L56" i="22"/>
  <c r="O56" i="22" s="1"/>
  <c r="P56" i="22" s="1"/>
  <c r="N47" i="22"/>
  <c r="L47" i="22"/>
  <c r="O47" i="22" s="1"/>
  <c r="P47" i="22" s="1"/>
  <c r="L33" i="22"/>
  <c r="O33" i="22" s="1"/>
  <c r="P33" i="22" s="1"/>
  <c r="N33" i="22"/>
  <c r="N24" i="22"/>
  <c r="L24" i="22"/>
  <c r="O24" i="22" s="1"/>
  <c r="P24" i="22" s="1"/>
  <c r="L14" i="22"/>
  <c r="O14" i="22" s="1"/>
  <c r="P14" i="22" s="1"/>
  <c r="N14" i="22"/>
  <c r="N42" i="22"/>
  <c r="L42" i="22"/>
  <c r="O42" i="22" s="1"/>
  <c r="P42" i="22" s="1"/>
  <c r="L70" i="22"/>
  <c r="O70" i="22" s="1"/>
  <c r="P70" i="22" s="1"/>
  <c r="N70" i="22"/>
  <c r="N59" i="22"/>
  <c r="L59" i="22"/>
  <c r="O59" i="22" s="1"/>
  <c r="P59" i="22" s="1"/>
  <c r="N27" i="22"/>
  <c r="Q27" i="22" s="1"/>
  <c r="L27" i="22"/>
  <c r="O27" i="22" s="1"/>
  <c r="P27" i="22" s="1"/>
  <c r="N63" i="22"/>
  <c r="L63" i="22"/>
  <c r="O63" i="22" s="1"/>
  <c r="P63" i="22" s="1"/>
  <c r="N31" i="22"/>
  <c r="Q31" i="22" s="1"/>
  <c r="L31" i="22"/>
  <c r="O31" i="22" s="1"/>
  <c r="P31" i="22" s="1"/>
  <c r="N74" i="22"/>
  <c r="L74" i="22"/>
  <c r="O74" i="22" s="1"/>
  <c r="P74" i="22" s="1"/>
  <c r="L77" i="22"/>
  <c r="O77" i="22" s="1"/>
  <c r="P77" i="22" s="1"/>
  <c r="N77" i="22"/>
  <c r="N50" i="22"/>
  <c r="Q50" i="22" s="1"/>
  <c r="L78" i="22"/>
  <c r="O78" i="22" s="1"/>
  <c r="P78" i="22" s="1"/>
  <c r="N78" i="22"/>
  <c r="L73" i="22"/>
  <c r="O73" i="22" s="1"/>
  <c r="P73" i="22" s="1"/>
  <c r="N73" i="22"/>
  <c r="Q73" i="22" s="1"/>
  <c r="N34" i="22"/>
  <c r="L34" i="22"/>
  <c r="O34" i="22" s="1"/>
  <c r="P34" i="22" s="1"/>
  <c r="N60" i="22"/>
  <c r="L60" i="22"/>
  <c r="O60" i="22" s="1"/>
  <c r="P60" i="22" s="1"/>
  <c r="N51" i="22"/>
  <c r="L51" i="22"/>
  <c r="O51" i="22" s="1"/>
  <c r="P51" i="22" s="1"/>
  <c r="L37" i="22"/>
  <c r="O37" i="22" s="1"/>
  <c r="P37" i="22" s="1"/>
  <c r="N37" i="22"/>
  <c r="Q37" i="22" s="1"/>
  <c r="N28" i="22"/>
  <c r="L28" i="22"/>
  <c r="O28" i="22" s="1"/>
  <c r="P28" i="22" s="1"/>
  <c r="N19" i="22"/>
  <c r="L19" i="22"/>
  <c r="O19" i="22" s="1"/>
  <c r="P19" i="22" s="1"/>
  <c r="N7" i="22"/>
  <c r="L7" i="22"/>
  <c r="O7" i="22" s="1"/>
  <c r="P7" i="22" s="1"/>
  <c r="L38" i="22"/>
  <c r="O38" i="22" s="1"/>
  <c r="P38" i="22" s="1"/>
  <c r="N38" i="22"/>
  <c r="Q38" i="22" s="1"/>
  <c r="N64" i="22"/>
  <c r="L64" i="22"/>
  <c r="O64" i="22" s="1"/>
  <c r="P64" i="22" s="1"/>
  <c r="N55" i="22"/>
  <c r="L55" i="22"/>
  <c r="O55" i="22" s="1"/>
  <c r="P55" i="22" s="1"/>
  <c r="L41" i="22"/>
  <c r="O41" i="22" s="1"/>
  <c r="P41" i="22" s="1"/>
  <c r="N41" i="22"/>
  <c r="N32" i="22"/>
  <c r="L32" i="22"/>
  <c r="O32" i="22" s="1"/>
  <c r="P32" i="22" s="1"/>
  <c r="N23" i="22"/>
  <c r="L23" i="22"/>
  <c r="O23" i="22" s="1"/>
  <c r="P23" i="22" s="1"/>
  <c r="L79" i="22"/>
  <c r="O79" i="22" s="1"/>
  <c r="P79" i="22" s="1"/>
  <c r="N79" i="22"/>
  <c r="Q79" i="22" s="1"/>
  <c r="Q33" i="22" l="1"/>
  <c r="Q53" i="22"/>
  <c r="Q71" i="22"/>
  <c r="Q74" i="22"/>
  <c r="Q59" i="22"/>
  <c r="Q24" i="22"/>
  <c r="Q66" i="22"/>
  <c r="Q68" i="22"/>
  <c r="Q39" i="22"/>
  <c r="Q32" i="22"/>
  <c r="Q70" i="22"/>
  <c r="Q9" i="22"/>
  <c r="Q49" i="22"/>
  <c r="Q78" i="22"/>
  <c r="Q43" i="22"/>
  <c r="Q26" i="22"/>
  <c r="Q40" i="22"/>
  <c r="Q15" i="22"/>
  <c r="Q72" i="22"/>
  <c r="Q62" i="22"/>
  <c r="Q57" i="22"/>
  <c r="Q21" i="22"/>
  <c r="Q30" i="22"/>
  <c r="Q63" i="22"/>
  <c r="Q42" i="22"/>
  <c r="Q47" i="22"/>
  <c r="Q8" i="22"/>
  <c r="Q52" i="22"/>
  <c r="Q16" i="22"/>
  <c r="Q67" i="22"/>
  <c r="Q75" i="22"/>
  <c r="Q76" i="22"/>
  <c r="Q55" i="22"/>
  <c r="Q19" i="22"/>
  <c r="Q60" i="22"/>
  <c r="Q77" i="22"/>
  <c r="Q14" i="22"/>
  <c r="Q61" i="22"/>
  <c r="Q69" i="22"/>
  <c r="Q25" i="22"/>
  <c r="Q22" i="22"/>
  <c r="Q13" i="22"/>
  <c r="Q11" i="22"/>
  <c r="Q35" i="22"/>
  <c r="Q41" i="22"/>
  <c r="Q7" i="22"/>
  <c r="Q51" i="22"/>
  <c r="Q23" i="22"/>
  <c r="Q64" i="22"/>
  <c r="Q28" i="22"/>
  <c r="Q34" i="22"/>
  <c r="Q65" i="22"/>
  <c r="Q29" i="22"/>
  <c r="Q10" i="22"/>
  <c r="Q54" i="22"/>
  <c r="Q17" i="22"/>
  <c r="Q45" i="22"/>
  <c r="Q6" i="22"/>
  <c r="T44" i="22"/>
  <c r="U44" i="22" s="1"/>
  <c r="L130" i="43"/>
  <c r="L131" i="43"/>
  <c r="L132" i="43"/>
  <c r="L133" i="43"/>
  <c r="L134" i="43"/>
  <c r="L52" i="43" l="1"/>
  <c r="L371" i="42"/>
  <c r="F374" i="38" l="1"/>
  <c r="E374" i="38"/>
  <c r="F373" i="38"/>
  <c r="E373" i="38"/>
  <c r="F372" i="38"/>
  <c r="E372" i="38"/>
  <c r="F371" i="38"/>
  <c r="E371" i="38"/>
  <c r="F370" i="38"/>
  <c r="E370" i="38"/>
  <c r="F369" i="38"/>
  <c r="E369" i="38"/>
  <c r="F368" i="38"/>
  <c r="E368" i="38"/>
  <c r="F367" i="38"/>
  <c r="E367" i="38"/>
  <c r="F366" i="38"/>
  <c r="E366" i="38"/>
  <c r="F365" i="38"/>
  <c r="E365" i="38"/>
  <c r="F364" i="38"/>
  <c r="E364" i="38"/>
  <c r="F363" i="38"/>
  <c r="E363" i="38"/>
  <c r="F362" i="38"/>
  <c r="E362" i="38"/>
  <c r="F361" i="38"/>
  <c r="E361" i="38"/>
  <c r="F360" i="38"/>
  <c r="E360" i="38"/>
  <c r="F359" i="38"/>
  <c r="E359" i="38"/>
  <c r="F358" i="38"/>
  <c r="E358" i="38"/>
  <c r="F357" i="38"/>
  <c r="E357" i="38"/>
  <c r="F356" i="38"/>
  <c r="E356" i="38"/>
  <c r="F355" i="38"/>
  <c r="E355" i="38"/>
  <c r="F354" i="38"/>
  <c r="E354" i="38"/>
  <c r="F353" i="38"/>
  <c r="E353" i="38"/>
  <c r="F352" i="38"/>
  <c r="E352" i="38"/>
  <c r="F351" i="38"/>
  <c r="E351" i="38"/>
  <c r="F350" i="38"/>
  <c r="E350" i="38"/>
  <c r="F349" i="38"/>
  <c r="E349" i="38"/>
  <c r="F348" i="38"/>
  <c r="E348" i="38"/>
  <c r="F347" i="38"/>
  <c r="E347" i="38"/>
  <c r="F346" i="38"/>
  <c r="E346" i="38"/>
  <c r="F345" i="38"/>
  <c r="E345" i="38"/>
  <c r="F344" i="38"/>
  <c r="E344" i="38"/>
  <c r="F343" i="38"/>
  <c r="E343" i="38"/>
  <c r="F342" i="38"/>
  <c r="E342" i="38"/>
  <c r="F341" i="38"/>
  <c r="E341" i="38"/>
  <c r="F340" i="38"/>
  <c r="E340" i="38"/>
  <c r="F339" i="38"/>
  <c r="E339" i="38"/>
  <c r="F338" i="38"/>
  <c r="E338" i="38"/>
  <c r="F337" i="38"/>
  <c r="E337" i="38"/>
  <c r="F336" i="38"/>
  <c r="E336" i="38"/>
  <c r="F335" i="38"/>
  <c r="E335" i="38"/>
  <c r="F334" i="38"/>
  <c r="E334" i="38"/>
  <c r="F333" i="38"/>
  <c r="E333" i="38"/>
  <c r="F332" i="38"/>
  <c r="E332" i="38"/>
  <c r="F331" i="38"/>
  <c r="E331" i="38"/>
  <c r="F330" i="38"/>
  <c r="E330" i="38"/>
  <c r="F329" i="38"/>
  <c r="E329" i="38"/>
  <c r="F328" i="38"/>
  <c r="E328" i="38"/>
  <c r="F327" i="38"/>
  <c r="E327" i="38"/>
  <c r="F326" i="38"/>
  <c r="E326" i="38"/>
  <c r="F325" i="38"/>
  <c r="E325" i="38"/>
  <c r="F324" i="38"/>
  <c r="E324" i="38"/>
  <c r="F323" i="38"/>
  <c r="E323" i="38"/>
  <c r="F322" i="38"/>
  <c r="E322" i="38"/>
  <c r="F321" i="38"/>
  <c r="E321" i="38"/>
  <c r="F320" i="38"/>
  <c r="E320" i="38"/>
  <c r="F319" i="38"/>
  <c r="E319" i="38"/>
  <c r="F318" i="38"/>
  <c r="E318" i="38"/>
  <c r="F317" i="38"/>
  <c r="E317" i="38"/>
  <c r="F316" i="38"/>
  <c r="E316" i="38"/>
  <c r="F315" i="38"/>
  <c r="E315" i="38"/>
  <c r="F314" i="38"/>
  <c r="E314" i="38"/>
  <c r="F313" i="38"/>
  <c r="E313" i="38"/>
  <c r="F312" i="38"/>
  <c r="E312" i="38"/>
  <c r="F311" i="38"/>
  <c r="E311" i="38"/>
  <c r="F310" i="38"/>
  <c r="E310" i="38"/>
  <c r="F309" i="38"/>
  <c r="E309" i="38"/>
  <c r="F308" i="38"/>
  <c r="E308" i="38"/>
  <c r="F307" i="38"/>
  <c r="E307" i="38"/>
  <c r="F306" i="38"/>
  <c r="E306" i="38"/>
  <c r="F305" i="38"/>
  <c r="E305" i="38"/>
  <c r="F304" i="38"/>
  <c r="E304" i="38"/>
  <c r="F303" i="38"/>
  <c r="E303" i="38"/>
  <c r="F302" i="38"/>
  <c r="E302" i="38"/>
  <c r="F301" i="38"/>
  <c r="E301" i="38"/>
  <c r="F300" i="38"/>
  <c r="E300" i="38"/>
  <c r="F299" i="38"/>
  <c r="E299" i="38"/>
  <c r="F298" i="38"/>
  <c r="E298" i="38"/>
  <c r="F297" i="38"/>
  <c r="E297" i="38"/>
  <c r="F296" i="38"/>
  <c r="E296" i="38"/>
  <c r="F295" i="38"/>
  <c r="E295" i="38"/>
  <c r="F294" i="38"/>
  <c r="E294" i="38"/>
  <c r="F293" i="38"/>
  <c r="E293" i="38"/>
  <c r="F292" i="38"/>
  <c r="E292" i="38"/>
  <c r="F291" i="38"/>
  <c r="E291" i="38"/>
  <c r="F290" i="38"/>
  <c r="E290" i="38"/>
  <c r="F289" i="38"/>
  <c r="E289" i="38"/>
  <c r="F288" i="38"/>
  <c r="E288" i="38"/>
  <c r="F287" i="38"/>
  <c r="E287" i="38"/>
  <c r="F286" i="38"/>
  <c r="E286" i="38"/>
  <c r="F285" i="38"/>
  <c r="E285" i="38"/>
  <c r="F284" i="38"/>
  <c r="E284" i="38"/>
  <c r="F283" i="38"/>
  <c r="E283" i="38"/>
  <c r="F282" i="38"/>
  <c r="E282" i="38"/>
  <c r="F281" i="38"/>
  <c r="E281" i="38"/>
  <c r="F280" i="38"/>
  <c r="E280" i="38"/>
  <c r="F279" i="38"/>
  <c r="E279" i="38"/>
  <c r="F278" i="38"/>
  <c r="E278" i="38"/>
  <c r="F277" i="38"/>
  <c r="E277" i="38"/>
  <c r="F276" i="38"/>
  <c r="E276" i="38"/>
  <c r="F275" i="38"/>
  <c r="E275" i="38"/>
  <c r="F274" i="38"/>
  <c r="E274" i="38"/>
  <c r="F273" i="38"/>
  <c r="E273" i="38"/>
  <c r="F272" i="38"/>
  <c r="E272" i="38"/>
  <c r="F271" i="38"/>
  <c r="E271" i="38"/>
  <c r="F270" i="38"/>
  <c r="E270" i="38"/>
  <c r="F269" i="38"/>
  <c r="E269" i="38"/>
  <c r="F268" i="38"/>
  <c r="E268" i="38"/>
  <c r="F267" i="38"/>
  <c r="E267" i="38"/>
  <c r="F266" i="38"/>
  <c r="E266" i="38"/>
  <c r="F265" i="38"/>
  <c r="E265" i="38"/>
  <c r="F264" i="38"/>
  <c r="E264" i="38"/>
  <c r="F263" i="38"/>
  <c r="E263" i="38"/>
  <c r="F262" i="38"/>
  <c r="E262" i="38"/>
  <c r="F261" i="38"/>
  <c r="E261" i="38"/>
  <c r="F260" i="38"/>
  <c r="E260" i="38"/>
  <c r="F259" i="38"/>
  <c r="E259" i="38"/>
  <c r="F258" i="38"/>
  <c r="E258" i="38"/>
  <c r="F257" i="38"/>
  <c r="E257" i="38"/>
  <c r="F256" i="38"/>
  <c r="E256" i="38"/>
  <c r="F255" i="38"/>
  <c r="E255" i="38"/>
  <c r="F254" i="38"/>
  <c r="E254" i="38"/>
  <c r="F253" i="38"/>
  <c r="E253" i="38"/>
  <c r="F252" i="38"/>
  <c r="E252" i="38"/>
  <c r="F251" i="38"/>
  <c r="E251" i="38"/>
  <c r="F250" i="38"/>
  <c r="E250" i="38"/>
  <c r="F249" i="38"/>
  <c r="E249" i="38"/>
  <c r="F248" i="38"/>
  <c r="E248" i="38"/>
  <c r="F247" i="38"/>
  <c r="E247" i="38"/>
  <c r="F246" i="38"/>
  <c r="E246" i="38"/>
  <c r="F245" i="38"/>
  <c r="E245" i="38"/>
  <c r="F244" i="38"/>
  <c r="E244" i="38"/>
  <c r="F243" i="38"/>
  <c r="E243" i="38"/>
  <c r="F242" i="38"/>
  <c r="E242" i="38"/>
  <c r="F241" i="38"/>
  <c r="E241" i="38"/>
  <c r="F240" i="38"/>
  <c r="E240" i="38"/>
  <c r="F239" i="38"/>
  <c r="E239" i="38"/>
  <c r="F238" i="38"/>
  <c r="E238" i="38"/>
  <c r="F237" i="38"/>
  <c r="E237" i="38"/>
  <c r="F236" i="38"/>
  <c r="E236" i="38"/>
  <c r="F235" i="38"/>
  <c r="E235" i="38"/>
  <c r="F234" i="38"/>
  <c r="E234" i="38"/>
  <c r="F233" i="38"/>
  <c r="E233" i="38"/>
  <c r="F232" i="38"/>
  <c r="E232" i="38"/>
  <c r="F231" i="38"/>
  <c r="E231" i="38"/>
  <c r="F230" i="38"/>
  <c r="E230" i="38"/>
  <c r="F229" i="38"/>
  <c r="E229" i="38"/>
  <c r="F228" i="38"/>
  <c r="E228" i="38"/>
  <c r="F227" i="38"/>
  <c r="E227" i="38"/>
  <c r="F226" i="38"/>
  <c r="E226" i="38"/>
  <c r="F225" i="38"/>
  <c r="E225" i="38"/>
  <c r="F224" i="38"/>
  <c r="E224" i="38"/>
  <c r="F223" i="38"/>
  <c r="E223" i="38"/>
  <c r="F222" i="38"/>
  <c r="E222" i="38"/>
  <c r="F221" i="38"/>
  <c r="E221" i="38"/>
  <c r="F220" i="38"/>
  <c r="E220" i="38"/>
  <c r="F219" i="38"/>
  <c r="E219" i="38"/>
  <c r="F218" i="38"/>
  <c r="E218" i="38"/>
  <c r="F217" i="38"/>
  <c r="E217" i="38"/>
  <c r="F216" i="38"/>
  <c r="E216" i="38"/>
  <c r="F215" i="38"/>
  <c r="E215" i="38"/>
  <c r="F214" i="38"/>
  <c r="E214" i="38"/>
  <c r="F213" i="38"/>
  <c r="E213" i="38"/>
  <c r="F212" i="38"/>
  <c r="E212" i="38"/>
  <c r="F211" i="38"/>
  <c r="E211" i="38"/>
  <c r="F210" i="38"/>
  <c r="E210" i="38"/>
  <c r="F209" i="38"/>
  <c r="E209" i="38"/>
  <c r="F208" i="38"/>
  <c r="E208" i="38"/>
  <c r="F207" i="38"/>
  <c r="E207" i="38"/>
  <c r="F206" i="38"/>
  <c r="E206" i="38"/>
  <c r="F205" i="38"/>
  <c r="E205" i="38"/>
  <c r="F204" i="38"/>
  <c r="E204" i="38"/>
  <c r="F203" i="38"/>
  <c r="E203" i="38"/>
  <c r="F202" i="38"/>
  <c r="E202" i="38"/>
  <c r="F201" i="38"/>
  <c r="E201" i="38"/>
  <c r="F200" i="38"/>
  <c r="E200" i="38"/>
  <c r="F199" i="38"/>
  <c r="E199" i="38"/>
  <c r="F198" i="38"/>
  <c r="E198" i="38"/>
  <c r="F197" i="38"/>
  <c r="E197" i="38"/>
  <c r="F196" i="38"/>
  <c r="E196" i="38"/>
  <c r="F195" i="38"/>
  <c r="E195" i="38"/>
  <c r="F194" i="38"/>
  <c r="E194" i="38"/>
  <c r="F193" i="38"/>
  <c r="E193" i="38"/>
  <c r="F192" i="38"/>
  <c r="E192" i="38"/>
  <c r="F191" i="38"/>
  <c r="E191" i="38"/>
  <c r="F190" i="38"/>
  <c r="E190" i="38"/>
  <c r="F189" i="38"/>
  <c r="E189" i="38"/>
  <c r="F188" i="38"/>
  <c r="E188" i="38"/>
  <c r="F187" i="38"/>
  <c r="E187" i="38"/>
  <c r="F186" i="38"/>
  <c r="E186" i="38"/>
  <c r="F185" i="38"/>
  <c r="E185" i="38"/>
  <c r="F184" i="38"/>
  <c r="E184" i="38"/>
  <c r="F183" i="38"/>
  <c r="E183" i="38"/>
  <c r="F182" i="38"/>
  <c r="E182" i="38"/>
  <c r="F181" i="38"/>
  <c r="E181" i="38"/>
  <c r="F180" i="38"/>
  <c r="E180" i="38"/>
  <c r="F179" i="38"/>
  <c r="E179" i="38"/>
  <c r="F178" i="38"/>
  <c r="E178" i="38"/>
  <c r="F177" i="38"/>
  <c r="E177" i="38"/>
  <c r="F176" i="38"/>
  <c r="E176" i="38"/>
  <c r="F175" i="38"/>
  <c r="E175" i="38"/>
  <c r="F174" i="38"/>
  <c r="E174" i="38"/>
  <c r="F173" i="38"/>
  <c r="E173" i="38"/>
  <c r="F172" i="38"/>
  <c r="E172" i="38"/>
  <c r="F171" i="38"/>
  <c r="E171" i="38"/>
  <c r="F170" i="38"/>
  <c r="E170" i="38"/>
  <c r="F169" i="38"/>
  <c r="E169" i="38"/>
  <c r="F168" i="38"/>
  <c r="E168" i="38"/>
  <c r="F167" i="38"/>
  <c r="E167" i="38"/>
  <c r="F166" i="38"/>
  <c r="E166" i="38"/>
  <c r="F165" i="38"/>
  <c r="E165" i="38"/>
  <c r="F164" i="38"/>
  <c r="E164" i="38"/>
  <c r="F163" i="38"/>
  <c r="E163" i="38"/>
  <c r="F162" i="38"/>
  <c r="E162" i="38"/>
  <c r="F161" i="38"/>
  <c r="E161" i="38"/>
  <c r="F160" i="38"/>
  <c r="E160" i="38"/>
  <c r="F159" i="38"/>
  <c r="E159" i="38"/>
  <c r="F158" i="38"/>
  <c r="E158" i="38"/>
  <c r="F157" i="38"/>
  <c r="E157" i="38"/>
  <c r="F156" i="38"/>
  <c r="E156" i="38"/>
  <c r="F155" i="38"/>
  <c r="E155" i="38"/>
  <c r="F154" i="38"/>
  <c r="E154" i="38"/>
  <c r="F153" i="38"/>
  <c r="E153" i="38"/>
  <c r="F152" i="38"/>
  <c r="E152" i="38"/>
  <c r="F151" i="38"/>
  <c r="E151" i="38"/>
  <c r="F150" i="38"/>
  <c r="E150" i="38"/>
  <c r="F149" i="38"/>
  <c r="E149" i="38"/>
  <c r="F148" i="38"/>
  <c r="E148" i="38"/>
  <c r="F147" i="38"/>
  <c r="E147" i="38"/>
  <c r="F146" i="38"/>
  <c r="E146" i="38"/>
  <c r="F145" i="38"/>
  <c r="E145" i="38"/>
  <c r="F144" i="38"/>
  <c r="E144" i="38"/>
  <c r="F143" i="38"/>
  <c r="E143" i="38"/>
  <c r="F142" i="38"/>
  <c r="E142" i="38"/>
  <c r="F141" i="38"/>
  <c r="E141" i="38"/>
  <c r="F140" i="38"/>
  <c r="E140" i="38"/>
  <c r="F139" i="38"/>
  <c r="E139" i="38"/>
  <c r="F138" i="38"/>
  <c r="E138" i="38"/>
  <c r="F137" i="38"/>
  <c r="E137" i="38"/>
  <c r="F136" i="38"/>
  <c r="E136" i="38"/>
  <c r="F135" i="38"/>
  <c r="E135" i="38"/>
  <c r="F134" i="38"/>
  <c r="E134" i="38"/>
  <c r="F133" i="38"/>
  <c r="E133" i="38"/>
  <c r="F132" i="38"/>
  <c r="E132" i="38"/>
  <c r="F131" i="38"/>
  <c r="E131" i="38"/>
  <c r="F130" i="38"/>
  <c r="E130" i="38"/>
  <c r="F129" i="38"/>
  <c r="E129" i="38"/>
  <c r="F128" i="38"/>
  <c r="E128" i="38"/>
  <c r="F127" i="38"/>
  <c r="E127" i="38"/>
  <c r="F126" i="38"/>
  <c r="E126" i="38"/>
  <c r="F125" i="38"/>
  <c r="E125" i="38"/>
  <c r="F124" i="38"/>
  <c r="E124" i="38"/>
  <c r="F123" i="38"/>
  <c r="E123" i="38"/>
  <c r="F122" i="38"/>
  <c r="E122" i="38"/>
  <c r="F121" i="38"/>
  <c r="E121" i="38"/>
  <c r="F120" i="38"/>
  <c r="E120" i="38"/>
  <c r="F119" i="38"/>
  <c r="E119" i="38"/>
  <c r="F118" i="38"/>
  <c r="E118" i="38"/>
  <c r="F117" i="38"/>
  <c r="E117" i="38"/>
  <c r="F116" i="38"/>
  <c r="E116" i="38"/>
  <c r="F115" i="38"/>
  <c r="E115" i="38"/>
  <c r="F114" i="38"/>
  <c r="E114" i="38"/>
  <c r="F113" i="38"/>
  <c r="E113" i="38"/>
  <c r="F112" i="38"/>
  <c r="E112" i="38"/>
  <c r="F111" i="38"/>
  <c r="E111" i="38"/>
  <c r="F110" i="38"/>
  <c r="E110" i="38"/>
  <c r="F109" i="38"/>
  <c r="E109" i="38"/>
  <c r="F108" i="38"/>
  <c r="E108" i="38"/>
  <c r="F107" i="38"/>
  <c r="E107" i="38"/>
  <c r="F106" i="38"/>
  <c r="E106" i="38"/>
  <c r="F105" i="38"/>
  <c r="E105" i="38"/>
  <c r="F104" i="38"/>
  <c r="E104" i="38"/>
  <c r="F103" i="38"/>
  <c r="E103" i="38"/>
  <c r="F102" i="38"/>
  <c r="E102" i="38"/>
  <c r="F101" i="38"/>
  <c r="E101" i="38"/>
  <c r="F100" i="38"/>
  <c r="E100" i="38"/>
  <c r="F99" i="38"/>
  <c r="E99" i="38"/>
  <c r="F98" i="38"/>
  <c r="E98" i="38"/>
  <c r="F97" i="38"/>
  <c r="E97" i="38"/>
  <c r="F96" i="38"/>
  <c r="E96" i="38"/>
  <c r="F95" i="38"/>
  <c r="E95" i="38"/>
  <c r="F94" i="38"/>
  <c r="E94" i="38"/>
  <c r="F93" i="38"/>
  <c r="E93" i="38"/>
  <c r="F92" i="38"/>
  <c r="E92" i="38"/>
  <c r="F91" i="38"/>
  <c r="E91" i="38"/>
  <c r="F90" i="38"/>
  <c r="E90" i="38"/>
  <c r="F89" i="38"/>
  <c r="E89" i="38"/>
  <c r="F88" i="38"/>
  <c r="E88" i="38"/>
  <c r="F87" i="38"/>
  <c r="E87" i="38"/>
  <c r="F86" i="38"/>
  <c r="E86" i="38"/>
  <c r="F85" i="38"/>
  <c r="E85" i="38"/>
  <c r="F84" i="38"/>
  <c r="E84" i="38"/>
  <c r="F83" i="38"/>
  <c r="E83" i="38"/>
  <c r="F82" i="38"/>
  <c r="E82" i="38"/>
  <c r="F81" i="38"/>
  <c r="E81" i="38"/>
  <c r="F80" i="38"/>
  <c r="E80" i="38"/>
  <c r="F79" i="38"/>
  <c r="E79" i="38"/>
  <c r="F78" i="38"/>
  <c r="E78" i="38"/>
  <c r="F77" i="38"/>
  <c r="E77" i="38"/>
  <c r="F76" i="38"/>
  <c r="E76" i="38"/>
  <c r="F75" i="38"/>
  <c r="E75" i="38"/>
  <c r="F74" i="38"/>
  <c r="E74" i="38"/>
  <c r="F73" i="38"/>
  <c r="E73" i="38"/>
  <c r="F72" i="38"/>
  <c r="E72" i="38"/>
  <c r="F71" i="38"/>
  <c r="E71" i="38"/>
  <c r="F70" i="38"/>
  <c r="E70" i="38"/>
  <c r="F69" i="38"/>
  <c r="E69" i="38"/>
  <c r="F68" i="38"/>
  <c r="E68" i="38"/>
  <c r="F67" i="38"/>
  <c r="E67" i="38"/>
  <c r="F66" i="38"/>
  <c r="E66" i="38"/>
  <c r="F65" i="38"/>
  <c r="E65" i="38"/>
  <c r="F64" i="38"/>
  <c r="E64" i="38"/>
  <c r="F63" i="38"/>
  <c r="E63" i="38"/>
  <c r="F62" i="38"/>
  <c r="E62" i="38"/>
  <c r="F61" i="38"/>
  <c r="E61" i="38"/>
  <c r="F60" i="38"/>
  <c r="E60" i="38"/>
  <c r="F59" i="38"/>
  <c r="E59" i="38"/>
  <c r="F58" i="38"/>
  <c r="E58" i="38"/>
  <c r="F57" i="38"/>
  <c r="E57" i="38"/>
  <c r="F56" i="38"/>
  <c r="E56" i="38"/>
  <c r="F55" i="38"/>
  <c r="E55" i="38"/>
  <c r="F54" i="38"/>
  <c r="E54" i="38"/>
  <c r="F53" i="38"/>
  <c r="E53" i="38"/>
  <c r="F52" i="38"/>
  <c r="E52" i="38"/>
  <c r="F51" i="38"/>
  <c r="E51" i="38"/>
  <c r="F50" i="38"/>
  <c r="E50" i="38"/>
  <c r="F49" i="38"/>
  <c r="E49" i="38"/>
  <c r="F48" i="38"/>
  <c r="E48" i="38"/>
  <c r="F47" i="38"/>
  <c r="E47" i="38"/>
  <c r="F46" i="38"/>
  <c r="E46" i="38"/>
  <c r="F45" i="38"/>
  <c r="E45" i="38"/>
  <c r="F44" i="38"/>
  <c r="E44" i="38"/>
  <c r="F43" i="38"/>
  <c r="E43" i="38"/>
  <c r="F42" i="38"/>
  <c r="E42" i="38"/>
  <c r="F41" i="38"/>
  <c r="E41" i="38"/>
  <c r="F40" i="38"/>
  <c r="E40" i="38"/>
  <c r="F39" i="38"/>
  <c r="E39" i="38"/>
  <c r="F38" i="38"/>
  <c r="E38" i="38"/>
  <c r="F37" i="38"/>
  <c r="E37" i="38"/>
  <c r="F36" i="38"/>
  <c r="E36" i="38"/>
  <c r="F35" i="38"/>
  <c r="E35" i="38"/>
  <c r="F34" i="38"/>
  <c r="E34" i="38"/>
  <c r="F33" i="38"/>
  <c r="E33" i="38"/>
  <c r="F32" i="38"/>
  <c r="E32" i="38"/>
  <c r="F31" i="38"/>
  <c r="E31" i="38"/>
  <c r="F30" i="38"/>
  <c r="E30" i="38"/>
  <c r="F29" i="38"/>
  <c r="E29" i="38"/>
  <c r="F28" i="38"/>
  <c r="E28" i="38"/>
  <c r="F27" i="38"/>
  <c r="E27" i="38"/>
  <c r="F26" i="38"/>
  <c r="E26" i="38"/>
  <c r="F25" i="38"/>
  <c r="E25" i="38"/>
  <c r="F24" i="38"/>
  <c r="E24" i="38"/>
  <c r="F23" i="38"/>
  <c r="E23" i="38"/>
  <c r="F22" i="38"/>
  <c r="E22" i="38"/>
  <c r="F21" i="38"/>
  <c r="E21" i="38"/>
  <c r="F20" i="38"/>
  <c r="E20" i="38"/>
  <c r="F19" i="38"/>
  <c r="E19" i="38"/>
  <c r="F18" i="38"/>
  <c r="E18" i="38"/>
  <c r="F17" i="38"/>
  <c r="E17" i="38"/>
  <c r="F16" i="38"/>
  <c r="E16" i="38"/>
  <c r="F15" i="38"/>
  <c r="E15" i="38"/>
  <c r="F14" i="38"/>
  <c r="E14" i="38"/>
  <c r="F13" i="38"/>
  <c r="E13" i="38"/>
  <c r="F12" i="38"/>
  <c r="E12" i="38"/>
  <c r="F11" i="38"/>
  <c r="E11" i="38"/>
  <c r="F10" i="38"/>
  <c r="E10" i="38"/>
  <c r="F9" i="38"/>
  <c r="E9" i="38"/>
  <c r="F8" i="38"/>
  <c r="E8" i="38"/>
  <c r="F7" i="38"/>
  <c r="E7" i="38"/>
  <c r="F6" i="38"/>
  <c r="E6" i="38"/>
  <c r="F5" i="38"/>
  <c r="E5" i="38"/>
  <c r="F374" i="31"/>
  <c r="E374" i="31"/>
  <c r="F373" i="31"/>
  <c r="E373" i="31"/>
  <c r="F372" i="31"/>
  <c r="E372" i="31"/>
  <c r="F371" i="31"/>
  <c r="E371" i="31"/>
  <c r="F370" i="31"/>
  <c r="E370" i="31"/>
  <c r="F369" i="31"/>
  <c r="E369" i="31"/>
  <c r="F368" i="31"/>
  <c r="E368" i="31"/>
  <c r="F367" i="31"/>
  <c r="E367" i="31"/>
  <c r="F366" i="31"/>
  <c r="E366" i="31"/>
  <c r="F365" i="31"/>
  <c r="E365" i="31"/>
  <c r="F364" i="31"/>
  <c r="E364" i="31"/>
  <c r="F363" i="31"/>
  <c r="E363" i="31"/>
  <c r="E362" i="31"/>
  <c r="F361" i="31"/>
  <c r="E361" i="31"/>
  <c r="F360" i="31"/>
  <c r="E360" i="31"/>
  <c r="F359" i="31"/>
  <c r="E359" i="31"/>
  <c r="F358" i="31"/>
  <c r="E358" i="31"/>
  <c r="F357" i="31"/>
  <c r="E357" i="31"/>
  <c r="F356" i="31"/>
  <c r="E356" i="31"/>
  <c r="F355" i="31"/>
  <c r="E355" i="31"/>
  <c r="F354" i="31"/>
  <c r="E354" i="31"/>
  <c r="F353" i="31"/>
  <c r="E353" i="31"/>
  <c r="F352" i="31"/>
  <c r="E352" i="31"/>
  <c r="F351" i="31"/>
  <c r="E351" i="31"/>
  <c r="F350" i="31"/>
  <c r="E350" i="31"/>
  <c r="F349" i="31"/>
  <c r="E349" i="31"/>
  <c r="F348" i="31"/>
  <c r="E348" i="31"/>
  <c r="F347" i="31"/>
  <c r="E347" i="31"/>
  <c r="F346" i="31"/>
  <c r="E346" i="31"/>
  <c r="F345" i="31"/>
  <c r="E345" i="31"/>
  <c r="F344" i="31"/>
  <c r="E344" i="31"/>
  <c r="F343" i="31"/>
  <c r="E343" i="31"/>
  <c r="F342" i="31"/>
  <c r="E342" i="31"/>
  <c r="F341" i="31"/>
  <c r="E341" i="31"/>
  <c r="F340" i="31"/>
  <c r="E340" i="31"/>
  <c r="F339" i="31"/>
  <c r="E339" i="31"/>
  <c r="F338" i="31"/>
  <c r="E338" i="31"/>
  <c r="F337" i="31"/>
  <c r="E337" i="31"/>
  <c r="F336" i="31"/>
  <c r="E336" i="31"/>
  <c r="F335" i="31"/>
  <c r="E335" i="31"/>
  <c r="F334" i="31"/>
  <c r="E334" i="31"/>
  <c r="F333" i="31"/>
  <c r="E333" i="31"/>
  <c r="F332" i="31"/>
  <c r="E332" i="31"/>
  <c r="F331" i="31"/>
  <c r="E331" i="31"/>
  <c r="F330" i="31"/>
  <c r="E330" i="31"/>
  <c r="F329" i="31"/>
  <c r="E329" i="31"/>
  <c r="F328" i="31"/>
  <c r="E328" i="31"/>
  <c r="F327" i="31"/>
  <c r="E327" i="31"/>
  <c r="F326" i="31"/>
  <c r="E326" i="31"/>
  <c r="F325" i="31"/>
  <c r="E325" i="31"/>
  <c r="F324" i="31"/>
  <c r="E324" i="31"/>
  <c r="F323" i="31"/>
  <c r="E323" i="31"/>
  <c r="F322" i="31"/>
  <c r="E322" i="31"/>
  <c r="F321" i="31"/>
  <c r="E321" i="31"/>
  <c r="F320" i="31"/>
  <c r="E320" i="31"/>
  <c r="F319" i="31"/>
  <c r="E319" i="31"/>
  <c r="F318" i="31"/>
  <c r="E318" i="31"/>
  <c r="F317" i="31"/>
  <c r="E317" i="31"/>
  <c r="F316" i="31"/>
  <c r="E316" i="31"/>
  <c r="F315" i="31"/>
  <c r="E315" i="31"/>
  <c r="F314" i="31"/>
  <c r="E314" i="31"/>
  <c r="F313" i="31"/>
  <c r="E313" i="31"/>
  <c r="F312" i="31"/>
  <c r="E312" i="31"/>
  <c r="F311" i="31"/>
  <c r="E311" i="31"/>
  <c r="F310" i="31"/>
  <c r="E310" i="31"/>
  <c r="F309" i="31"/>
  <c r="E309" i="31"/>
  <c r="F308" i="31"/>
  <c r="E308" i="31"/>
  <c r="F307" i="31"/>
  <c r="E307" i="31"/>
  <c r="F306" i="31"/>
  <c r="E306" i="31"/>
  <c r="F305" i="31"/>
  <c r="E305" i="31"/>
  <c r="F304" i="31"/>
  <c r="E304" i="31"/>
  <c r="F303" i="31"/>
  <c r="E303" i="31"/>
  <c r="F302" i="31"/>
  <c r="E302" i="31"/>
  <c r="F301" i="31"/>
  <c r="E301" i="31"/>
  <c r="F300" i="31"/>
  <c r="E300" i="31"/>
  <c r="F299" i="31"/>
  <c r="E299" i="31"/>
  <c r="F298" i="31"/>
  <c r="E298" i="31"/>
  <c r="F297" i="31"/>
  <c r="E297" i="31"/>
  <c r="F296" i="31"/>
  <c r="E296" i="31"/>
  <c r="F295" i="31"/>
  <c r="E295" i="31"/>
  <c r="F294" i="31"/>
  <c r="E294" i="31"/>
  <c r="F293" i="31"/>
  <c r="E293" i="31"/>
  <c r="F292" i="31"/>
  <c r="E292" i="31"/>
  <c r="F291" i="31"/>
  <c r="E291" i="31"/>
  <c r="F290" i="31"/>
  <c r="E290" i="31"/>
  <c r="F289" i="31"/>
  <c r="E289" i="31"/>
  <c r="F288" i="31"/>
  <c r="E288" i="31"/>
  <c r="F287" i="31"/>
  <c r="E287" i="31"/>
  <c r="F286" i="31"/>
  <c r="E286" i="31"/>
  <c r="F285" i="31"/>
  <c r="E285" i="31"/>
  <c r="F284" i="31"/>
  <c r="E284" i="31"/>
  <c r="F283" i="31"/>
  <c r="E283" i="31"/>
  <c r="F282" i="31"/>
  <c r="E282" i="31"/>
  <c r="F281" i="31"/>
  <c r="E281" i="31"/>
  <c r="F280" i="31"/>
  <c r="E280" i="31"/>
  <c r="F279" i="31"/>
  <c r="E279" i="31"/>
  <c r="F278" i="31"/>
  <c r="E278" i="31"/>
  <c r="F277" i="31"/>
  <c r="E277" i="31"/>
  <c r="F276" i="31"/>
  <c r="E276" i="31"/>
  <c r="F275" i="31"/>
  <c r="E275" i="31"/>
  <c r="F274" i="31"/>
  <c r="E274" i="31"/>
  <c r="F273" i="31"/>
  <c r="E273" i="31"/>
  <c r="F272" i="31"/>
  <c r="E272" i="31"/>
  <c r="F271" i="31"/>
  <c r="E271" i="31"/>
  <c r="F270" i="31"/>
  <c r="E270" i="31"/>
  <c r="F269" i="31"/>
  <c r="E269" i="31"/>
  <c r="F268" i="31"/>
  <c r="E268" i="31"/>
  <c r="F267" i="31"/>
  <c r="E267" i="31"/>
  <c r="F266" i="31"/>
  <c r="E266" i="31"/>
  <c r="F265" i="31"/>
  <c r="E265" i="31"/>
  <c r="F264" i="31"/>
  <c r="E264" i="31"/>
  <c r="F263" i="31"/>
  <c r="E263" i="31"/>
  <c r="F262" i="31"/>
  <c r="E262" i="31"/>
  <c r="F261" i="31"/>
  <c r="E261" i="31"/>
  <c r="F260" i="31"/>
  <c r="E260" i="31"/>
  <c r="F259" i="31"/>
  <c r="E259" i="31"/>
  <c r="F258" i="31"/>
  <c r="E258" i="31"/>
  <c r="F257" i="31"/>
  <c r="E257" i="31"/>
  <c r="F256" i="31"/>
  <c r="E256" i="31"/>
  <c r="F255" i="31"/>
  <c r="E255" i="31"/>
  <c r="F254" i="31"/>
  <c r="E254" i="31"/>
  <c r="F253" i="31"/>
  <c r="E253" i="31"/>
  <c r="F252" i="31"/>
  <c r="E252" i="31"/>
  <c r="F251" i="31"/>
  <c r="E251" i="31"/>
  <c r="F250" i="31"/>
  <c r="E250" i="31"/>
  <c r="F249" i="31"/>
  <c r="E249" i="31"/>
  <c r="F248" i="31"/>
  <c r="E248" i="31"/>
  <c r="F247" i="31"/>
  <c r="E247" i="31"/>
  <c r="F246" i="31"/>
  <c r="E246" i="31"/>
  <c r="F245" i="31"/>
  <c r="E245" i="31"/>
  <c r="F244" i="31"/>
  <c r="E244" i="31"/>
  <c r="F243" i="31"/>
  <c r="E243" i="31"/>
  <c r="F242" i="31"/>
  <c r="E242" i="31"/>
  <c r="F241" i="31"/>
  <c r="E241" i="31"/>
  <c r="F240" i="31"/>
  <c r="E240" i="31"/>
  <c r="F239" i="31"/>
  <c r="E239" i="31"/>
  <c r="F238" i="31"/>
  <c r="E238" i="31"/>
  <c r="F237" i="31"/>
  <c r="E237" i="31"/>
  <c r="F236" i="31"/>
  <c r="E236" i="31"/>
  <c r="F235" i="31"/>
  <c r="E235" i="31"/>
  <c r="F234" i="31"/>
  <c r="E234" i="31"/>
  <c r="F233" i="31"/>
  <c r="E233" i="31"/>
  <c r="F232" i="31"/>
  <c r="E232" i="31"/>
  <c r="F231" i="31"/>
  <c r="E231" i="31"/>
  <c r="F230" i="31"/>
  <c r="E230" i="31"/>
  <c r="F229" i="31"/>
  <c r="E229" i="31"/>
  <c r="F228" i="31"/>
  <c r="E228" i="31"/>
  <c r="F227" i="31"/>
  <c r="E227" i="31"/>
  <c r="F226" i="31"/>
  <c r="E226" i="31"/>
  <c r="F225" i="31"/>
  <c r="E225" i="31"/>
  <c r="F224" i="31"/>
  <c r="E224" i="31"/>
  <c r="F223" i="31"/>
  <c r="E223" i="31"/>
  <c r="F222" i="31"/>
  <c r="E222" i="31"/>
  <c r="F221" i="31"/>
  <c r="E221" i="31"/>
  <c r="F220" i="31"/>
  <c r="E220" i="31"/>
  <c r="F219" i="31"/>
  <c r="E219" i="31"/>
  <c r="F218" i="31"/>
  <c r="E218" i="31"/>
  <c r="F217" i="31"/>
  <c r="E217" i="31"/>
  <c r="F216" i="31"/>
  <c r="E216" i="31"/>
  <c r="F215" i="31"/>
  <c r="E215" i="31"/>
  <c r="F214" i="31"/>
  <c r="E214" i="31"/>
  <c r="F213" i="31"/>
  <c r="E213" i="31"/>
  <c r="F212" i="31"/>
  <c r="E212" i="31"/>
  <c r="F211" i="31"/>
  <c r="E211" i="31"/>
  <c r="F210" i="31"/>
  <c r="E210" i="31"/>
  <c r="F209" i="31"/>
  <c r="E209" i="31"/>
  <c r="F208" i="31"/>
  <c r="E208" i="31"/>
  <c r="F207" i="31"/>
  <c r="E207" i="31"/>
  <c r="F206" i="31"/>
  <c r="E206" i="31"/>
  <c r="F205" i="31"/>
  <c r="E205" i="31"/>
  <c r="F204" i="31"/>
  <c r="E204" i="31"/>
  <c r="F203" i="31"/>
  <c r="E203" i="31"/>
  <c r="F202" i="31"/>
  <c r="E202" i="31"/>
  <c r="F201" i="31"/>
  <c r="E201" i="31"/>
  <c r="F200" i="31"/>
  <c r="E200" i="31"/>
  <c r="F199" i="31"/>
  <c r="E199" i="31"/>
  <c r="F198" i="31"/>
  <c r="E198" i="31"/>
  <c r="F197" i="31"/>
  <c r="E197" i="31"/>
  <c r="F196" i="31"/>
  <c r="E196" i="31"/>
  <c r="F195" i="31"/>
  <c r="E195" i="31"/>
  <c r="F194" i="31"/>
  <c r="E194" i="31"/>
  <c r="F193" i="31"/>
  <c r="E193" i="31"/>
  <c r="F192" i="31"/>
  <c r="E192" i="31"/>
  <c r="F191" i="31"/>
  <c r="E191" i="31"/>
  <c r="F190" i="31"/>
  <c r="E190" i="31"/>
  <c r="F189" i="31"/>
  <c r="E189" i="31"/>
  <c r="F188" i="31"/>
  <c r="E188" i="31"/>
  <c r="F187" i="31"/>
  <c r="E187" i="31"/>
  <c r="F186" i="31"/>
  <c r="E186" i="31"/>
  <c r="F185" i="31"/>
  <c r="E185" i="31"/>
  <c r="F184" i="31"/>
  <c r="E184" i="31"/>
  <c r="F183" i="31"/>
  <c r="E183" i="31"/>
  <c r="F182" i="31"/>
  <c r="E182" i="31"/>
  <c r="F181" i="31"/>
  <c r="E181" i="31"/>
  <c r="F180" i="31"/>
  <c r="E180" i="31"/>
  <c r="F179" i="31"/>
  <c r="E179" i="31"/>
  <c r="F178" i="31"/>
  <c r="E178" i="31"/>
  <c r="F177" i="31"/>
  <c r="E177" i="31"/>
  <c r="F176" i="31"/>
  <c r="E176" i="31"/>
  <c r="F175" i="31"/>
  <c r="E175" i="31"/>
  <c r="F174" i="31"/>
  <c r="E174" i="31"/>
  <c r="F173" i="31"/>
  <c r="E173" i="31"/>
  <c r="F172" i="31"/>
  <c r="E172" i="31"/>
  <c r="F171" i="31"/>
  <c r="E171" i="31"/>
  <c r="F170" i="31"/>
  <c r="E170" i="31"/>
  <c r="F169" i="31"/>
  <c r="E169" i="31"/>
  <c r="F168" i="31"/>
  <c r="E168" i="31"/>
  <c r="F167" i="31"/>
  <c r="E167" i="31"/>
  <c r="F166" i="31"/>
  <c r="E166" i="31"/>
  <c r="F165" i="31"/>
  <c r="E165" i="31"/>
  <c r="F164" i="31"/>
  <c r="E164" i="31"/>
  <c r="F163" i="31"/>
  <c r="E163" i="31"/>
  <c r="F162" i="31"/>
  <c r="E162" i="31"/>
  <c r="F161" i="31"/>
  <c r="E161" i="31"/>
  <c r="F160" i="31"/>
  <c r="E160" i="31"/>
  <c r="F159" i="31"/>
  <c r="E159" i="31"/>
  <c r="F158" i="31"/>
  <c r="E158" i="31"/>
  <c r="F157" i="31"/>
  <c r="E157" i="31"/>
  <c r="F156" i="31"/>
  <c r="E156" i="31"/>
  <c r="F155" i="31"/>
  <c r="E155" i="31"/>
  <c r="F154" i="31"/>
  <c r="E154" i="31"/>
  <c r="F153" i="31"/>
  <c r="E153" i="31"/>
  <c r="F152" i="31"/>
  <c r="E152" i="31"/>
  <c r="F151" i="31"/>
  <c r="E151" i="31"/>
  <c r="F150" i="31"/>
  <c r="E150" i="31"/>
  <c r="F149" i="31"/>
  <c r="E149" i="31"/>
  <c r="F148" i="31"/>
  <c r="E148" i="31"/>
  <c r="F147" i="31"/>
  <c r="E147" i="31"/>
  <c r="F146" i="31"/>
  <c r="E146" i="31"/>
  <c r="F145" i="31"/>
  <c r="E145" i="31"/>
  <c r="F144" i="31"/>
  <c r="E144" i="31"/>
  <c r="F143" i="31"/>
  <c r="E143" i="31"/>
  <c r="F142" i="31"/>
  <c r="E142" i="31"/>
  <c r="F141" i="31"/>
  <c r="E141" i="31"/>
  <c r="F140" i="31"/>
  <c r="E140" i="31"/>
  <c r="F139" i="31"/>
  <c r="E139" i="31"/>
  <c r="F138" i="31"/>
  <c r="E138" i="31"/>
  <c r="F137" i="31"/>
  <c r="E137" i="31"/>
  <c r="F136" i="31"/>
  <c r="E136" i="31"/>
  <c r="F135" i="31"/>
  <c r="E135" i="31"/>
  <c r="F134" i="31"/>
  <c r="E134" i="31"/>
  <c r="F133" i="31"/>
  <c r="E133" i="31"/>
  <c r="F132" i="31"/>
  <c r="E132" i="31"/>
  <c r="F131" i="31"/>
  <c r="E131" i="31"/>
  <c r="F130" i="31"/>
  <c r="E130" i="31"/>
  <c r="F129" i="31"/>
  <c r="E129" i="31"/>
  <c r="F128" i="31"/>
  <c r="E128" i="31"/>
  <c r="F127" i="31"/>
  <c r="E127" i="31"/>
  <c r="F126" i="31"/>
  <c r="E126" i="31"/>
  <c r="F125" i="31"/>
  <c r="E125" i="31"/>
  <c r="F124" i="31"/>
  <c r="E124" i="31"/>
  <c r="F123" i="31"/>
  <c r="E123" i="31"/>
  <c r="F122" i="31"/>
  <c r="E122" i="31"/>
  <c r="F121" i="31"/>
  <c r="E121" i="31"/>
  <c r="F120" i="31"/>
  <c r="E120" i="31"/>
  <c r="F119" i="31"/>
  <c r="E119" i="31"/>
  <c r="F118" i="31"/>
  <c r="E118" i="31"/>
  <c r="F117" i="31"/>
  <c r="E117" i="31"/>
  <c r="F116" i="31"/>
  <c r="E116" i="31"/>
  <c r="F115" i="31"/>
  <c r="E115" i="31"/>
  <c r="F114" i="31"/>
  <c r="E114" i="31"/>
  <c r="F113" i="31"/>
  <c r="E113" i="31"/>
  <c r="F112" i="31"/>
  <c r="E112" i="31"/>
  <c r="F111" i="31"/>
  <c r="E111" i="31"/>
  <c r="F110" i="31"/>
  <c r="E110" i="31"/>
  <c r="F109" i="31"/>
  <c r="E109" i="31"/>
  <c r="F108" i="31"/>
  <c r="E108" i="31"/>
  <c r="F107" i="31"/>
  <c r="E107" i="31"/>
  <c r="F106" i="31"/>
  <c r="E106" i="31"/>
  <c r="F105" i="31"/>
  <c r="E105" i="31"/>
  <c r="F104" i="31"/>
  <c r="E104" i="31"/>
  <c r="F103" i="31"/>
  <c r="E103" i="31"/>
  <c r="F102" i="31"/>
  <c r="E102" i="31"/>
  <c r="F101" i="31"/>
  <c r="E101" i="31"/>
  <c r="F100" i="31"/>
  <c r="E100" i="31"/>
  <c r="F99" i="31"/>
  <c r="E99" i="31"/>
  <c r="F98" i="31"/>
  <c r="E98" i="31"/>
  <c r="F97" i="31"/>
  <c r="E97" i="31"/>
  <c r="F96" i="31"/>
  <c r="E96" i="31"/>
  <c r="F95" i="31"/>
  <c r="E95" i="31"/>
  <c r="F94" i="31"/>
  <c r="E94" i="31"/>
  <c r="F93" i="31"/>
  <c r="E93" i="31"/>
  <c r="F92" i="31"/>
  <c r="E92" i="31"/>
  <c r="F91" i="31"/>
  <c r="E91" i="31"/>
  <c r="F90" i="31"/>
  <c r="E90" i="31"/>
  <c r="F89" i="31"/>
  <c r="E89" i="31"/>
  <c r="F88" i="31"/>
  <c r="E88" i="31"/>
  <c r="F87" i="31"/>
  <c r="E87" i="31"/>
  <c r="F86" i="31"/>
  <c r="E86" i="31"/>
  <c r="F85" i="31"/>
  <c r="E85" i="31"/>
  <c r="F84" i="31"/>
  <c r="E84" i="31"/>
  <c r="F83" i="31"/>
  <c r="E83" i="31"/>
  <c r="F82" i="31"/>
  <c r="E82" i="31"/>
  <c r="F81" i="31"/>
  <c r="E81" i="31"/>
  <c r="F80" i="31"/>
  <c r="E80" i="31"/>
  <c r="F79" i="31"/>
  <c r="E79" i="31"/>
  <c r="F78" i="31"/>
  <c r="E78" i="31"/>
  <c r="F77" i="31"/>
  <c r="E77" i="31"/>
  <c r="F76" i="31"/>
  <c r="E76" i="31"/>
  <c r="F75" i="31"/>
  <c r="E75" i="31"/>
  <c r="F74" i="31"/>
  <c r="E74" i="31"/>
  <c r="F73" i="31"/>
  <c r="E73" i="31"/>
  <c r="F72" i="31"/>
  <c r="E72" i="31"/>
  <c r="F71" i="31"/>
  <c r="E71" i="31"/>
  <c r="F70" i="31"/>
  <c r="E70" i="31"/>
  <c r="F69" i="31"/>
  <c r="E69" i="31"/>
  <c r="F68" i="31"/>
  <c r="E68" i="31"/>
  <c r="F67" i="31"/>
  <c r="E67" i="31"/>
  <c r="F66" i="31"/>
  <c r="E66" i="31"/>
  <c r="F65" i="31"/>
  <c r="E65" i="31"/>
  <c r="F64" i="31"/>
  <c r="E64" i="31"/>
  <c r="F63" i="31"/>
  <c r="E63" i="31"/>
  <c r="F62" i="31"/>
  <c r="E62" i="31"/>
  <c r="F61" i="31"/>
  <c r="E61" i="31"/>
  <c r="F60" i="31"/>
  <c r="E60" i="31"/>
  <c r="F59" i="31"/>
  <c r="E59" i="31"/>
  <c r="F58" i="31"/>
  <c r="E58" i="31"/>
  <c r="F57" i="31"/>
  <c r="E57" i="31"/>
  <c r="F56" i="31"/>
  <c r="E56" i="31"/>
  <c r="F55" i="31"/>
  <c r="E55" i="31"/>
  <c r="F54" i="31"/>
  <c r="E54" i="31"/>
  <c r="F53" i="31"/>
  <c r="E53" i="31"/>
  <c r="F52" i="31"/>
  <c r="E52" i="31"/>
  <c r="F51" i="31"/>
  <c r="E51" i="31"/>
  <c r="F50" i="31"/>
  <c r="E50" i="31"/>
  <c r="F49" i="31"/>
  <c r="E49" i="31"/>
  <c r="F48" i="31"/>
  <c r="E48" i="31"/>
  <c r="F47" i="31"/>
  <c r="E47" i="31"/>
  <c r="F46" i="31"/>
  <c r="E46" i="31"/>
  <c r="F45" i="31"/>
  <c r="E45" i="31"/>
  <c r="F44" i="31"/>
  <c r="E44" i="31"/>
  <c r="F43" i="31"/>
  <c r="E43" i="31"/>
  <c r="F42" i="31"/>
  <c r="E42" i="31"/>
  <c r="F41" i="31"/>
  <c r="E41" i="31"/>
  <c r="F40" i="31"/>
  <c r="E40" i="31"/>
  <c r="F39" i="31"/>
  <c r="E39" i="31"/>
  <c r="F38" i="31"/>
  <c r="E38" i="31"/>
  <c r="F37" i="31"/>
  <c r="E37" i="31"/>
  <c r="F36" i="31"/>
  <c r="E36" i="31"/>
  <c r="F35" i="31"/>
  <c r="E35" i="31"/>
  <c r="F34" i="31"/>
  <c r="E34" i="31"/>
  <c r="F33" i="31"/>
  <c r="E33" i="31"/>
  <c r="F32" i="31"/>
  <c r="E32" i="31"/>
  <c r="F31" i="31"/>
  <c r="E31" i="31"/>
  <c r="F30" i="31"/>
  <c r="E30" i="31"/>
  <c r="F29" i="31"/>
  <c r="E29" i="31"/>
  <c r="F28" i="31"/>
  <c r="E28" i="31"/>
  <c r="F27" i="31"/>
  <c r="E27" i="31"/>
  <c r="F26" i="31"/>
  <c r="E26" i="31"/>
  <c r="F25" i="31"/>
  <c r="E25" i="31"/>
  <c r="F24" i="31"/>
  <c r="E24" i="31"/>
  <c r="F23" i="31"/>
  <c r="E23" i="31"/>
  <c r="F22" i="31"/>
  <c r="E22" i="31"/>
  <c r="F21" i="31"/>
  <c r="E21" i="31"/>
  <c r="F20" i="31"/>
  <c r="E20" i="31"/>
  <c r="F19" i="31"/>
  <c r="E19" i="31"/>
  <c r="F18" i="31"/>
  <c r="E18" i="31"/>
  <c r="F17" i="31"/>
  <c r="E17" i="31"/>
  <c r="F16" i="31"/>
  <c r="E16" i="31"/>
  <c r="F15" i="31"/>
  <c r="E15" i="31"/>
  <c r="F9" i="31"/>
  <c r="E9" i="31"/>
  <c r="F8" i="31"/>
  <c r="E8" i="31"/>
  <c r="F7" i="31"/>
  <c r="E7" i="31"/>
  <c r="F6" i="31"/>
  <c r="E6" i="31"/>
  <c r="F5" i="31"/>
  <c r="E5" i="31"/>
  <c r="Z79" i="27"/>
  <c r="Y79" i="27"/>
  <c r="X79" i="27"/>
  <c r="U79" i="27"/>
  <c r="R79" i="27"/>
  <c r="O79" i="27"/>
  <c r="L79" i="27"/>
  <c r="I79" i="27"/>
  <c r="F79" i="27"/>
  <c r="Z78" i="27"/>
  <c r="Y78" i="27"/>
  <c r="X78" i="27"/>
  <c r="U78" i="27"/>
  <c r="R78" i="27"/>
  <c r="O78" i="27"/>
  <c r="L78" i="27"/>
  <c r="I78" i="27"/>
  <c r="F78" i="27"/>
  <c r="Z77" i="27"/>
  <c r="Y77" i="27"/>
  <c r="X77" i="27"/>
  <c r="U77" i="27"/>
  <c r="R77" i="27"/>
  <c r="O77" i="27"/>
  <c r="L77" i="27"/>
  <c r="I77" i="27"/>
  <c r="F77" i="27"/>
  <c r="Z76" i="27"/>
  <c r="Y76" i="27"/>
  <c r="X76" i="27"/>
  <c r="U76" i="27"/>
  <c r="R76" i="27"/>
  <c r="O76" i="27"/>
  <c r="L76" i="27"/>
  <c r="I76" i="27"/>
  <c r="F76" i="27"/>
  <c r="Z75" i="27"/>
  <c r="Y75" i="27"/>
  <c r="X75" i="27"/>
  <c r="U75" i="27"/>
  <c r="R75" i="27"/>
  <c r="O75" i="27"/>
  <c r="L75" i="27"/>
  <c r="I75" i="27"/>
  <c r="F75" i="27"/>
  <c r="Z74" i="27"/>
  <c r="Y74" i="27"/>
  <c r="X74" i="27"/>
  <c r="U74" i="27"/>
  <c r="R74" i="27"/>
  <c r="O74" i="27"/>
  <c r="L74" i="27"/>
  <c r="I74" i="27"/>
  <c r="F74" i="27"/>
  <c r="Z73" i="27"/>
  <c r="Y73" i="27"/>
  <c r="X73" i="27"/>
  <c r="U73" i="27"/>
  <c r="R73" i="27"/>
  <c r="O73" i="27"/>
  <c r="L73" i="27"/>
  <c r="I73" i="27"/>
  <c r="F73" i="27"/>
  <c r="Z72" i="27"/>
  <c r="Y72" i="27"/>
  <c r="X72" i="27"/>
  <c r="U72" i="27"/>
  <c r="R72" i="27"/>
  <c r="O72" i="27"/>
  <c r="L72" i="27"/>
  <c r="I72" i="27"/>
  <c r="F72" i="27"/>
  <c r="Z71" i="27"/>
  <c r="Y71" i="27"/>
  <c r="X71" i="27"/>
  <c r="U71" i="27"/>
  <c r="R71" i="27"/>
  <c r="O71" i="27"/>
  <c r="L71" i="27"/>
  <c r="I71" i="27"/>
  <c r="F71" i="27"/>
  <c r="Z70" i="27"/>
  <c r="Y70" i="27"/>
  <c r="X70" i="27"/>
  <c r="U70" i="27"/>
  <c r="R70" i="27"/>
  <c r="O70" i="27"/>
  <c r="L70" i="27"/>
  <c r="I70" i="27"/>
  <c r="F70" i="27"/>
  <c r="Z69" i="27"/>
  <c r="Y69" i="27"/>
  <c r="X69" i="27"/>
  <c r="U69" i="27"/>
  <c r="R69" i="27"/>
  <c r="O69" i="27"/>
  <c r="L69" i="27"/>
  <c r="I69" i="27"/>
  <c r="F69" i="27"/>
  <c r="Z68" i="27"/>
  <c r="Y68" i="27"/>
  <c r="X68" i="27"/>
  <c r="U68" i="27"/>
  <c r="R68" i="27"/>
  <c r="O68" i="27"/>
  <c r="L68" i="27"/>
  <c r="I68" i="27"/>
  <c r="F68" i="27"/>
  <c r="Z67" i="27"/>
  <c r="Y67" i="27"/>
  <c r="X67" i="27"/>
  <c r="U67" i="27"/>
  <c r="R67" i="27"/>
  <c r="O67" i="27"/>
  <c r="L67" i="27"/>
  <c r="I67" i="27"/>
  <c r="F67" i="27"/>
  <c r="Z66" i="27"/>
  <c r="Y66" i="27"/>
  <c r="X66" i="27"/>
  <c r="U66" i="27"/>
  <c r="R66" i="27"/>
  <c r="O66" i="27"/>
  <c r="L66" i="27"/>
  <c r="I66" i="27"/>
  <c r="F66" i="27"/>
  <c r="Z65" i="27"/>
  <c r="Y65" i="27"/>
  <c r="X65" i="27"/>
  <c r="U65" i="27"/>
  <c r="R65" i="27"/>
  <c r="O65" i="27"/>
  <c r="L65" i="27"/>
  <c r="I65" i="27"/>
  <c r="F65" i="27"/>
  <c r="Z64" i="27"/>
  <c r="Y64" i="27"/>
  <c r="X64" i="27"/>
  <c r="U64" i="27"/>
  <c r="R64" i="27"/>
  <c r="O64" i="27"/>
  <c r="L64" i="27"/>
  <c r="I64" i="27"/>
  <c r="F64" i="27"/>
  <c r="Z63" i="27"/>
  <c r="Y63" i="27"/>
  <c r="X63" i="27"/>
  <c r="U63" i="27"/>
  <c r="R63" i="27"/>
  <c r="O63" i="27"/>
  <c r="L63" i="27"/>
  <c r="I63" i="27"/>
  <c r="F63" i="27"/>
  <c r="Z62" i="27"/>
  <c r="Y62" i="27"/>
  <c r="X62" i="27"/>
  <c r="U62" i="27"/>
  <c r="R62" i="27"/>
  <c r="O62" i="27"/>
  <c r="L62" i="27"/>
  <c r="I62" i="27"/>
  <c r="F62" i="27"/>
  <c r="Z61" i="27"/>
  <c r="Y61" i="27"/>
  <c r="X61" i="27"/>
  <c r="U61" i="27"/>
  <c r="R61" i="27"/>
  <c r="O61" i="27"/>
  <c r="L61" i="27"/>
  <c r="I61" i="27"/>
  <c r="F61" i="27"/>
  <c r="Z60" i="27"/>
  <c r="Y60" i="27"/>
  <c r="X60" i="27"/>
  <c r="U60" i="27"/>
  <c r="R60" i="27"/>
  <c r="O60" i="27"/>
  <c r="L60" i="27"/>
  <c r="I60" i="27"/>
  <c r="F60" i="27"/>
  <c r="Z59" i="27"/>
  <c r="Y59" i="27"/>
  <c r="X59" i="27"/>
  <c r="U59" i="27"/>
  <c r="R59" i="27"/>
  <c r="O59" i="27"/>
  <c r="L59" i="27"/>
  <c r="I59" i="27"/>
  <c r="F59" i="27"/>
  <c r="Z58" i="27"/>
  <c r="Y58" i="27"/>
  <c r="X58" i="27"/>
  <c r="U58" i="27"/>
  <c r="R58" i="27"/>
  <c r="O58" i="27"/>
  <c r="L58" i="27"/>
  <c r="I58" i="27"/>
  <c r="F58" i="27"/>
  <c r="Z57" i="27"/>
  <c r="Y57" i="27"/>
  <c r="X57" i="27"/>
  <c r="U57" i="27"/>
  <c r="R57" i="27"/>
  <c r="O57" i="27"/>
  <c r="L57" i="27"/>
  <c r="I57" i="27"/>
  <c r="F57" i="27"/>
  <c r="Z56" i="27"/>
  <c r="Y56" i="27"/>
  <c r="X56" i="27"/>
  <c r="U56" i="27"/>
  <c r="R56" i="27"/>
  <c r="O56" i="27"/>
  <c r="L56" i="27"/>
  <c r="I56" i="27"/>
  <c r="F56" i="27"/>
  <c r="Z55" i="27"/>
  <c r="Y55" i="27"/>
  <c r="X55" i="27"/>
  <c r="U55" i="27"/>
  <c r="R55" i="27"/>
  <c r="O55" i="27"/>
  <c r="L55" i="27"/>
  <c r="I55" i="27"/>
  <c r="F55" i="27"/>
  <c r="Z54" i="27"/>
  <c r="Y54" i="27"/>
  <c r="X54" i="27"/>
  <c r="U54" i="27"/>
  <c r="R54" i="27"/>
  <c r="O54" i="27"/>
  <c r="L54" i="27"/>
  <c r="I54" i="27"/>
  <c r="F54" i="27"/>
  <c r="Z53" i="27"/>
  <c r="Y53" i="27"/>
  <c r="X53" i="27"/>
  <c r="U53" i="27"/>
  <c r="R53" i="27"/>
  <c r="O53" i="27"/>
  <c r="L53" i="27"/>
  <c r="I53" i="27"/>
  <c r="F53" i="27"/>
  <c r="Z52" i="27"/>
  <c r="Y52" i="27"/>
  <c r="X52" i="27"/>
  <c r="U52" i="27"/>
  <c r="R52" i="27"/>
  <c r="O52" i="27"/>
  <c r="L52" i="27"/>
  <c r="I52" i="27"/>
  <c r="F52" i="27"/>
  <c r="Z51" i="27"/>
  <c r="Y51" i="27"/>
  <c r="X51" i="27"/>
  <c r="U51" i="27"/>
  <c r="R51" i="27"/>
  <c r="O51" i="27"/>
  <c r="L51" i="27"/>
  <c r="I51" i="27"/>
  <c r="F51" i="27"/>
  <c r="Z50" i="27"/>
  <c r="Y50" i="27"/>
  <c r="X50" i="27"/>
  <c r="U50" i="27"/>
  <c r="R50" i="27"/>
  <c r="O50" i="27"/>
  <c r="L50" i="27"/>
  <c r="I50" i="27"/>
  <c r="F50" i="27"/>
  <c r="Z49" i="27"/>
  <c r="Y49" i="27"/>
  <c r="X49" i="27"/>
  <c r="U49" i="27"/>
  <c r="R49" i="27"/>
  <c r="O49" i="27"/>
  <c r="L49" i="27"/>
  <c r="I49" i="27"/>
  <c r="F49" i="27"/>
  <c r="Z48" i="27"/>
  <c r="Y48" i="27"/>
  <c r="X48" i="27"/>
  <c r="U48" i="27"/>
  <c r="R48" i="27"/>
  <c r="O48" i="27"/>
  <c r="L48" i="27"/>
  <c r="I48" i="27"/>
  <c r="F48" i="27"/>
  <c r="Z47" i="27"/>
  <c r="Y47" i="27"/>
  <c r="X47" i="27"/>
  <c r="U47" i="27"/>
  <c r="R47" i="27"/>
  <c r="O47" i="27"/>
  <c r="L47" i="27"/>
  <c r="I47" i="27"/>
  <c r="F47" i="27"/>
  <c r="Z46" i="27"/>
  <c r="Y46" i="27"/>
  <c r="X46" i="27"/>
  <c r="U46" i="27"/>
  <c r="R46" i="27"/>
  <c r="O46" i="27"/>
  <c r="L46" i="27"/>
  <c r="I46" i="27"/>
  <c r="F46" i="27"/>
  <c r="Z45" i="27"/>
  <c r="Y45" i="27"/>
  <c r="X45" i="27"/>
  <c r="U45" i="27"/>
  <c r="R45" i="27"/>
  <c r="O45" i="27"/>
  <c r="L45" i="27"/>
  <c r="I45" i="27"/>
  <c r="F45" i="27"/>
  <c r="Z44" i="27"/>
  <c r="Y44" i="27"/>
  <c r="X44" i="27"/>
  <c r="U44" i="27"/>
  <c r="R44" i="27"/>
  <c r="O44" i="27"/>
  <c r="L44" i="27"/>
  <c r="I44" i="27"/>
  <c r="F44" i="27"/>
  <c r="Z43" i="27"/>
  <c r="Y43" i="27"/>
  <c r="X43" i="27"/>
  <c r="U43" i="27"/>
  <c r="R43" i="27"/>
  <c r="O43" i="27"/>
  <c r="L43" i="27"/>
  <c r="I43" i="27"/>
  <c r="F43" i="27"/>
  <c r="Z42" i="27"/>
  <c r="Y42" i="27"/>
  <c r="X42" i="27"/>
  <c r="U42" i="27"/>
  <c r="R42" i="27"/>
  <c r="O42" i="27"/>
  <c r="L42" i="27"/>
  <c r="I42" i="27"/>
  <c r="F42" i="27"/>
  <c r="Z41" i="27"/>
  <c r="Y41" i="27"/>
  <c r="X41" i="27"/>
  <c r="U41" i="27"/>
  <c r="R41" i="27"/>
  <c r="O41" i="27"/>
  <c r="L41" i="27"/>
  <c r="I41" i="27"/>
  <c r="F41" i="27"/>
  <c r="Z40" i="27"/>
  <c r="Y40" i="27"/>
  <c r="X40" i="27"/>
  <c r="U40" i="27"/>
  <c r="R40" i="27"/>
  <c r="O40" i="27"/>
  <c r="L40" i="27"/>
  <c r="I40" i="27"/>
  <c r="F40" i="27"/>
  <c r="Z39" i="27"/>
  <c r="Y39" i="27"/>
  <c r="X39" i="27"/>
  <c r="U39" i="27"/>
  <c r="R39" i="27"/>
  <c r="O39" i="27"/>
  <c r="L39" i="27"/>
  <c r="I39" i="27"/>
  <c r="F39" i="27"/>
  <c r="Z38" i="27"/>
  <c r="Y38" i="27"/>
  <c r="X38" i="27"/>
  <c r="U38" i="27"/>
  <c r="R38" i="27"/>
  <c r="O38" i="27"/>
  <c r="L38" i="27"/>
  <c r="I38" i="27"/>
  <c r="F38" i="27"/>
  <c r="Z37" i="27"/>
  <c r="Y37" i="27"/>
  <c r="X37" i="27"/>
  <c r="U37" i="27"/>
  <c r="R37" i="27"/>
  <c r="O37" i="27"/>
  <c r="L37" i="27"/>
  <c r="I37" i="27"/>
  <c r="F37" i="27"/>
  <c r="Z36" i="27"/>
  <c r="Y36" i="27"/>
  <c r="X36" i="27"/>
  <c r="U36" i="27"/>
  <c r="R36" i="27"/>
  <c r="O36" i="27"/>
  <c r="L36" i="27"/>
  <c r="I36" i="27"/>
  <c r="F36" i="27"/>
  <c r="Z35" i="27"/>
  <c r="Y35" i="27"/>
  <c r="X35" i="27"/>
  <c r="U35" i="27"/>
  <c r="R35" i="27"/>
  <c r="O35" i="27"/>
  <c r="L35" i="27"/>
  <c r="I35" i="27"/>
  <c r="F35" i="27"/>
  <c r="Z34" i="27"/>
  <c r="Y34" i="27"/>
  <c r="X34" i="27"/>
  <c r="U34" i="27"/>
  <c r="R34" i="27"/>
  <c r="O34" i="27"/>
  <c r="L34" i="27"/>
  <c r="I34" i="27"/>
  <c r="F34" i="27"/>
  <c r="Z33" i="27"/>
  <c r="Y33" i="27"/>
  <c r="X33" i="27"/>
  <c r="U33" i="27"/>
  <c r="R33" i="27"/>
  <c r="O33" i="27"/>
  <c r="L33" i="27"/>
  <c r="I33" i="27"/>
  <c r="F33" i="27"/>
  <c r="Z32" i="27"/>
  <c r="Y32" i="27"/>
  <c r="X32" i="27"/>
  <c r="U32" i="27"/>
  <c r="R32" i="27"/>
  <c r="O32" i="27"/>
  <c r="L32" i="27"/>
  <c r="I32" i="27"/>
  <c r="F32" i="27"/>
  <c r="Z31" i="27"/>
  <c r="Y31" i="27"/>
  <c r="X31" i="27"/>
  <c r="U31" i="27"/>
  <c r="R31" i="27"/>
  <c r="O31" i="27"/>
  <c r="L31" i="27"/>
  <c r="I31" i="27"/>
  <c r="F31" i="27"/>
  <c r="Z30" i="27"/>
  <c r="Y30" i="27"/>
  <c r="X30" i="27"/>
  <c r="U30" i="27"/>
  <c r="R30" i="27"/>
  <c r="O30" i="27"/>
  <c r="L30" i="27"/>
  <c r="I30" i="27"/>
  <c r="F30" i="27"/>
  <c r="Z29" i="27"/>
  <c r="Y29" i="27"/>
  <c r="X29" i="27"/>
  <c r="U29" i="27"/>
  <c r="R29" i="27"/>
  <c r="O29" i="27"/>
  <c r="L29" i="27"/>
  <c r="I29" i="27"/>
  <c r="F29" i="27"/>
  <c r="Z28" i="27"/>
  <c r="Y28" i="27"/>
  <c r="X28" i="27"/>
  <c r="U28" i="27"/>
  <c r="R28" i="27"/>
  <c r="O28" i="27"/>
  <c r="L28" i="27"/>
  <c r="I28" i="27"/>
  <c r="F28" i="27"/>
  <c r="Z27" i="27"/>
  <c r="Y27" i="27"/>
  <c r="X27" i="27"/>
  <c r="U27" i="27"/>
  <c r="R27" i="27"/>
  <c r="O27" i="27"/>
  <c r="L27" i="27"/>
  <c r="I27" i="27"/>
  <c r="F27" i="27"/>
  <c r="Z26" i="27"/>
  <c r="Y26" i="27"/>
  <c r="X26" i="27"/>
  <c r="U26" i="27"/>
  <c r="R26" i="27"/>
  <c r="O26" i="27"/>
  <c r="L26" i="27"/>
  <c r="I26" i="27"/>
  <c r="F26" i="27"/>
  <c r="Z25" i="27"/>
  <c r="Y25" i="27"/>
  <c r="X25" i="27"/>
  <c r="U25" i="27"/>
  <c r="R25" i="27"/>
  <c r="O25" i="27"/>
  <c r="L25" i="27"/>
  <c r="I25" i="27"/>
  <c r="F25" i="27"/>
  <c r="Z24" i="27"/>
  <c r="Y24" i="27"/>
  <c r="X24" i="27"/>
  <c r="U24" i="27"/>
  <c r="R24" i="27"/>
  <c r="O24" i="27"/>
  <c r="L24" i="27"/>
  <c r="I24" i="27"/>
  <c r="F24" i="27"/>
  <c r="Z23" i="27"/>
  <c r="Y23" i="27"/>
  <c r="X23" i="27"/>
  <c r="U23" i="27"/>
  <c r="R23" i="27"/>
  <c r="O23" i="27"/>
  <c r="L23" i="27"/>
  <c r="I23" i="27"/>
  <c r="F23" i="27"/>
  <c r="Z22" i="27"/>
  <c r="Y22" i="27"/>
  <c r="X22" i="27"/>
  <c r="U22" i="27"/>
  <c r="R22" i="27"/>
  <c r="O22" i="27"/>
  <c r="L22" i="27"/>
  <c r="I22" i="27"/>
  <c r="F22" i="27"/>
  <c r="Z21" i="27"/>
  <c r="Y21" i="27"/>
  <c r="X21" i="27"/>
  <c r="U21" i="27"/>
  <c r="R21" i="27"/>
  <c r="O21" i="27"/>
  <c r="L21" i="27"/>
  <c r="I21" i="27"/>
  <c r="F21" i="27"/>
  <c r="Z20" i="27"/>
  <c r="Y20" i="27"/>
  <c r="X20" i="27"/>
  <c r="U20" i="27"/>
  <c r="R20" i="27"/>
  <c r="O20" i="27"/>
  <c r="L20" i="27"/>
  <c r="I20" i="27"/>
  <c r="F20" i="27"/>
  <c r="Z19" i="27"/>
  <c r="Y19" i="27"/>
  <c r="X19" i="27"/>
  <c r="U19" i="27"/>
  <c r="R19" i="27"/>
  <c r="O19" i="27"/>
  <c r="L19" i="27"/>
  <c r="I19" i="27"/>
  <c r="F19" i="27"/>
  <c r="Z18" i="27"/>
  <c r="Y18" i="27"/>
  <c r="X18" i="27"/>
  <c r="U18" i="27"/>
  <c r="R18" i="27"/>
  <c r="O18" i="27"/>
  <c r="L18" i="27"/>
  <c r="I18" i="27"/>
  <c r="F18" i="27"/>
  <c r="Z17" i="27"/>
  <c r="Y17" i="27"/>
  <c r="X17" i="27"/>
  <c r="U17" i="27"/>
  <c r="R17" i="27"/>
  <c r="O17" i="27"/>
  <c r="L17" i="27"/>
  <c r="I17" i="27"/>
  <c r="F17" i="27"/>
  <c r="Z16" i="27"/>
  <c r="Y16" i="27"/>
  <c r="X16" i="27"/>
  <c r="U16" i="27"/>
  <c r="R16" i="27"/>
  <c r="O16" i="27"/>
  <c r="L16" i="27"/>
  <c r="I16" i="27"/>
  <c r="F16" i="27"/>
  <c r="Z15" i="27"/>
  <c r="Y15" i="27"/>
  <c r="X15" i="27"/>
  <c r="U15" i="27"/>
  <c r="R15" i="27"/>
  <c r="O15" i="27"/>
  <c r="L15" i="27"/>
  <c r="I15" i="27"/>
  <c r="F15" i="27"/>
  <c r="Z14" i="27"/>
  <c r="Y14" i="27"/>
  <c r="X14" i="27"/>
  <c r="U14" i="27"/>
  <c r="R14" i="27"/>
  <c r="O14" i="27"/>
  <c r="L14" i="27"/>
  <c r="I14" i="27"/>
  <c r="F14" i="27"/>
  <c r="Z13" i="27"/>
  <c r="Y13" i="27"/>
  <c r="X13" i="27"/>
  <c r="U13" i="27"/>
  <c r="R13" i="27"/>
  <c r="O13" i="27"/>
  <c r="L13" i="27"/>
  <c r="I13" i="27"/>
  <c r="F13" i="27"/>
  <c r="Z12" i="27"/>
  <c r="Y12" i="27"/>
  <c r="X12" i="27"/>
  <c r="U12" i="27"/>
  <c r="R12" i="27"/>
  <c r="O12" i="27"/>
  <c r="L12" i="27"/>
  <c r="I12" i="27"/>
  <c r="F12" i="27"/>
  <c r="Z11" i="27"/>
  <c r="Y11" i="27"/>
  <c r="X11" i="27"/>
  <c r="U11" i="27"/>
  <c r="R11" i="27"/>
  <c r="O11" i="27"/>
  <c r="L11" i="27"/>
  <c r="I11" i="27"/>
  <c r="F11" i="27"/>
  <c r="Z10" i="27"/>
  <c r="Y10" i="27"/>
  <c r="X10" i="27"/>
  <c r="U10" i="27"/>
  <c r="R10" i="27"/>
  <c r="O10" i="27"/>
  <c r="L10" i="27"/>
  <c r="I10" i="27"/>
  <c r="F10" i="27"/>
  <c r="Z9" i="27"/>
  <c r="Y9" i="27"/>
  <c r="X9" i="27"/>
  <c r="U9" i="27"/>
  <c r="R9" i="27"/>
  <c r="O9" i="27"/>
  <c r="L9" i="27"/>
  <c r="I9" i="27"/>
  <c r="F9" i="27"/>
  <c r="Z8" i="27"/>
  <c r="Y8" i="27"/>
  <c r="X8" i="27"/>
  <c r="U8" i="27"/>
  <c r="R8" i="27"/>
  <c r="O8" i="27"/>
  <c r="L8" i="27"/>
  <c r="I8" i="27"/>
  <c r="F8" i="27"/>
  <c r="Z7" i="27"/>
  <c r="Y7" i="27"/>
  <c r="X7" i="27"/>
  <c r="U7" i="27"/>
  <c r="R7" i="27"/>
  <c r="O7" i="27"/>
  <c r="L7" i="27"/>
  <c r="I7" i="27"/>
  <c r="F7" i="27"/>
  <c r="Z6" i="27"/>
  <c r="Y6" i="27"/>
  <c r="X6" i="27"/>
  <c r="U6" i="27"/>
  <c r="R6" i="27"/>
  <c r="O6" i="27"/>
  <c r="L6" i="27"/>
  <c r="I6" i="27"/>
  <c r="F6" i="27"/>
  <c r="Y8" i="1"/>
  <c r="Z79" i="22" l="1"/>
  <c r="AB79" i="22" s="1"/>
  <c r="AA78" i="27"/>
  <c r="AA45" i="27"/>
  <c r="AA53" i="27"/>
  <c r="AA69" i="27"/>
  <c r="AA77" i="27"/>
  <c r="AA61" i="27"/>
  <c r="AA14" i="27"/>
  <c r="AA22" i="27"/>
  <c r="AA30" i="27"/>
  <c r="AA23" i="27"/>
  <c r="AA31" i="27"/>
  <c r="AA56" i="27"/>
  <c r="AA64" i="27"/>
  <c r="AA41" i="27"/>
  <c r="AA49" i="27"/>
  <c r="AA65" i="27"/>
  <c r="AA73" i="27"/>
  <c r="AA57" i="27"/>
  <c r="AA74" i="27"/>
  <c r="AA10" i="27"/>
  <c r="AA18" i="27"/>
  <c r="AA26" i="27"/>
  <c r="AA19" i="27"/>
  <c r="AA27" i="27"/>
  <c r="AA35" i="27"/>
  <c r="AA60" i="27"/>
  <c r="AA8" i="27"/>
  <c r="AA12" i="27"/>
  <c r="AA7" i="27"/>
  <c r="AA11" i="27"/>
  <c r="AA15" i="27"/>
  <c r="AA9" i="27"/>
  <c r="AA13" i="27"/>
  <c r="AA16" i="27"/>
  <c r="AA20" i="27"/>
  <c r="AA24" i="27"/>
  <c r="AA28" i="27"/>
  <c r="AA32" i="27"/>
  <c r="AA33" i="27"/>
  <c r="AA37" i="27"/>
  <c r="AA17" i="27"/>
  <c r="AA21" i="27"/>
  <c r="AA25" i="27"/>
  <c r="AA29" i="27"/>
  <c r="AA36" i="27"/>
  <c r="AA6" i="27"/>
  <c r="AA34" i="27"/>
  <c r="AA38" i="27"/>
  <c r="AA39" i="27"/>
  <c r="AA40" i="27"/>
  <c r="AA42" i="27"/>
  <c r="AA46" i="27"/>
  <c r="AA50" i="27"/>
  <c r="AA54" i="27"/>
  <c r="AA58" i="27"/>
  <c r="AA62" i="27"/>
  <c r="AA66" i="27"/>
  <c r="AA70" i="27"/>
  <c r="AA43" i="27"/>
  <c r="AA47" i="27"/>
  <c r="AA51" i="27"/>
  <c r="AA55" i="27"/>
  <c r="AA59" i="27"/>
  <c r="AA63" i="27"/>
  <c r="AA67" i="27"/>
  <c r="AA71" i="27"/>
  <c r="AA75" i="27"/>
  <c r="AA79" i="27"/>
  <c r="AA44" i="27"/>
  <c r="AA48" i="27"/>
  <c r="AA52" i="27"/>
  <c r="AA68" i="27"/>
  <c r="AA72" i="27"/>
  <c r="AA76" i="27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AB31" i="27" l="1"/>
  <c r="AH79" i="27"/>
  <c r="AG79" i="27"/>
  <c r="AF79" i="27"/>
  <c r="AE79" i="27"/>
  <c r="AD79" i="27"/>
  <c r="AC79" i="27"/>
  <c r="AB79" i="27"/>
  <c r="AC78" i="27"/>
  <c r="AH78" i="27"/>
  <c r="AG78" i="27"/>
  <c r="AF78" i="27"/>
  <c r="AE78" i="27"/>
  <c r="AD78" i="27"/>
  <c r="AB78" i="27"/>
  <c r="AD77" i="27"/>
  <c r="AC77" i="27"/>
  <c r="AH77" i="27"/>
  <c r="AG77" i="27"/>
  <c r="AF77" i="27"/>
  <c r="AE77" i="27"/>
  <c r="AB77" i="27"/>
  <c r="AE76" i="27"/>
  <c r="AD76" i="27"/>
  <c r="AC76" i="27"/>
  <c r="AH76" i="27"/>
  <c r="AG76" i="27"/>
  <c r="AF76" i="27"/>
  <c r="AB76" i="27"/>
  <c r="AF75" i="27"/>
  <c r="AE75" i="27"/>
  <c r="AD75" i="27"/>
  <c r="AC75" i="27"/>
  <c r="AH75" i="27"/>
  <c r="AG75" i="27"/>
  <c r="AB75" i="27"/>
  <c r="AG74" i="27"/>
  <c r="AF74" i="27"/>
  <c r="AE74" i="27"/>
  <c r="AD74" i="27"/>
  <c r="AC74" i="27"/>
  <c r="AH74" i="27"/>
  <c r="AB74" i="27"/>
  <c r="AH73" i="27"/>
  <c r="AG73" i="27"/>
  <c r="AF73" i="27"/>
  <c r="AE73" i="27"/>
  <c r="AD73" i="27"/>
  <c r="AC73" i="27"/>
  <c r="AB73" i="27"/>
  <c r="AC72" i="27"/>
  <c r="AH72" i="27"/>
  <c r="AG72" i="27"/>
  <c r="AF72" i="27"/>
  <c r="AE72" i="27"/>
  <c r="AD72" i="27"/>
  <c r="AB72" i="27"/>
  <c r="AD71" i="27"/>
  <c r="AC71" i="27"/>
  <c r="AH71" i="27"/>
  <c r="AG71" i="27"/>
  <c r="AF71" i="27"/>
  <c r="AE71" i="27"/>
  <c r="AB71" i="27"/>
  <c r="AE70" i="27"/>
  <c r="AD70" i="27"/>
  <c r="AC70" i="27"/>
  <c r="AH70" i="27"/>
  <c r="AG70" i="27"/>
  <c r="AF70" i="27"/>
  <c r="AB70" i="27"/>
  <c r="AF69" i="27"/>
  <c r="AE69" i="27"/>
  <c r="AD69" i="27"/>
  <c r="AC69" i="27"/>
  <c r="AH69" i="27"/>
  <c r="AG69" i="27"/>
  <c r="AB69" i="27"/>
  <c r="AG68" i="27"/>
  <c r="AF68" i="27"/>
  <c r="AE68" i="27"/>
  <c r="AD68" i="27"/>
  <c r="AC68" i="27"/>
  <c r="AH68" i="27"/>
  <c r="AB68" i="27"/>
  <c r="AH67" i="27"/>
  <c r="AG67" i="27"/>
  <c r="AF67" i="27"/>
  <c r="AE67" i="27"/>
  <c r="AD67" i="27"/>
  <c r="AC67" i="27"/>
  <c r="AB67" i="27"/>
  <c r="AC66" i="27"/>
  <c r="AH66" i="27"/>
  <c r="AG66" i="27"/>
  <c r="AF66" i="27"/>
  <c r="AE66" i="27"/>
  <c r="AD66" i="27"/>
  <c r="AB66" i="27"/>
  <c r="AD65" i="27"/>
  <c r="AC65" i="27"/>
  <c r="AH65" i="27"/>
  <c r="AG65" i="27"/>
  <c r="AF65" i="27"/>
  <c r="AE65" i="27"/>
  <c r="AB65" i="27"/>
  <c r="AE64" i="27"/>
  <c r="AD64" i="27"/>
  <c r="AC64" i="27"/>
  <c r="AH64" i="27"/>
  <c r="AG64" i="27"/>
  <c r="AF64" i="27"/>
  <c r="AB64" i="27"/>
  <c r="AF63" i="27"/>
  <c r="AE63" i="27"/>
  <c r="AD63" i="27"/>
  <c r="AC63" i="27"/>
  <c r="AH63" i="27"/>
  <c r="AG63" i="27"/>
  <c r="AB63" i="27"/>
  <c r="AG62" i="27"/>
  <c r="AF62" i="27"/>
  <c r="AE62" i="27"/>
  <c r="AD62" i="27"/>
  <c r="AC62" i="27"/>
  <c r="AH62" i="27"/>
  <c r="AB62" i="27"/>
  <c r="AH61" i="27"/>
  <c r="AG61" i="27"/>
  <c r="AF61" i="27"/>
  <c r="AE61" i="27"/>
  <c r="AD61" i="27"/>
  <c r="AC61" i="27"/>
  <c r="AB61" i="27"/>
  <c r="AC60" i="27"/>
  <c r="AH60" i="27"/>
  <c r="AG60" i="27"/>
  <c r="AF60" i="27"/>
  <c r="AE60" i="27"/>
  <c r="AD60" i="27"/>
  <c r="AB60" i="27"/>
  <c r="AD59" i="27"/>
  <c r="AC59" i="27"/>
  <c r="AH59" i="27"/>
  <c r="AG59" i="27"/>
  <c r="AF59" i="27"/>
  <c r="AE59" i="27"/>
  <c r="AB59" i="27"/>
  <c r="AE58" i="27"/>
  <c r="AD58" i="27"/>
  <c r="AG58" i="27"/>
  <c r="AF58" i="27"/>
  <c r="AC58" i="27"/>
  <c r="AH58" i="27"/>
  <c r="AB58" i="27"/>
  <c r="AF57" i="27"/>
  <c r="AE57" i="27"/>
  <c r="AD57" i="27"/>
  <c r="AC57" i="27"/>
  <c r="AH57" i="27"/>
  <c r="AG57" i="27"/>
  <c r="AB57" i="27"/>
  <c r="AG56" i="27"/>
  <c r="AF56" i="27"/>
  <c r="AE56" i="27"/>
  <c r="AD56" i="27"/>
  <c r="AC56" i="27"/>
  <c r="AH56" i="27"/>
  <c r="AB56" i="27"/>
  <c r="AH55" i="27"/>
  <c r="AG55" i="27"/>
  <c r="AF55" i="27"/>
  <c r="AE55" i="27"/>
  <c r="AD55" i="27"/>
  <c r="AC55" i="27"/>
  <c r="AB55" i="27"/>
  <c r="AC54" i="27"/>
  <c r="AH54" i="27"/>
  <c r="AG54" i="27"/>
  <c r="AF54" i="27"/>
  <c r="AE54" i="27"/>
  <c r="AD54" i="27"/>
  <c r="AB54" i="27"/>
  <c r="AD53" i="27"/>
  <c r="AC53" i="27"/>
  <c r="AH53" i="27"/>
  <c r="AG53" i="27"/>
  <c r="AF53" i="27"/>
  <c r="AE53" i="27"/>
  <c r="AB53" i="27"/>
  <c r="AE52" i="27"/>
  <c r="AD52" i="27"/>
  <c r="AC52" i="27"/>
  <c r="AH52" i="27"/>
  <c r="AG52" i="27"/>
  <c r="AF52" i="27"/>
  <c r="AB52" i="27"/>
  <c r="AF51" i="27"/>
  <c r="AE51" i="27"/>
  <c r="AD51" i="27"/>
  <c r="AC51" i="27"/>
  <c r="AH51" i="27"/>
  <c r="AG51" i="27"/>
  <c r="AB51" i="27"/>
  <c r="AG50" i="27"/>
  <c r="AF50" i="27"/>
  <c r="AE50" i="27"/>
  <c r="AD50" i="27"/>
  <c r="AC50" i="27"/>
  <c r="AH50" i="27"/>
  <c r="AB50" i="27"/>
  <c r="AH49" i="27"/>
  <c r="AG49" i="27"/>
  <c r="AF49" i="27"/>
  <c r="AE49" i="27"/>
  <c r="AD49" i="27"/>
  <c r="AC49" i="27"/>
  <c r="AB49" i="27"/>
  <c r="AC48" i="27"/>
  <c r="AH48" i="27"/>
  <c r="AG48" i="27"/>
  <c r="AF48" i="27"/>
  <c r="AE48" i="27"/>
  <c r="AD48" i="27"/>
  <c r="AB48" i="27"/>
  <c r="AD47" i="27"/>
  <c r="AC47" i="27"/>
  <c r="AH47" i="27"/>
  <c r="AG47" i="27"/>
  <c r="AF47" i="27"/>
  <c r="AE47" i="27"/>
  <c r="AB47" i="27"/>
  <c r="AE46" i="27"/>
  <c r="AD46" i="27"/>
  <c r="AC46" i="27"/>
  <c r="AH46" i="27"/>
  <c r="AG46" i="27"/>
  <c r="AF46" i="27"/>
  <c r="AB46" i="27"/>
  <c r="AF45" i="27"/>
  <c r="AE45" i="27"/>
  <c r="AD45" i="27"/>
  <c r="AC45" i="27"/>
  <c r="AH45" i="27"/>
  <c r="AG45" i="27"/>
  <c r="AB45" i="27"/>
  <c r="AG44" i="27"/>
  <c r="AF44" i="27"/>
  <c r="AE44" i="27"/>
  <c r="AD44" i="27"/>
  <c r="AC44" i="27"/>
  <c r="AH44" i="27"/>
  <c r="AB44" i="27"/>
  <c r="AH43" i="27"/>
  <c r="AG43" i="27"/>
  <c r="AF43" i="27"/>
  <c r="AE43" i="27"/>
  <c r="AD43" i="27"/>
  <c r="AC43" i="27"/>
  <c r="AB43" i="27"/>
  <c r="AC42" i="27"/>
  <c r="AH42" i="27"/>
  <c r="AG42" i="27"/>
  <c r="AF42" i="27"/>
  <c r="AE42" i="27"/>
  <c r="AD42" i="27"/>
  <c r="AB42" i="27"/>
  <c r="AD41" i="27"/>
  <c r="AC41" i="27"/>
  <c r="AH41" i="27"/>
  <c r="AG41" i="27"/>
  <c r="AF41" i="27"/>
  <c r="AE41" i="27"/>
  <c r="AB41" i="27"/>
  <c r="AE40" i="27"/>
  <c r="AD40" i="27"/>
  <c r="AC40" i="27"/>
  <c r="AH40" i="27"/>
  <c r="AG40" i="27"/>
  <c r="AF40" i="27"/>
  <c r="AB40" i="27"/>
  <c r="AF39" i="27"/>
  <c r="AE39" i="27"/>
  <c r="AD39" i="27"/>
  <c r="AC39" i="27"/>
  <c r="AH39" i="27"/>
  <c r="AG39" i="27"/>
  <c r="AB39" i="27"/>
  <c r="AG38" i="27"/>
  <c r="AF38" i="27"/>
  <c r="AE38" i="27"/>
  <c r="AD38" i="27"/>
  <c r="AC38" i="27"/>
  <c r="AH38" i="27"/>
  <c r="AB38" i="27"/>
  <c r="AH37" i="27"/>
  <c r="AG37" i="27"/>
  <c r="AF37" i="27"/>
  <c r="AE37" i="27"/>
  <c r="AD37" i="27"/>
  <c r="AC37" i="27"/>
  <c r="AB37" i="27"/>
  <c r="AC36" i="27"/>
  <c r="AH36" i="27"/>
  <c r="AG36" i="27"/>
  <c r="AF36" i="27"/>
  <c r="AE36" i="27"/>
  <c r="AD36" i="27"/>
  <c r="AB36" i="27"/>
  <c r="AD35" i="27"/>
  <c r="AC35" i="27"/>
  <c r="AH35" i="27"/>
  <c r="AG35" i="27"/>
  <c r="AF35" i="27"/>
  <c r="AE35" i="27"/>
  <c r="AB35" i="27"/>
  <c r="AE34" i="27"/>
  <c r="AD34" i="27"/>
  <c r="AC34" i="27"/>
  <c r="AH34" i="27"/>
  <c r="AG34" i="27"/>
  <c r="AF34" i="27"/>
  <c r="AB34" i="27"/>
  <c r="AF33" i="27"/>
  <c r="AE33" i="27"/>
  <c r="AD33" i="27"/>
  <c r="AC33" i="27"/>
  <c r="AH33" i="27"/>
  <c r="AG33" i="27"/>
  <c r="AB33" i="27"/>
  <c r="AG32" i="27"/>
  <c r="AF32" i="27"/>
  <c r="AE32" i="27"/>
  <c r="AD32" i="27"/>
  <c r="AC32" i="27"/>
  <c r="AH32" i="27"/>
  <c r="AB32" i="27"/>
  <c r="AH31" i="27"/>
  <c r="AG31" i="27"/>
  <c r="AF31" i="27"/>
  <c r="AE31" i="27"/>
  <c r="AD31" i="27"/>
  <c r="AC31" i="27"/>
  <c r="AC30" i="27"/>
  <c r="AH30" i="27"/>
  <c r="AG30" i="27"/>
  <c r="AF30" i="27"/>
  <c r="AE30" i="27"/>
  <c r="AD30" i="27"/>
  <c r="AB30" i="27"/>
  <c r="AD29" i="27"/>
  <c r="AC29" i="27"/>
  <c r="AH29" i="27"/>
  <c r="AG29" i="27"/>
  <c r="AF29" i="27"/>
  <c r="AE29" i="27"/>
  <c r="AB29" i="27"/>
  <c r="AE28" i="27"/>
  <c r="AD28" i="27"/>
  <c r="AC28" i="27"/>
  <c r="AH28" i="27"/>
  <c r="AG28" i="27"/>
  <c r="AF28" i="27"/>
  <c r="AB28" i="27"/>
  <c r="AF27" i="27"/>
  <c r="AE27" i="27"/>
  <c r="AD27" i="27"/>
  <c r="AC27" i="27"/>
  <c r="AH27" i="27"/>
  <c r="AG27" i="27"/>
  <c r="AB27" i="27"/>
  <c r="AG26" i="27"/>
  <c r="AF26" i="27"/>
  <c r="AE26" i="27"/>
  <c r="AD26" i="27"/>
  <c r="AC26" i="27"/>
  <c r="AH26" i="27"/>
  <c r="AB26" i="27"/>
  <c r="AH25" i="27"/>
  <c r="AG25" i="27"/>
  <c r="AF25" i="27"/>
  <c r="AE25" i="27"/>
  <c r="AD25" i="27"/>
  <c r="AC25" i="27"/>
  <c r="AB25" i="27"/>
  <c r="AC24" i="27"/>
  <c r="AH24" i="27"/>
  <c r="AG24" i="27"/>
  <c r="AF24" i="27"/>
  <c r="AE24" i="27"/>
  <c r="AD24" i="27"/>
  <c r="AB24" i="27"/>
  <c r="AD23" i="27"/>
  <c r="AC23" i="27"/>
  <c r="AH23" i="27"/>
  <c r="AG23" i="27"/>
  <c r="AF23" i="27"/>
  <c r="AE23" i="27"/>
  <c r="AB23" i="27"/>
  <c r="AE22" i="27"/>
  <c r="AD22" i="27"/>
  <c r="AC22" i="27"/>
  <c r="AH22" i="27"/>
  <c r="AG22" i="27"/>
  <c r="AF22" i="27"/>
  <c r="AB22" i="27"/>
  <c r="AF21" i="27"/>
  <c r="AE21" i="27"/>
  <c r="AD21" i="27"/>
  <c r="AC21" i="27"/>
  <c r="AH21" i="27"/>
  <c r="AG21" i="27"/>
  <c r="AB21" i="27"/>
  <c r="AG20" i="27"/>
  <c r="AF20" i="27"/>
  <c r="AE20" i="27"/>
  <c r="AD20" i="27"/>
  <c r="AC20" i="27"/>
  <c r="AH20" i="27"/>
  <c r="AB20" i="27"/>
  <c r="AH19" i="27"/>
  <c r="AG19" i="27"/>
  <c r="AF19" i="27"/>
  <c r="AE19" i="27"/>
  <c r="AD19" i="27"/>
  <c r="AC19" i="27"/>
  <c r="AB19" i="27"/>
  <c r="AC18" i="27"/>
  <c r="AH18" i="27"/>
  <c r="AG18" i="27"/>
  <c r="AF18" i="27"/>
  <c r="AE18" i="27"/>
  <c r="AD18" i="27"/>
  <c r="AB18" i="27"/>
  <c r="AD17" i="27"/>
  <c r="AC17" i="27"/>
  <c r="AH17" i="27"/>
  <c r="AG17" i="27"/>
  <c r="AF17" i="27"/>
  <c r="AE17" i="27"/>
  <c r="AB17" i="27"/>
  <c r="AE16" i="27"/>
  <c r="AD16" i="27"/>
  <c r="AC16" i="27"/>
  <c r="AH16" i="27"/>
  <c r="AG16" i="27"/>
  <c r="AF16" i="27"/>
  <c r="AB16" i="27"/>
  <c r="AF15" i="27"/>
  <c r="AE15" i="27"/>
  <c r="AD15" i="27"/>
  <c r="AC15" i="27"/>
  <c r="AH15" i="27"/>
  <c r="AG15" i="27"/>
  <c r="AB15" i="27"/>
  <c r="AG14" i="27"/>
  <c r="AF14" i="27"/>
  <c r="AE14" i="27"/>
  <c r="AD14" i="27"/>
  <c r="AC14" i="27"/>
  <c r="AH14" i="27"/>
  <c r="AB14" i="27"/>
  <c r="AH13" i="27"/>
  <c r="AG13" i="27"/>
  <c r="AF13" i="27"/>
  <c r="AE13" i="27"/>
  <c r="AD13" i="27"/>
  <c r="AC13" i="27"/>
  <c r="AB13" i="27"/>
  <c r="AC12" i="27"/>
  <c r="AH12" i="27"/>
  <c r="AG12" i="27"/>
  <c r="AF12" i="27"/>
  <c r="AE12" i="27"/>
  <c r="AD12" i="27"/>
  <c r="AB12" i="27"/>
  <c r="AD11" i="27"/>
  <c r="AC11" i="27"/>
  <c r="AH11" i="27"/>
  <c r="AG11" i="27"/>
  <c r="AF11" i="27"/>
  <c r="AE11" i="27"/>
  <c r="AB11" i="27"/>
  <c r="AE10" i="27"/>
  <c r="AD10" i="27"/>
  <c r="AC10" i="27"/>
  <c r="AH10" i="27"/>
  <c r="AG10" i="27"/>
  <c r="AF10" i="27"/>
  <c r="AB10" i="27"/>
  <c r="AF9" i="27"/>
  <c r="AE9" i="27"/>
  <c r="AD9" i="27"/>
  <c r="AC9" i="27"/>
  <c r="AH9" i="27"/>
  <c r="AG9" i="27"/>
  <c r="AB9" i="27"/>
  <c r="AG8" i="27"/>
  <c r="AF8" i="27"/>
  <c r="AE8" i="27"/>
  <c r="AD8" i="27"/>
  <c r="AC8" i="27"/>
  <c r="AH8" i="27"/>
  <c r="AB8" i="27"/>
  <c r="AH7" i="27"/>
  <c r="AG7" i="27"/>
  <c r="AF7" i="27"/>
  <c r="AE7" i="27"/>
  <c r="AD7" i="27"/>
  <c r="AC7" i="27"/>
  <c r="AB7" i="27"/>
  <c r="AC6" i="27"/>
  <c r="AH6" i="27"/>
  <c r="AD6" i="27"/>
  <c r="AG6" i="27"/>
  <c r="AF6" i="27"/>
  <c r="AE6" i="27"/>
  <c r="AB6" i="27"/>
  <c r="W60" i="22"/>
  <c r="Y60" i="22" s="1"/>
  <c r="W28" i="22"/>
  <c r="Y28" i="22" s="1"/>
  <c r="W46" i="22"/>
  <c r="Y46" i="22" s="1"/>
  <c r="W75" i="22"/>
  <c r="Y75" i="22" s="1"/>
  <c r="W67" i="22"/>
  <c r="Y67" i="22" s="1"/>
  <c r="W59" i="22"/>
  <c r="Y59" i="22" s="1"/>
  <c r="W51" i="22"/>
  <c r="Y51" i="22" s="1"/>
  <c r="W43" i="22"/>
  <c r="Y43" i="22" s="1"/>
  <c r="W35" i="22"/>
  <c r="Y35" i="22" s="1"/>
  <c r="W27" i="22"/>
  <c r="Y27" i="22" s="1"/>
  <c r="W19" i="22"/>
  <c r="Y19" i="22" s="1"/>
  <c r="W11" i="22"/>
  <c r="Y11" i="22" s="1"/>
  <c r="W74" i="22"/>
  <c r="Y74" i="22" s="1"/>
  <c r="W58" i="22"/>
  <c r="Y58" i="22" s="1"/>
  <c r="W50" i="22"/>
  <c r="Y50" i="22" s="1"/>
  <c r="W42" i="22"/>
  <c r="Y42" i="22" s="1"/>
  <c r="W26" i="22"/>
  <c r="Y26" i="22" s="1"/>
  <c r="W18" i="22"/>
  <c r="Y18" i="22" s="1"/>
  <c r="W7" i="22"/>
  <c r="Y7" i="22" s="1"/>
  <c r="W78" i="22"/>
  <c r="Y78" i="22" s="1"/>
  <c r="W14" i="22"/>
  <c r="Y14" i="22" s="1"/>
  <c r="W66" i="22"/>
  <c r="Y66" i="22" s="1"/>
  <c r="W34" i="22"/>
  <c r="Y34" i="22" s="1"/>
  <c r="W10" i="22"/>
  <c r="Y10" i="22" s="1"/>
  <c r="W38" i="22"/>
  <c r="Y38" i="22" s="1"/>
  <c r="W73" i="22"/>
  <c r="Y73" i="22" s="1"/>
  <c r="W65" i="22"/>
  <c r="Y65" i="22" s="1"/>
  <c r="W57" i="22"/>
  <c r="Y57" i="22" s="1"/>
  <c r="W49" i="22"/>
  <c r="Y49" i="22" s="1"/>
  <c r="W41" i="22"/>
  <c r="Y41" i="22" s="1"/>
  <c r="W33" i="22"/>
  <c r="Y33" i="22" s="1"/>
  <c r="W25" i="22"/>
  <c r="Y25" i="22" s="1"/>
  <c r="W17" i="22"/>
  <c r="Y17" i="22" s="1"/>
  <c r="W9" i="22"/>
  <c r="Y9" i="22" s="1"/>
  <c r="W79" i="22"/>
  <c r="Y79" i="22" s="1"/>
  <c r="W63" i="22"/>
  <c r="Y63" i="22" s="1"/>
  <c r="W47" i="22"/>
  <c r="Y47" i="22" s="1"/>
  <c r="W23" i="22"/>
  <c r="Y23" i="22" s="1"/>
  <c r="W70" i="22"/>
  <c r="Y70" i="22" s="1"/>
  <c r="W30" i="22"/>
  <c r="Y30" i="22" s="1"/>
  <c r="W72" i="22"/>
  <c r="Y72" i="22" s="1"/>
  <c r="W64" i="22"/>
  <c r="Y64" i="22" s="1"/>
  <c r="W56" i="22"/>
  <c r="Y56" i="22" s="1"/>
  <c r="W48" i="22"/>
  <c r="Y48" i="22" s="1"/>
  <c r="W40" i="22"/>
  <c r="Y40" i="22" s="1"/>
  <c r="W32" i="22"/>
  <c r="Y32" i="22" s="1"/>
  <c r="W24" i="22"/>
  <c r="Y24" i="22" s="1"/>
  <c r="W16" i="22"/>
  <c r="Y16" i="22" s="1"/>
  <c r="W8" i="22"/>
  <c r="Y8" i="22" s="1"/>
  <c r="W71" i="22"/>
  <c r="Y71" i="22" s="1"/>
  <c r="W55" i="22"/>
  <c r="Y55" i="22" s="1"/>
  <c r="W39" i="22"/>
  <c r="Y39" i="22" s="1"/>
  <c r="W31" i="22"/>
  <c r="Y31" i="22" s="1"/>
  <c r="W54" i="22"/>
  <c r="Y54" i="22" s="1"/>
  <c r="W77" i="22"/>
  <c r="Y77" i="22" s="1"/>
  <c r="W69" i="22"/>
  <c r="Y69" i="22" s="1"/>
  <c r="W61" i="22"/>
  <c r="Y61" i="22" s="1"/>
  <c r="W53" i="22"/>
  <c r="Y53" i="22" s="1"/>
  <c r="W45" i="22"/>
  <c r="Y45" i="22" s="1"/>
  <c r="W37" i="22"/>
  <c r="Y37" i="22" s="1"/>
  <c r="W29" i="22"/>
  <c r="Y29" i="22" s="1"/>
  <c r="W21" i="22"/>
  <c r="Y21" i="22" s="1"/>
  <c r="W13" i="22"/>
  <c r="Y13" i="22" s="1"/>
  <c r="W6" i="22"/>
  <c r="Y6" i="22" s="1"/>
  <c r="W76" i="22"/>
  <c r="Y76" i="22" s="1"/>
  <c r="W68" i="22"/>
  <c r="Y68" i="22" s="1"/>
  <c r="W52" i="22"/>
  <c r="Y52" i="22" s="1"/>
  <c r="W44" i="22"/>
  <c r="Y44" i="22" s="1"/>
  <c r="W36" i="22"/>
  <c r="Y36" i="22" s="1"/>
  <c r="W20" i="22"/>
  <c r="Y20" i="22" s="1"/>
  <c r="W12" i="22"/>
  <c r="Y12" i="22" s="1"/>
  <c r="W15" i="22"/>
  <c r="Y15" i="22" s="1"/>
  <c r="W62" i="22"/>
  <c r="Y62" i="22" s="1"/>
  <c r="W22" i="22"/>
  <c r="Y22" i="22" s="1"/>
  <c r="L374" i="43" l="1"/>
  <c r="L373" i="43"/>
  <c r="L372" i="43"/>
  <c r="L371" i="43"/>
  <c r="L370" i="43"/>
  <c r="L369" i="43"/>
  <c r="L368" i="43"/>
  <c r="L367" i="43"/>
  <c r="L366" i="43"/>
  <c r="L365" i="43"/>
  <c r="L364" i="43"/>
  <c r="L363" i="43"/>
  <c r="L362" i="43"/>
  <c r="L361" i="43"/>
  <c r="L360" i="43"/>
  <c r="L359" i="43"/>
  <c r="L358" i="43"/>
  <c r="L357" i="43"/>
  <c r="L356" i="43"/>
  <c r="L355" i="43"/>
  <c r="L354" i="43"/>
  <c r="L353" i="43"/>
  <c r="L352" i="43"/>
  <c r="L351" i="43"/>
  <c r="L350" i="43"/>
  <c r="L349" i="43"/>
  <c r="L348" i="43"/>
  <c r="L347" i="43"/>
  <c r="L346" i="43"/>
  <c r="L345" i="43"/>
  <c r="L344" i="43"/>
  <c r="L343" i="43"/>
  <c r="L342" i="43"/>
  <c r="L341" i="43"/>
  <c r="L340" i="43"/>
  <c r="L339" i="43"/>
  <c r="L338" i="43"/>
  <c r="L337" i="43"/>
  <c r="L336" i="43"/>
  <c r="L335" i="43"/>
  <c r="L334" i="43"/>
  <c r="L333" i="43"/>
  <c r="L332" i="43"/>
  <c r="L331" i="43"/>
  <c r="L330" i="43"/>
  <c r="L329" i="43"/>
  <c r="L328" i="43"/>
  <c r="L327" i="43"/>
  <c r="L326" i="43"/>
  <c r="L325" i="43"/>
  <c r="L324" i="43"/>
  <c r="L323" i="43"/>
  <c r="L322" i="43"/>
  <c r="L321" i="43"/>
  <c r="L320" i="43"/>
  <c r="L319" i="43"/>
  <c r="L318" i="43"/>
  <c r="L317" i="43"/>
  <c r="L316" i="43"/>
  <c r="L315" i="43"/>
  <c r="L314" i="43"/>
  <c r="L313" i="43"/>
  <c r="L312" i="43"/>
  <c r="L311" i="43"/>
  <c r="L310" i="43"/>
  <c r="L309" i="43"/>
  <c r="L308" i="43"/>
  <c r="L307" i="43"/>
  <c r="L306" i="43"/>
  <c r="L305" i="43"/>
  <c r="L304" i="43"/>
  <c r="L303" i="43"/>
  <c r="L302" i="43"/>
  <c r="L301" i="43"/>
  <c r="L300" i="43"/>
  <c r="L299" i="43"/>
  <c r="L298" i="43"/>
  <c r="L297" i="43"/>
  <c r="L296" i="43"/>
  <c r="L295" i="43"/>
  <c r="L294" i="43"/>
  <c r="L293" i="43"/>
  <c r="L292" i="43"/>
  <c r="L291" i="43"/>
  <c r="L290" i="43"/>
  <c r="L289" i="43"/>
  <c r="L288" i="43"/>
  <c r="L287" i="43"/>
  <c r="L286" i="43"/>
  <c r="L285" i="43"/>
  <c r="L284" i="43"/>
  <c r="L283" i="43"/>
  <c r="L282" i="43"/>
  <c r="L281" i="43"/>
  <c r="L280" i="43"/>
  <c r="L279" i="43"/>
  <c r="L278" i="43"/>
  <c r="L277" i="43"/>
  <c r="L276" i="43"/>
  <c r="L275" i="43"/>
  <c r="L274" i="43"/>
  <c r="L273" i="43"/>
  <c r="L272" i="43"/>
  <c r="L271" i="43"/>
  <c r="L270" i="43"/>
  <c r="L269" i="43"/>
  <c r="L268" i="43"/>
  <c r="L267" i="43"/>
  <c r="L266" i="43"/>
  <c r="L265" i="43"/>
  <c r="L264" i="43"/>
  <c r="L263" i="43"/>
  <c r="L262" i="43"/>
  <c r="L261" i="43"/>
  <c r="L260" i="43"/>
  <c r="L259" i="43"/>
  <c r="L258" i="43"/>
  <c r="L257" i="43"/>
  <c r="L256" i="43"/>
  <c r="L255" i="43"/>
  <c r="L254" i="43"/>
  <c r="L253" i="43"/>
  <c r="L252" i="43"/>
  <c r="L251" i="43"/>
  <c r="L250" i="43"/>
  <c r="L249" i="43"/>
  <c r="L248" i="43"/>
  <c r="L247" i="43"/>
  <c r="L246" i="43"/>
  <c r="L245" i="43"/>
  <c r="L244" i="43"/>
  <c r="L243" i="43"/>
  <c r="L242" i="43"/>
  <c r="L241" i="43"/>
  <c r="L240" i="43"/>
  <c r="L239" i="43"/>
  <c r="L238" i="43"/>
  <c r="L237" i="43"/>
  <c r="L236" i="43"/>
  <c r="L235" i="43"/>
  <c r="L234" i="43"/>
  <c r="L233" i="43"/>
  <c r="L232" i="43"/>
  <c r="L231" i="43"/>
  <c r="L230" i="43"/>
  <c r="L229" i="43"/>
  <c r="L228" i="43"/>
  <c r="L227" i="43"/>
  <c r="L226" i="43"/>
  <c r="L225" i="43"/>
  <c r="L224" i="43"/>
  <c r="L223" i="43"/>
  <c r="L222" i="43"/>
  <c r="L221" i="43"/>
  <c r="L220" i="43"/>
  <c r="L219" i="43"/>
  <c r="L218" i="43"/>
  <c r="L217" i="43"/>
  <c r="L216" i="43"/>
  <c r="L215" i="43"/>
  <c r="L214" i="43"/>
  <c r="L213" i="43"/>
  <c r="L212" i="43"/>
  <c r="L211" i="43"/>
  <c r="L210" i="43"/>
  <c r="L209" i="43"/>
  <c r="L208" i="43"/>
  <c r="L207" i="43"/>
  <c r="L206" i="43"/>
  <c r="L205" i="43"/>
  <c r="L204" i="43"/>
  <c r="L203" i="43"/>
  <c r="L202" i="43"/>
  <c r="L201" i="43"/>
  <c r="L200" i="43"/>
  <c r="L199" i="43"/>
  <c r="L198" i="43"/>
  <c r="L197" i="43"/>
  <c r="L196" i="43"/>
  <c r="L195" i="43"/>
  <c r="L194" i="43"/>
  <c r="L193" i="43"/>
  <c r="L192" i="43"/>
  <c r="L191" i="43"/>
  <c r="L190" i="43"/>
  <c r="L189" i="43"/>
  <c r="L188" i="43"/>
  <c r="L187" i="43"/>
  <c r="L186" i="43"/>
  <c r="L185" i="43"/>
  <c r="L184" i="43"/>
  <c r="L183" i="43"/>
  <c r="L182" i="43"/>
  <c r="L181" i="43"/>
  <c r="L180" i="43"/>
  <c r="L179" i="43"/>
  <c r="L178" i="43"/>
  <c r="L177" i="43"/>
  <c r="L176" i="43"/>
  <c r="L175" i="43"/>
  <c r="L174" i="43"/>
  <c r="L173" i="43"/>
  <c r="L172" i="43"/>
  <c r="L171" i="43"/>
  <c r="L170" i="43"/>
  <c r="L169" i="43"/>
  <c r="L168" i="43"/>
  <c r="L167" i="43"/>
  <c r="L166" i="43"/>
  <c r="L165" i="43"/>
  <c r="L164" i="43"/>
  <c r="L163" i="43"/>
  <c r="L162" i="43"/>
  <c r="L161" i="43"/>
  <c r="L160" i="43"/>
  <c r="L159" i="43"/>
  <c r="L158" i="43"/>
  <c r="L157" i="43"/>
  <c r="L156" i="43"/>
  <c r="L155" i="43"/>
  <c r="L154" i="43"/>
  <c r="L153" i="43"/>
  <c r="L152" i="43"/>
  <c r="L151" i="43"/>
  <c r="L150" i="43"/>
  <c r="L149" i="43"/>
  <c r="L148" i="43"/>
  <c r="L147" i="43"/>
  <c r="L146" i="43"/>
  <c r="L145" i="43"/>
  <c r="L144" i="43"/>
  <c r="L143" i="43"/>
  <c r="L142" i="43"/>
  <c r="L141" i="43"/>
  <c r="L140" i="43"/>
  <c r="L139" i="43"/>
  <c r="L138" i="43"/>
  <c r="L137" i="43"/>
  <c r="L136" i="43"/>
  <c r="L135" i="43"/>
  <c r="L129" i="43"/>
  <c r="L128" i="43"/>
  <c r="L127" i="43"/>
  <c r="L126" i="43"/>
  <c r="L125" i="43"/>
  <c r="L124" i="43"/>
  <c r="L123" i="43"/>
  <c r="L122" i="43"/>
  <c r="L121" i="43"/>
  <c r="L120" i="43"/>
  <c r="L119" i="43"/>
  <c r="L118" i="43"/>
  <c r="L117" i="43"/>
  <c r="L116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7" i="43"/>
  <c r="L56" i="43"/>
  <c r="L55" i="43"/>
  <c r="L54" i="43"/>
  <c r="L53" i="43"/>
  <c r="L51" i="43"/>
  <c r="L50" i="43"/>
  <c r="L49" i="43"/>
  <c r="L48" i="43"/>
  <c r="L47" i="43"/>
  <c r="L46" i="43"/>
  <c r="L45" i="43"/>
  <c r="L44" i="43"/>
  <c r="L43" i="43"/>
  <c r="L42" i="43"/>
  <c r="L41" i="43"/>
  <c r="L40" i="43"/>
  <c r="L39" i="43"/>
  <c r="L38" i="43"/>
  <c r="L37" i="43"/>
  <c r="L36" i="43"/>
  <c r="L35" i="43"/>
  <c r="L34" i="43"/>
  <c r="L33" i="43"/>
  <c r="L32" i="43"/>
  <c r="L31" i="43"/>
  <c r="L30" i="43"/>
  <c r="L29" i="43"/>
  <c r="L28" i="43"/>
  <c r="L27" i="43"/>
  <c r="L26" i="43"/>
  <c r="L25" i="43"/>
  <c r="L24" i="43"/>
  <c r="L23" i="43"/>
  <c r="L22" i="43"/>
  <c r="L21" i="43"/>
  <c r="L20" i="43"/>
  <c r="L19" i="43"/>
  <c r="L18" i="43"/>
  <c r="L17" i="43"/>
  <c r="L16" i="43"/>
  <c r="L15" i="43"/>
  <c r="L14" i="43"/>
  <c r="L13" i="43"/>
  <c r="L12" i="43"/>
  <c r="L11" i="43"/>
  <c r="L10" i="43"/>
  <c r="L9" i="43"/>
  <c r="L8" i="43"/>
  <c r="L7" i="43"/>
  <c r="L6" i="43"/>
  <c r="L5" i="43"/>
  <c r="L374" i="42"/>
  <c r="L373" i="42"/>
  <c r="L372" i="42"/>
  <c r="L370" i="42"/>
  <c r="L369" i="42"/>
  <c r="L368" i="42"/>
  <c r="L367" i="42"/>
  <c r="L366" i="42"/>
  <c r="L365" i="42"/>
  <c r="L364" i="42"/>
  <c r="L363" i="42"/>
  <c r="L362" i="42"/>
  <c r="L361" i="42"/>
  <c r="L360" i="42"/>
  <c r="L359" i="42"/>
  <c r="L358" i="42"/>
  <c r="L357" i="42"/>
  <c r="L356" i="42"/>
  <c r="L355" i="42"/>
  <c r="L354" i="42"/>
  <c r="L353" i="42"/>
  <c r="L352" i="42"/>
  <c r="L351" i="42"/>
  <c r="L350" i="42"/>
  <c r="L349" i="42"/>
  <c r="L348" i="42"/>
  <c r="L347" i="42"/>
  <c r="L346" i="42"/>
  <c r="L345" i="42"/>
  <c r="L344" i="42"/>
  <c r="L343" i="42"/>
  <c r="L342" i="42"/>
  <c r="L341" i="42"/>
  <c r="L340" i="42"/>
  <c r="L339" i="42"/>
  <c r="L338" i="42"/>
  <c r="L337" i="42"/>
  <c r="L336" i="42"/>
  <c r="L335" i="42"/>
  <c r="L334" i="42"/>
  <c r="L333" i="42"/>
  <c r="L332" i="42"/>
  <c r="L331" i="42"/>
  <c r="L330" i="42"/>
  <c r="L329" i="42"/>
  <c r="L328" i="42"/>
  <c r="L327" i="42"/>
  <c r="L326" i="42"/>
  <c r="L325" i="42"/>
  <c r="L324" i="42"/>
  <c r="L323" i="42"/>
  <c r="L322" i="42"/>
  <c r="L321" i="42"/>
  <c r="L320" i="42"/>
  <c r="L319" i="42"/>
  <c r="L318" i="42"/>
  <c r="L317" i="42"/>
  <c r="L316" i="42"/>
  <c r="L315" i="42"/>
  <c r="L314" i="42"/>
  <c r="L313" i="42"/>
  <c r="L312" i="42"/>
  <c r="L311" i="42"/>
  <c r="L310" i="42"/>
  <c r="L309" i="42"/>
  <c r="L308" i="42"/>
  <c r="L307" i="42"/>
  <c r="L306" i="42"/>
  <c r="L305" i="42"/>
  <c r="L304" i="42"/>
  <c r="L303" i="42"/>
  <c r="L302" i="42"/>
  <c r="L301" i="42"/>
  <c r="L300" i="42"/>
  <c r="L299" i="42"/>
  <c r="L298" i="42"/>
  <c r="L297" i="42"/>
  <c r="L296" i="42"/>
  <c r="L295" i="42"/>
  <c r="L294" i="42"/>
  <c r="L293" i="42"/>
  <c r="L292" i="42"/>
  <c r="L291" i="42"/>
  <c r="L290" i="42"/>
  <c r="L289" i="42"/>
  <c r="L288" i="42"/>
  <c r="L287" i="42"/>
  <c r="L286" i="42"/>
  <c r="L285" i="42"/>
  <c r="L284" i="42"/>
  <c r="L283" i="42"/>
  <c r="L282" i="42"/>
  <c r="L281" i="42"/>
  <c r="L280" i="42"/>
  <c r="L279" i="42"/>
  <c r="L278" i="42"/>
  <c r="L277" i="42"/>
  <c r="L276" i="42"/>
  <c r="L275" i="42"/>
  <c r="L274" i="42"/>
  <c r="L273" i="42"/>
  <c r="L272" i="42"/>
  <c r="L271" i="42"/>
  <c r="L270" i="42"/>
  <c r="L269" i="42"/>
  <c r="L268" i="42"/>
  <c r="L267" i="42"/>
  <c r="L266" i="42"/>
  <c r="L265" i="42"/>
  <c r="L264" i="42"/>
  <c r="L263" i="42"/>
  <c r="L262" i="42"/>
  <c r="L261" i="42"/>
  <c r="L260" i="42"/>
  <c r="L259" i="42"/>
  <c r="L258" i="42"/>
  <c r="L257" i="42"/>
  <c r="L256" i="42"/>
  <c r="L255" i="42"/>
  <c r="L254" i="42"/>
  <c r="L253" i="42"/>
  <c r="L252" i="42"/>
  <c r="L251" i="42"/>
  <c r="L250" i="42"/>
  <c r="L249" i="42"/>
  <c r="L248" i="42"/>
  <c r="L247" i="42"/>
  <c r="L246" i="42"/>
  <c r="L245" i="42"/>
  <c r="L244" i="42"/>
  <c r="L243" i="42"/>
  <c r="L242" i="42"/>
  <c r="L241" i="42"/>
  <c r="L240" i="42"/>
  <c r="L239" i="42"/>
  <c r="L238" i="42"/>
  <c r="L237" i="42"/>
  <c r="L236" i="42"/>
  <c r="L235" i="42"/>
  <c r="L234" i="42"/>
  <c r="L233" i="42"/>
  <c r="L232" i="42"/>
  <c r="L231" i="42"/>
  <c r="L230" i="42"/>
  <c r="L229" i="42"/>
  <c r="L228" i="42"/>
  <c r="L227" i="42"/>
  <c r="L226" i="42"/>
  <c r="L225" i="42"/>
  <c r="L224" i="42"/>
  <c r="L223" i="42"/>
  <c r="L222" i="42"/>
  <c r="L221" i="42"/>
  <c r="L220" i="42"/>
  <c r="L219" i="42"/>
  <c r="L218" i="42"/>
  <c r="L217" i="42"/>
  <c r="L216" i="42"/>
  <c r="L215" i="42"/>
  <c r="L214" i="42"/>
  <c r="L213" i="42"/>
  <c r="L212" i="42"/>
  <c r="L211" i="42"/>
  <c r="L210" i="42"/>
  <c r="L209" i="42"/>
  <c r="L208" i="42"/>
  <c r="L207" i="42"/>
  <c r="L206" i="42"/>
  <c r="L205" i="42"/>
  <c r="L204" i="42"/>
  <c r="L203" i="42"/>
  <c r="L202" i="42"/>
  <c r="L201" i="42"/>
  <c r="L200" i="42"/>
  <c r="L199" i="42"/>
  <c r="L198" i="42"/>
  <c r="L197" i="42"/>
  <c r="L196" i="42"/>
  <c r="L195" i="42"/>
  <c r="L194" i="42"/>
  <c r="L193" i="42"/>
  <c r="L192" i="42"/>
  <c r="L191" i="42"/>
  <c r="L190" i="42"/>
  <c r="L189" i="42"/>
  <c r="L188" i="42"/>
  <c r="L187" i="42"/>
  <c r="L186" i="42"/>
  <c r="L185" i="42"/>
  <c r="L184" i="42"/>
  <c r="L183" i="42"/>
  <c r="L182" i="42"/>
  <c r="L181" i="42"/>
  <c r="L180" i="42"/>
  <c r="L179" i="42"/>
  <c r="L178" i="42"/>
  <c r="L177" i="42"/>
  <c r="L176" i="42"/>
  <c r="L175" i="42"/>
  <c r="L174" i="42"/>
  <c r="L173" i="42"/>
  <c r="L172" i="42"/>
  <c r="L171" i="42"/>
  <c r="L170" i="42"/>
  <c r="L169" i="42"/>
  <c r="L168" i="42"/>
  <c r="L167" i="42"/>
  <c r="L166" i="42"/>
  <c r="L165" i="42"/>
  <c r="L164" i="42"/>
  <c r="L163" i="42"/>
  <c r="L162" i="42"/>
  <c r="L161" i="42"/>
  <c r="L160" i="42"/>
  <c r="L159" i="42"/>
  <c r="L158" i="42"/>
  <c r="L157" i="42"/>
  <c r="L156" i="42"/>
  <c r="L155" i="42"/>
  <c r="L154" i="42"/>
  <c r="L153" i="42"/>
  <c r="L152" i="42"/>
  <c r="L151" i="42"/>
  <c r="L150" i="42"/>
  <c r="L149" i="42"/>
  <c r="L148" i="42"/>
  <c r="L147" i="42"/>
  <c r="L146" i="42"/>
  <c r="L145" i="42"/>
  <c r="L144" i="42"/>
  <c r="L143" i="42"/>
  <c r="L142" i="42"/>
  <c r="L141" i="42"/>
  <c r="L140" i="42"/>
  <c r="L139" i="42"/>
  <c r="L138" i="42"/>
  <c r="L137" i="42"/>
  <c r="L136" i="42"/>
  <c r="L135" i="42"/>
  <c r="L134" i="42"/>
  <c r="L133" i="42"/>
  <c r="L132" i="42"/>
  <c r="L131" i="42"/>
  <c r="L130" i="42"/>
  <c r="L129" i="42"/>
  <c r="L128" i="42"/>
  <c r="L127" i="42"/>
  <c r="L126" i="42"/>
  <c r="L125" i="42"/>
  <c r="L124" i="42"/>
  <c r="L123" i="42"/>
  <c r="L122" i="42"/>
  <c r="L121" i="42"/>
  <c r="L120" i="42"/>
  <c r="L119" i="42"/>
  <c r="L118" i="42"/>
  <c r="L117" i="42"/>
  <c r="L116" i="42"/>
  <c r="L115" i="42"/>
  <c r="L114" i="42"/>
  <c r="L113" i="42"/>
  <c r="L112" i="42"/>
  <c r="L111" i="42"/>
  <c r="L110" i="42"/>
  <c r="L109" i="42"/>
  <c r="L108" i="42"/>
  <c r="L107" i="42"/>
  <c r="L106" i="42"/>
  <c r="L105" i="42"/>
  <c r="L104" i="42"/>
  <c r="L103" i="42"/>
  <c r="L102" i="42"/>
  <c r="L101" i="42"/>
  <c r="L100" i="42"/>
  <c r="L99" i="42"/>
  <c r="L98" i="42"/>
  <c r="L97" i="42"/>
  <c r="L96" i="42"/>
  <c r="L95" i="42"/>
  <c r="L94" i="42"/>
  <c r="L93" i="42"/>
  <c r="L92" i="42"/>
  <c r="L91" i="42"/>
  <c r="L90" i="42"/>
  <c r="L89" i="42"/>
  <c r="L88" i="42"/>
  <c r="L87" i="42"/>
  <c r="L86" i="42"/>
  <c r="L85" i="42"/>
  <c r="L84" i="42"/>
  <c r="L83" i="42"/>
  <c r="L82" i="42"/>
  <c r="L81" i="42"/>
  <c r="L80" i="42"/>
  <c r="L79" i="42"/>
  <c r="L78" i="42"/>
  <c r="L77" i="42"/>
  <c r="L76" i="42"/>
  <c r="L75" i="42"/>
  <c r="L74" i="42"/>
  <c r="L73" i="42"/>
  <c r="L72" i="42"/>
  <c r="L71" i="42"/>
  <c r="L70" i="42"/>
  <c r="L69" i="42"/>
  <c r="L68" i="42"/>
  <c r="L67" i="42"/>
  <c r="L66" i="42"/>
  <c r="L65" i="42"/>
  <c r="L64" i="42"/>
  <c r="L63" i="42"/>
  <c r="L62" i="42"/>
  <c r="L61" i="42"/>
  <c r="L60" i="42"/>
  <c r="L59" i="42"/>
  <c r="L58" i="42"/>
  <c r="L57" i="42"/>
  <c r="L55" i="42"/>
  <c r="L54" i="42"/>
  <c r="L53" i="42"/>
  <c r="L52" i="42"/>
  <c r="L51" i="42"/>
  <c r="L50" i="42"/>
  <c r="L49" i="42"/>
  <c r="L48" i="42"/>
  <c r="L47" i="42"/>
  <c r="L46" i="42"/>
  <c r="L45" i="42"/>
  <c r="L44" i="42"/>
  <c r="L43" i="42"/>
  <c r="L42" i="42"/>
  <c r="L41" i="42"/>
  <c r="L40" i="42"/>
  <c r="L39" i="42"/>
  <c r="L38" i="42"/>
  <c r="L37" i="42"/>
  <c r="L36" i="42"/>
  <c r="L35" i="42"/>
  <c r="L34" i="42"/>
  <c r="L33" i="42"/>
  <c r="L32" i="42"/>
  <c r="L31" i="42"/>
  <c r="L30" i="42"/>
  <c r="L29" i="42"/>
  <c r="L28" i="42"/>
  <c r="L27" i="42"/>
  <c r="L26" i="42"/>
  <c r="L25" i="42"/>
  <c r="L24" i="42"/>
  <c r="L23" i="42"/>
  <c r="L22" i="42"/>
  <c r="L21" i="42"/>
  <c r="L20" i="42"/>
  <c r="L19" i="42"/>
  <c r="L18" i="42"/>
  <c r="L17" i="42"/>
  <c r="L16" i="42"/>
  <c r="L15" i="42"/>
  <c r="L14" i="42"/>
  <c r="L13" i="42"/>
  <c r="L12" i="42"/>
  <c r="L11" i="42"/>
  <c r="L9" i="42"/>
  <c r="L8" i="42"/>
  <c r="L7" i="42"/>
  <c r="L6" i="42"/>
  <c r="L5" i="42"/>
  <c r="L374" i="38" l="1"/>
  <c r="L373" i="38"/>
  <c r="L372" i="38"/>
  <c r="L371" i="38"/>
  <c r="L370" i="38"/>
  <c r="L369" i="38"/>
  <c r="L368" i="38"/>
  <c r="L367" i="38"/>
  <c r="L366" i="38"/>
  <c r="L365" i="38"/>
  <c r="L364" i="38"/>
  <c r="L363" i="38"/>
  <c r="L362" i="38"/>
  <c r="L361" i="38"/>
  <c r="L360" i="38"/>
  <c r="L359" i="38"/>
  <c r="L358" i="38"/>
  <c r="L357" i="38"/>
  <c r="L356" i="38"/>
  <c r="L355" i="38"/>
  <c r="L354" i="38"/>
  <c r="L353" i="38"/>
  <c r="L352" i="38"/>
  <c r="L351" i="38"/>
  <c r="L350" i="38"/>
  <c r="L349" i="38"/>
  <c r="L348" i="38"/>
  <c r="L347" i="38"/>
  <c r="L346" i="38"/>
  <c r="L345" i="38"/>
  <c r="L344" i="38"/>
  <c r="L343" i="38"/>
  <c r="L342" i="38"/>
  <c r="L341" i="38"/>
  <c r="L340" i="38"/>
  <c r="L339" i="38"/>
  <c r="L338" i="38"/>
  <c r="L337" i="38"/>
  <c r="L336" i="38"/>
  <c r="L335" i="38"/>
  <c r="L334" i="38"/>
  <c r="L333" i="38"/>
  <c r="L332" i="38"/>
  <c r="L331" i="38"/>
  <c r="L330" i="38"/>
  <c r="L329" i="38"/>
  <c r="L328" i="38"/>
  <c r="L327" i="38"/>
  <c r="L326" i="38"/>
  <c r="L325" i="38"/>
  <c r="L324" i="38"/>
  <c r="L323" i="38"/>
  <c r="L322" i="38"/>
  <c r="L321" i="38"/>
  <c r="L320" i="38"/>
  <c r="L319" i="38"/>
  <c r="L318" i="38"/>
  <c r="L317" i="38"/>
  <c r="L316" i="38"/>
  <c r="L315" i="38"/>
  <c r="L314" i="38"/>
  <c r="L313" i="38"/>
  <c r="L312" i="38"/>
  <c r="L311" i="38"/>
  <c r="L310" i="38"/>
  <c r="L309" i="38"/>
  <c r="L308" i="38"/>
  <c r="L307" i="38"/>
  <c r="L306" i="38"/>
  <c r="L305" i="38"/>
  <c r="L304" i="38"/>
  <c r="L303" i="38"/>
  <c r="L302" i="38"/>
  <c r="L301" i="38"/>
  <c r="L300" i="38"/>
  <c r="L299" i="38"/>
  <c r="L298" i="38"/>
  <c r="L297" i="38"/>
  <c r="L296" i="38"/>
  <c r="L295" i="38"/>
  <c r="L294" i="38"/>
  <c r="L293" i="38"/>
  <c r="L292" i="38"/>
  <c r="L291" i="38"/>
  <c r="L290" i="38"/>
  <c r="L289" i="38"/>
  <c r="L288" i="38"/>
  <c r="L287" i="38"/>
  <c r="L286" i="38"/>
  <c r="L285" i="38"/>
  <c r="L284" i="38"/>
  <c r="L283" i="38"/>
  <c r="L282" i="38"/>
  <c r="L281" i="38"/>
  <c r="L280" i="38"/>
  <c r="L279" i="38"/>
  <c r="L278" i="38"/>
  <c r="L277" i="38"/>
  <c r="L276" i="38"/>
  <c r="L275" i="38"/>
  <c r="L274" i="38"/>
  <c r="L273" i="38"/>
  <c r="L272" i="38"/>
  <c r="L271" i="38"/>
  <c r="L270" i="38"/>
  <c r="L269" i="38"/>
  <c r="L268" i="38"/>
  <c r="L267" i="38"/>
  <c r="L266" i="38"/>
  <c r="L265" i="38"/>
  <c r="L264" i="38"/>
  <c r="L263" i="38"/>
  <c r="L262" i="38"/>
  <c r="L261" i="38"/>
  <c r="L260" i="38"/>
  <c r="L259" i="38"/>
  <c r="L258" i="38"/>
  <c r="L257" i="38"/>
  <c r="L256" i="38"/>
  <c r="L255" i="38"/>
  <c r="L254" i="38"/>
  <c r="L253" i="38"/>
  <c r="L252" i="38"/>
  <c r="L251" i="38"/>
  <c r="L250" i="38"/>
  <c r="L249" i="38"/>
  <c r="L248" i="38"/>
  <c r="L247" i="38"/>
  <c r="L246" i="38"/>
  <c r="L245" i="38"/>
  <c r="L244" i="38"/>
  <c r="L243" i="38"/>
  <c r="L242" i="38"/>
  <c r="L241" i="38"/>
  <c r="L240" i="38"/>
  <c r="L239" i="38"/>
  <c r="L238" i="38"/>
  <c r="L237" i="38"/>
  <c r="L236" i="38"/>
  <c r="L235" i="38"/>
  <c r="L234" i="38"/>
  <c r="L233" i="38"/>
  <c r="L232" i="38"/>
  <c r="L231" i="38"/>
  <c r="L230" i="38"/>
  <c r="L229" i="38"/>
  <c r="L228" i="38"/>
  <c r="L227" i="38"/>
  <c r="L226" i="38"/>
  <c r="L225" i="38"/>
  <c r="L224" i="38"/>
  <c r="L223" i="38"/>
  <c r="L222" i="38"/>
  <c r="L221" i="38"/>
  <c r="L220" i="38"/>
  <c r="L219" i="38"/>
  <c r="L218" i="38"/>
  <c r="L217" i="38"/>
  <c r="L216" i="38"/>
  <c r="L215" i="38"/>
  <c r="L214" i="38"/>
  <c r="L213" i="38"/>
  <c r="L212" i="38"/>
  <c r="L211" i="38"/>
  <c r="L210" i="38"/>
  <c r="L209" i="38"/>
  <c r="L208" i="38"/>
  <c r="L207" i="38"/>
  <c r="L206" i="38"/>
  <c r="L205" i="38"/>
  <c r="L204" i="38"/>
  <c r="L203" i="38"/>
  <c r="L202" i="38"/>
  <c r="L201" i="38"/>
  <c r="L200" i="38"/>
  <c r="L199" i="38"/>
  <c r="L198" i="38"/>
  <c r="L197" i="38"/>
  <c r="L196" i="38"/>
  <c r="L195" i="38"/>
  <c r="L194" i="38"/>
  <c r="L193" i="38"/>
  <c r="L192" i="38"/>
  <c r="L191" i="38"/>
  <c r="L190" i="38"/>
  <c r="L189" i="38"/>
  <c r="L188" i="38"/>
  <c r="L187" i="38"/>
  <c r="L186" i="38"/>
  <c r="L185" i="38"/>
  <c r="L184" i="38"/>
  <c r="L183" i="38"/>
  <c r="L182" i="38"/>
  <c r="L181" i="38"/>
  <c r="L180" i="38"/>
  <c r="L179" i="38"/>
  <c r="L178" i="38"/>
  <c r="L177" i="38"/>
  <c r="L176" i="38"/>
  <c r="L175" i="38"/>
  <c r="L174" i="38"/>
  <c r="L173" i="38"/>
  <c r="L172" i="38"/>
  <c r="L171" i="38"/>
  <c r="L170" i="38"/>
  <c r="L169" i="38"/>
  <c r="L168" i="38"/>
  <c r="L167" i="38"/>
  <c r="L166" i="38"/>
  <c r="L165" i="38"/>
  <c r="L164" i="38"/>
  <c r="L163" i="38"/>
  <c r="L162" i="38"/>
  <c r="L161" i="38"/>
  <c r="L160" i="38"/>
  <c r="L159" i="38"/>
  <c r="L158" i="38"/>
  <c r="L157" i="38"/>
  <c r="L156" i="38"/>
  <c r="L155" i="38"/>
  <c r="L154" i="38"/>
  <c r="L153" i="38"/>
  <c r="L152" i="38"/>
  <c r="L151" i="38"/>
  <c r="L150" i="38"/>
  <c r="L149" i="38"/>
  <c r="L148" i="38"/>
  <c r="L147" i="38"/>
  <c r="L146" i="38"/>
  <c r="L145" i="38"/>
  <c r="L144" i="38"/>
  <c r="L143" i="38"/>
  <c r="L142" i="38"/>
  <c r="L141" i="38"/>
  <c r="L140" i="38"/>
  <c r="L139" i="38"/>
  <c r="L138" i="38"/>
  <c r="L137" i="38"/>
  <c r="L136" i="38"/>
  <c r="L135" i="38"/>
  <c r="L134" i="38"/>
  <c r="L133" i="38"/>
  <c r="L132" i="38"/>
  <c r="L131" i="38"/>
  <c r="L130" i="38"/>
  <c r="L129" i="38"/>
  <c r="L128" i="38"/>
  <c r="L127" i="38"/>
  <c r="L126" i="38"/>
  <c r="L125" i="38"/>
  <c r="L124" i="38"/>
  <c r="L123" i="38"/>
  <c r="L122" i="38"/>
  <c r="L121" i="38"/>
  <c r="L120" i="38"/>
  <c r="L119" i="38"/>
  <c r="L118" i="38"/>
  <c r="L117" i="38"/>
  <c r="L116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8" i="38"/>
  <c r="L97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3" i="38"/>
  <c r="L62" i="38"/>
  <c r="L61" i="38"/>
  <c r="L60" i="38"/>
  <c r="L59" i="38"/>
  <c r="L58" i="38"/>
  <c r="L57" i="38"/>
  <c r="L56" i="38"/>
  <c r="L55" i="38"/>
  <c r="L54" i="38"/>
  <c r="L53" i="38"/>
  <c r="L52" i="38"/>
  <c r="L51" i="38"/>
  <c r="L50" i="38"/>
  <c r="L49" i="38"/>
  <c r="L48" i="38"/>
  <c r="L47" i="38"/>
  <c r="L46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13" i="38"/>
  <c r="L12" i="38"/>
  <c r="L11" i="38"/>
  <c r="L10" i="38"/>
  <c r="L9" i="38"/>
  <c r="L8" i="38"/>
  <c r="L7" i="38"/>
  <c r="L6" i="38"/>
  <c r="L5" i="38"/>
  <c r="L370" i="31"/>
  <c r="L366" i="31"/>
  <c r="L365" i="31"/>
  <c r="L361" i="31"/>
  <c r="L360" i="31"/>
  <c r="L357" i="31"/>
  <c r="L356" i="31"/>
  <c r="L355" i="31"/>
  <c r="L350" i="31"/>
  <c r="L346" i="31"/>
  <c r="L345" i="31"/>
  <c r="L342" i="31"/>
  <c r="L341" i="31"/>
  <c r="L340" i="31"/>
  <c r="L335" i="31"/>
  <c r="L333" i="31"/>
  <c r="L331" i="31"/>
  <c r="L330" i="31"/>
  <c r="L327" i="31"/>
  <c r="L326" i="31"/>
  <c r="L325" i="31"/>
  <c r="L322" i="31"/>
  <c r="L321" i="31"/>
  <c r="L320" i="31"/>
  <c r="L316" i="31"/>
  <c r="L315" i="31"/>
  <c r="L312" i="31"/>
  <c r="L311" i="31"/>
  <c r="L310" i="31"/>
  <c r="L306" i="31"/>
  <c r="L305" i="31"/>
  <c r="L301" i="31"/>
  <c r="L300" i="31"/>
  <c r="L298" i="31"/>
  <c r="L297" i="31"/>
  <c r="L296" i="31"/>
  <c r="L295" i="31"/>
  <c r="L292" i="31"/>
  <c r="L291" i="31"/>
  <c r="L290" i="31"/>
  <c r="L286" i="31"/>
  <c r="L285" i="31"/>
  <c r="L282" i="31"/>
  <c r="L281" i="31"/>
  <c r="L280" i="31"/>
  <c r="L277" i="31"/>
  <c r="L276" i="31"/>
  <c r="L275" i="31"/>
  <c r="L271" i="31"/>
  <c r="L270" i="31"/>
  <c r="L267" i="31"/>
  <c r="L266" i="31"/>
  <c r="L265" i="31"/>
  <c r="L262" i="31"/>
  <c r="L261" i="31"/>
  <c r="L260" i="31"/>
  <c r="L257" i="31"/>
  <c r="L256" i="31"/>
  <c r="L255" i="31"/>
  <c r="L251" i="31"/>
  <c r="L250" i="31"/>
  <c r="L248" i="31"/>
  <c r="L247" i="31"/>
  <c r="L246" i="31"/>
  <c r="L245" i="31"/>
  <c r="L243" i="31"/>
  <c r="L242" i="31"/>
  <c r="L241" i="31"/>
  <c r="L240" i="31"/>
  <c r="L237" i="31"/>
  <c r="L236" i="31"/>
  <c r="L235" i="31"/>
  <c r="L232" i="31"/>
  <c r="L231" i="31"/>
  <c r="L230" i="31"/>
  <c r="L227" i="31"/>
  <c r="L226" i="31"/>
  <c r="L225" i="31"/>
  <c r="L222" i="31"/>
  <c r="L221" i="31"/>
  <c r="L220" i="31"/>
  <c r="L217" i="31"/>
  <c r="L216" i="31"/>
  <c r="L215" i="31"/>
  <c r="L214" i="31"/>
  <c r="L213" i="31"/>
  <c r="L212" i="31"/>
  <c r="L211" i="31"/>
  <c r="L210" i="31"/>
  <c r="L207" i="31"/>
  <c r="L206" i="31"/>
  <c r="L205" i="31"/>
  <c r="L202" i="31"/>
  <c r="L201" i="31"/>
  <c r="L200" i="31"/>
  <c r="L198" i="31"/>
  <c r="L197" i="31"/>
  <c r="L196" i="31"/>
  <c r="L195" i="31"/>
  <c r="L192" i="31"/>
  <c r="L191" i="31"/>
  <c r="L190" i="31"/>
  <c r="L187" i="31"/>
  <c r="L186" i="31"/>
  <c r="L185" i="31"/>
  <c r="L184" i="31"/>
  <c r="L182" i="31"/>
  <c r="L181" i="31"/>
  <c r="L180" i="31"/>
  <c r="L177" i="31"/>
  <c r="L176" i="31"/>
  <c r="L175" i="31"/>
  <c r="L173" i="31"/>
  <c r="L172" i="31"/>
  <c r="L171" i="31"/>
  <c r="L170" i="31"/>
  <c r="L169" i="31"/>
  <c r="L166" i="31"/>
  <c r="L165" i="31"/>
  <c r="L162" i="31"/>
  <c r="L161" i="31"/>
  <c r="L160" i="31"/>
  <c r="L158" i="31"/>
  <c r="L157" i="31"/>
  <c r="L156" i="31"/>
  <c r="L155" i="31"/>
  <c r="L153" i="31"/>
  <c r="L152" i="31"/>
  <c r="L151" i="31"/>
  <c r="L150" i="31"/>
  <c r="L147" i="31"/>
  <c r="L146" i="31"/>
  <c r="L145" i="31"/>
  <c r="L142" i="31"/>
  <c r="L141" i="31"/>
  <c r="L140" i="31"/>
  <c r="L137" i="31"/>
  <c r="L136" i="31"/>
  <c r="L135" i="31"/>
  <c r="L134" i="31"/>
  <c r="L133" i="31"/>
  <c r="L132" i="31"/>
  <c r="L131" i="31"/>
  <c r="L130" i="31"/>
  <c r="L127" i="31"/>
  <c r="L126" i="31"/>
  <c r="L125" i="31"/>
  <c r="L122" i="31"/>
  <c r="L121" i="31"/>
  <c r="L120" i="31"/>
  <c r="L117" i="31"/>
  <c r="L116" i="31"/>
  <c r="L115" i="31"/>
  <c r="L112" i="31"/>
  <c r="L111" i="31"/>
  <c r="L110" i="31"/>
  <c r="L107" i="31"/>
  <c r="L106" i="31"/>
  <c r="L105" i="31"/>
  <c r="L104" i="31"/>
  <c r="L103" i="31"/>
  <c r="L102" i="31"/>
  <c r="L101" i="31"/>
  <c r="L100" i="31"/>
  <c r="L98" i="31"/>
  <c r="L97" i="31"/>
  <c r="L96" i="31"/>
  <c r="L95" i="31"/>
  <c r="L92" i="31"/>
  <c r="L91" i="31"/>
  <c r="L90" i="31"/>
  <c r="L87" i="31"/>
  <c r="L86" i="31"/>
  <c r="L85" i="31"/>
  <c r="L82" i="31"/>
  <c r="L81" i="31"/>
  <c r="L80" i="31"/>
  <c r="L77" i="31"/>
  <c r="L76" i="31"/>
  <c r="L75" i="31"/>
  <c r="L71" i="31"/>
  <c r="L70" i="31"/>
  <c r="L67" i="31"/>
  <c r="L66" i="31"/>
  <c r="L65" i="31"/>
  <c r="L62" i="31"/>
  <c r="L61" i="31"/>
  <c r="L60" i="31"/>
  <c r="L58" i="31"/>
  <c r="L57" i="31"/>
  <c r="L56" i="31"/>
  <c r="L55" i="31"/>
  <c r="L54" i="31"/>
  <c r="L52" i="31"/>
  <c r="L51" i="31"/>
  <c r="L50" i="31"/>
  <c r="L46" i="31"/>
  <c r="L45" i="31"/>
  <c r="L42" i="31"/>
  <c r="L41" i="31"/>
  <c r="L40" i="31"/>
  <c r="L37" i="31"/>
  <c r="L36" i="31"/>
  <c r="L35" i="31"/>
  <c r="L32" i="31"/>
  <c r="L31" i="31"/>
  <c r="L30" i="31"/>
  <c r="L27" i="31"/>
  <c r="L26" i="31"/>
  <c r="L25" i="31"/>
  <c r="L22" i="31"/>
  <c r="L21" i="31"/>
  <c r="L20" i="31"/>
  <c r="L17" i="31"/>
  <c r="L16" i="31"/>
  <c r="L15" i="31"/>
  <c r="L12" i="31"/>
  <c r="L11" i="31"/>
  <c r="L10" i="31"/>
  <c r="L9" i="31"/>
  <c r="L8" i="31"/>
  <c r="L7" i="31"/>
  <c r="L6" i="31"/>
  <c r="L5" i="31"/>
  <c r="L6" i="1"/>
  <c r="I79" i="1" l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6" i="1"/>
  <c r="AA6" i="1" l="1"/>
  <c r="AA7" i="1"/>
  <c r="AA66" i="1"/>
  <c r="AA62" i="1"/>
  <c r="AA58" i="1"/>
  <c r="AA54" i="1"/>
  <c r="AA50" i="1"/>
  <c r="AA46" i="1"/>
  <c r="AA42" i="1"/>
  <c r="AA38" i="1"/>
  <c r="AA34" i="1"/>
  <c r="AA30" i="1"/>
  <c r="AA26" i="1"/>
  <c r="AA22" i="1"/>
  <c r="AA18" i="1"/>
  <c r="AA14" i="1"/>
  <c r="AA10" i="1"/>
  <c r="AA72" i="1"/>
  <c r="AA64" i="1"/>
  <c r="AA56" i="1"/>
  <c r="AA48" i="1"/>
  <c r="AA40" i="1"/>
  <c r="AA28" i="1"/>
  <c r="AA20" i="1"/>
  <c r="AA8" i="1"/>
  <c r="AA76" i="1"/>
  <c r="AA68" i="1"/>
  <c r="AA60" i="1"/>
  <c r="AA52" i="1"/>
  <c r="AA44" i="1"/>
  <c r="AA36" i="1"/>
  <c r="AA32" i="1"/>
  <c r="AA24" i="1"/>
  <c r="AA16" i="1"/>
  <c r="AA12" i="1"/>
  <c r="AA77" i="1"/>
  <c r="AA73" i="1"/>
  <c r="AA69" i="1"/>
  <c r="AA65" i="1"/>
  <c r="AA61" i="1"/>
  <c r="AA57" i="1"/>
  <c r="AA53" i="1"/>
  <c r="AA49" i="1"/>
  <c r="AA45" i="1"/>
  <c r="AA41" i="1"/>
  <c r="AA37" i="1"/>
  <c r="AA33" i="1"/>
  <c r="AA29" i="1"/>
  <c r="AA25" i="1"/>
  <c r="AA21" i="1"/>
  <c r="AA17" i="1"/>
  <c r="AA13" i="1"/>
  <c r="AA9" i="1"/>
  <c r="AA70" i="1"/>
  <c r="AA74" i="1"/>
  <c r="AA78" i="1"/>
  <c r="AA79" i="1"/>
  <c r="AA75" i="1"/>
  <c r="AA71" i="1"/>
  <c r="AA67" i="1"/>
  <c r="AA63" i="1"/>
  <c r="AA59" i="1"/>
  <c r="AA55" i="1"/>
  <c r="AA51" i="1"/>
  <c r="AA47" i="1"/>
  <c r="AA43" i="1"/>
  <c r="AA39" i="1"/>
  <c r="AA35" i="1"/>
  <c r="AA31" i="1"/>
  <c r="AA27" i="1"/>
  <c r="AA23" i="1"/>
  <c r="AA19" i="1"/>
  <c r="AA15" i="1"/>
  <c r="AA11" i="1"/>
  <c r="AB32" i="1" l="1"/>
  <c r="AD79" i="1"/>
  <c r="AC79" i="1"/>
  <c r="AH79" i="1"/>
  <c r="AE79" i="1"/>
  <c r="AG79" i="1"/>
  <c r="AF79" i="1"/>
  <c r="AB79" i="1"/>
  <c r="AE78" i="1"/>
  <c r="AD78" i="1"/>
  <c r="AC78" i="1"/>
  <c r="AH78" i="1"/>
  <c r="AG78" i="1"/>
  <c r="AF78" i="1"/>
  <c r="AB78" i="1"/>
  <c r="AF77" i="1"/>
  <c r="AH77" i="1"/>
  <c r="AE77" i="1"/>
  <c r="AG77" i="1"/>
  <c r="AD77" i="1"/>
  <c r="AC77" i="1"/>
  <c r="AB77" i="1"/>
  <c r="AG76" i="1"/>
  <c r="AH76" i="1"/>
  <c r="AF76" i="1"/>
  <c r="AD76" i="1"/>
  <c r="AE76" i="1"/>
  <c r="AC76" i="1"/>
  <c r="AB76" i="1"/>
  <c r="AH75" i="1"/>
  <c r="AD75" i="1"/>
  <c r="AG75" i="1"/>
  <c r="AF75" i="1"/>
  <c r="AC75" i="1"/>
  <c r="AE75" i="1"/>
  <c r="AB75" i="1"/>
  <c r="AC74" i="1"/>
  <c r="AH74" i="1"/>
  <c r="AE74" i="1"/>
  <c r="AD74" i="1"/>
  <c r="AG74" i="1"/>
  <c r="AF74" i="1"/>
  <c r="AB74" i="1"/>
  <c r="AD73" i="1"/>
  <c r="AC73" i="1"/>
  <c r="AG73" i="1"/>
  <c r="AE73" i="1"/>
  <c r="AH73" i="1"/>
  <c r="AF73" i="1"/>
  <c r="AB73" i="1"/>
  <c r="AE72" i="1"/>
  <c r="AC72" i="1"/>
  <c r="AD72" i="1"/>
  <c r="AH72" i="1"/>
  <c r="AF72" i="1"/>
  <c r="AG72" i="1"/>
  <c r="AB72" i="1"/>
  <c r="AF71" i="1"/>
  <c r="AE71" i="1"/>
  <c r="AG71" i="1"/>
  <c r="AD71" i="1"/>
  <c r="AC71" i="1"/>
  <c r="AH71" i="1"/>
  <c r="AB71" i="1"/>
  <c r="AG70" i="1"/>
  <c r="AD70" i="1"/>
  <c r="AH70" i="1"/>
  <c r="AF70" i="1"/>
  <c r="AE70" i="1"/>
  <c r="AC70" i="1"/>
  <c r="AB70" i="1"/>
  <c r="AH69" i="1"/>
  <c r="AF69" i="1"/>
  <c r="AG69" i="1"/>
  <c r="AE69" i="1"/>
  <c r="AC69" i="1"/>
  <c r="AD69" i="1"/>
  <c r="AB69" i="1"/>
  <c r="AC68" i="1"/>
  <c r="AE68" i="1"/>
  <c r="AH68" i="1"/>
  <c r="AF68" i="1"/>
  <c r="AG68" i="1"/>
  <c r="AD68" i="1"/>
  <c r="AB68" i="1"/>
  <c r="AD67" i="1"/>
  <c r="AH67" i="1"/>
  <c r="AG67" i="1"/>
  <c r="AC67" i="1"/>
  <c r="AF67" i="1"/>
  <c r="AE67" i="1"/>
  <c r="AB67" i="1"/>
  <c r="AE66" i="1"/>
  <c r="AD66" i="1"/>
  <c r="AH66" i="1"/>
  <c r="AC66" i="1"/>
  <c r="AG66" i="1"/>
  <c r="AF66" i="1"/>
  <c r="AB66" i="1"/>
  <c r="AF65" i="1"/>
  <c r="AE65" i="1"/>
  <c r="AH65" i="1"/>
  <c r="AG65" i="1"/>
  <c r="AD65" i="1"/>
  <c r="AC65" i="1"/>
  <c r="AB65" i="1"/>
  <c r="AG64" i="1"/>
  <c r="AF64" i="1"/>
  <c r="AC64" i="1"/>
  <c r="AE64" i="1"/>
  <c r="AD64" i="1"/>
  <c r="AH64" i="1"/>
  <c r="AB64" i="1"/>
  <c r="AH63" i="1"/>
  <c r="AF63" i="1"/>
  <c r="AE63" i="1"/>
  <c r="AG63" i="1"/>
  <c r="AD63" i="1"/>
  <c r="AC63" i="1"/>
  <c r="AB63" i="1"/>
  <c r="AC62" i="1"/>
  <c r="AE62" i="1"/>
  <c r="AH62" i="1"/>
  <c r="AF62" i="1"/>
  <c r="AD62" i="1"/>
  <c r="AG62" i="1"/>
  <c r="AB62" i="1"/>
  <c r="AD61" i="1"/>
  <c r="AG61" i="1"/>
  <c r="AE61" i="1"/>
  <c r="AC61" i="1"/>
  <c r="AF61" i="1"/>
  <c r="AH61" i="1"/>
  <c r="AB61" i="1"/>
  <c r="AE60" i="1"/>
  <c r="AC60" i="1"/>
  <c r="AD60" i="1"/>
  <c r="AG60" i="1"/>
  <c r="AH60" i="1"/>
  <c r="AF60" i="1"/>
  <c r="AB60" i="1"/>
  <c r="AF59" i="1"/>
  <c r="AG59" i="1"/>
  <c r="AE59" i="1"/>
  <c r="AD59" i="1"/>
  <c r="AC59" i="1"/>
  <c r="AH59" i="1"/>
  <c r="AB59" i="1"/>
  <c r="AG58" i="1"/>
  <c r="AF58" i="1"/>
  <c r="AD58" i="1"/>
  <c r="AE58" i="1"/>
  <c r="AC58" i="1"/>
  <c r="AH58" i="1"/>
  <c r="AB58" i="1"/>
  <c r="AH57" i="1"/>
  <c r="AE57" i="1"/>
  <c r="AD57" i="1"/>
  <c r="AG57" i="1"/>
  <c r="AF57" i="1"/>
  <c r="AC57" i="1"/>
  <c r="AB57" i="1"/>
  <c r="AC56" i="1"/>
  <c r="AD56" i="1"/>
  <c r="AH56" i="1"/>
  <c r="AG56" i="1"/>
  <c r="AF56" i="1"/>
  <c r="AE56" i="1"/>
  <c r="AB56" i="1"/>
  <c r="AD55" i="1"/>
  <c r="AH55" i="1"/>
  <c r="AE55" i="1"/>
  <c r="AC55" i="1"/>
  <c r="AF55" i="1"/>
  <c r="AG55" i="1"/>
  <c r="AB55" i="1"/>
  <c r="AE54" i="1"/>
  <c r="AH54" i="1"/>
  <c r="AD54" i="1"/>
  <c r="AC54" i="1"/>
  <c r="AG54" i="1"/>
  <c r="AF54" i="1"/>
  <c r="AB54" i="1"/>
  <c r="AF53" i="1"/>
  <c r="AC53" i="1"/>
  <c r="AE53" i="1"/>
  <c r="AG53" i="1"/>
  <c r="AD53" i="1"/>
  <c r="AH53" i="1"/>
  <c r="AB53" i="1"/>
  <c r="AG52" i="1"/>
  <c r="AF52" i="1"/>
  <c r="AH52" i="1"/>
  <c r="AE52" i="1"/>
  <c r="AD52" i="1"/>
  <c r="AC52" i="1"/>
  <c r="AB52" i="1"/>
  <c r="AH51" i="1"/>
  <c r="AG51" i="1"/>
  <c r="AD51" i="1"/>
  <c r="AF51" i="1"/>
  <c r="AC51" i="1"/>
  <c r="AE51" i="1"/>
  <c r="AB51" i="1"/>
  <c r="AC50" i="1"/>
  <c r="AG50" i="1"/>
  <c r="AH50" i="1"/>
  <c r="AF50" i="1"/>
  <c r="AD50" i="1"/>
  <c r="AE50" i="1"/>
  <c r="AB50" i="1"/>
  <c r="AD49" i="1"/>
  <c r="AE49" i="1"/>
  <c r="AC49" i="1"/>
  <c r="AH49" i="1"/>
  <c r="AF49" i="1"/>
  <c r="AG49" i="1"/>
  <c r="AB49" i="1"/>
  <c r="AE48" i="1"/>
  <c r="AC48" i="1"/>
  <c r="AF48" i="1"/>
  <c r="AD48" i="1"/>
  <c r="AH48" i="1"/>
  <c r="AG48" i="1"/>
  <c r="AB48" i="1"/>
  <c r="AF47" i="1"/>
  <c r="AH47" i="1"/>
  <c r="AG47" i="1"/>
  <c r="AE47" i="1"/>
  <c r="AC47" i="1"/>
  <c r="AD47" i="1"/>
  <c r="AB47" i="1"/>
  <c r="AG46" i="1"/>
  <c r="AH46" i="1"/>
  <c r="AF46" i="1"/>
  <c r="AE46" i="1"/>
  <c r="AD46" i="1"/>
  <c r="AC46" i="1"/>
  <c r="AB46" i="1"/>
  <c r="AH45" i="1"/>
  <c r="AG45" i="1"/>
  <c r="AF45" i="1"/>
  <c r="AC45" i="1"/>
  <c r="AE45" i="1"/>
  <c r="AD45" i="1"/>
  <c r="AB45" i="1"/>
  <c r="AC44" i="1"/>
  <c r="AH44" i="1"/>
  <c r="AG44" i="1"/>
  <c r="AF44" i="1"/>
  <c r="AE44" i="1"/>
  <c r="AD44" i="1"/>
  <c r="AB44" i="1"/>
  <c r="AD43" i="1"/>
  <c r="AF43" i="1"/>
  <c r="AC43" i="1"/>
  <c r="AH43" i="1"/>
  <c r="AG43" i="1"/>
  <c r="AE43" i="1"/>
  <c r="AB43" i="1"/>
  <c r="AE42" i="1"/>
  <c r="AC42" i="1"/>
  <c r="AD42" i="1"/>
  <c r="AG42" i="1"/>
  <c r="AH42" i="1"/>
  <c r="AF42" i="1"/>
  <c r="AB42" i="1"/>
  <c r="AF41" i="1"/>
  <c r="AG41" i="1"/>
  <c r="AE41" i="1"/>
  <c r="AH41" i="1"/>
  <c r="AD41" i="1"/>
  <c r="AC41" i="1"/>
  <c r="AB41" i="1"/>
  <c r="AG40" i="1"/>
  <c r="AE40" i="1"/>
  <c r="AD40" i="1"/>
  <c r="AF40" i="1"/>
  <c r="AC40" i="1"/>
  <c r="AH40" i="1"/>
  <c r="AB40" i="1"/>
  <c r="AH39" i="1"/>
  <c r="AE39" i="1"/>
  <c r="AG39" i="1"/>
  <c r="AF39" i="1"/>
  <c r="AD39" i="1"/>
  <c r="AC39" i="1"/>
  <c r="AB39" i="1"/>
  <c r="AC38" i="1"/>
  <c r="AG38" i="1"/>
  <c r="AD38" i="1"/>
  <c r="AH38" i="1"/>
  <c r="AE38" i="1"/>
  <c r="AF38" i="1"/>
  <c r="AB38" i="1"/>
  <c r="AD37" i="1"/>
  <c r="AC37" i="1"/>
  <c r="AG37" i="1"/>
  <c r="AH37" i="1"/>
  <c r="AF37" i="1"/>
  <c r="AE37" i="1"/>
  <c r="AB37" i="1"/>
  <c r="AE36" i="1"/>
  <c r="AD36" i="1"/>
  <c r="AC36" i="1"/>
  <c r="AH36" i="1"/>
  <c r="AG36" i="1"/>
  <c r="AF36" i="1"/>
  <c r="AB36" i="1"/>
  <c r="AF35" i="1"/>
  <c r="AC35" i="1"/>
  <c r="AG35" i="1"/>
  <c r="AE35" i="1"/>
  <c r="AD35" i="1"/>
  <c r="AH35" i="1"/>
  <c r="AB35" i="1"/>
  <c r="AG34" i="1"/>
  <c r="AE34" i="1"/>
  <c r="AF34" i="1"/>
  <c r="AD34" i="1"/>
  <c r="AC34" i="1"/>
  <c r="AH34" i="1"/>
  <c r="AB34" i="1"/>
  <c r="AH33" i="1"/>
  <c r="AE33" i="1"/>
  <c r="AG33" i="1"/>
  <c r="AF33" i="1"/>
  <c r="AD33" i="1"/>
  <c r="AC33" i="1"/>
  <c r="AB33" i="1"/>
  <c r="AC32" i="1"/>
  <c r="AF32" i="1"/>
  <c r="AH32" i="1"/>
  <c r="AG32" i="1"/>
  <c r="AE32" i="1"/>
  <c r="AD32" i="1"/>
  <c r="AD31" i="1"/>
  <c r="AC31" i="1"/>
  <c r="AF31" i="1"/>
  <c r="AH31" i="1"/>
  <c r="AG31" i="1"/>
  <c r="AE31" i="1"/>
  <c r="AB31" i="1"/>
  <c r="AE30" i="1"/>
  <c r="AD30" i="1"/>
  <c r="AF30" i="1"/>
  <c r="AC30" i="1"/>
  <c r="AH30" i="1"/>
  <c r="AG30" i="1"/>
  <c r="AB30" i="1"/>
  <c r="AF29" i="1"/>
  <c r="AC29" i="1"/>
  <c r="AG29" i="1"/>
  <c r="AE29" i="1"/>
  <c r="AD29" i="1"/>
  <c r="AH29" i="1"/>
  <c r="AB29" i="1"/>
  <c r="AG28" i="1"/>
  <c r="AE28" i="1"/>
  <c r="AF28" i="1"/>
  <c r="AD28" i="1"/>
  <c r="AC28" i="1"/>
  <c r="AH28" i="1"/>
  <c r="AB28" i="1"/>
  <c r="AH27" i="1"/>
  <c r="AE27" i="1"/>
  <c r="AD27" i="1"/>
  <c r="AG27" i="1"/>
  <c r="AF27" i="1"/>
  <c r="AC27" i="1"/>
  <c r="AB27" i="1"/>
  <c r="AC26" i="1"/>
  <c r="AH26" i="1"/>
  <c r="AF26" i="1"/>
  <c r="AE26" i="1"/>
  <c r="AG26" i="1"/>
  <c r="AD26" i="1"/>
  <c r="AB26" i="1"/>
  <c r="AD25" i="1"/>
  <c r="AF25" i="1"/>
  <c r="AE25" i="1"/>
  <c r="AC25" i="1"/>
  <c r="AH25" i="1"/>
  <c r="AG25" i="1"/>
  <c r="AB25" i="1"/>
  <c r="AE24" i="1"/>
  <c r="AC24" i="1"/>
  <c r="AF24" i="1"/>
  <c r="AD24" i="1"/>
  <c r="AH24" i="1"/>
  <c r="AG24" i="1"/>
  <c r="AB24" i="1"/>
  <c r="AF23" i="1"/>
  <c r="AE23" i="1"/>
  <c r="AC23" i="1"/>
  <c r="AD23" i="1"/>
  <c r="AH23" i="1"/>
  <c r="AG23" i="1"/>
  <c r="AB23" i="1"/>
  <c r="AG22" i="1"/>
  <c r="AD22" i="1"/>
  <c r="AF22" i="1"/>
  <c r="AE22" i="1"/>
  <c r="AH22" i="1"/>
  <c r="AC22" i="1"/>
  <c r="AB22" i="1"/>
  <c r="AH21" i="1"/>
  <c r="AG21" i="1"/>
  <c r="AD21" i="1"/>
  <c r="AF21" i="1"/>
  <c r="AE21" i="1"/>
  <c r="AC21" i="1"/>
  <c r="AB21" i="1"/>
  <c r="AC20" i="1"/>
  <c r="AF20" i="1"/>
  <c r="AH20" i="1"/>
  <c r="AG20" i="1"/>
  <c r="AE20" i="1"/>
  <c r="AD20" i="1"/>
  <c r="AB20" i="1"/>
  <c r="AD19" i="1"/>
  <c r="AH19" i="1"/>
  <c r="AC19" i="1"/>
  <c r="AG19" i="1"/>
  <c r="AE19" i="1"/>
  <c r="AF19" i="1"/>
  <c r="AB19" i="1"/>
  <c r="AE18" i="1"/>
  <c r="AD18" i="1"/>
  <c r="AC18" i="1"/>
  <c r="AH18" i="1"/>
  <c r="AG18" i="1"/>
  <c r="AF18" i="1"/>
  <c r="AB18" i="1"/>
  <c r="AF17" i="1"/>
  <c r="AH17" i="1"/>
  <c r="AE17" i="1"/>
  <c r="AD17" i="1"/>
  <c r="AC17" i="1"/>
  <c r="AG17" i="1"/>
  <c r="AB17" i="1"/>
  <c r="AG16" i="1"/>
  <c r="AE16" i="1"/>
  <c r="AD16" i="1"/>
  <c r="AH16" i="1"/>
  <c r="AF16" i="1"/>
  <c r="AC16" i="1"/>
  <c r="AB16" i="1"/>
  <c r="AH15" i="1"/>
  <c r="AD15" i="1"/>
  <c r="AG15" i="1"/>
  <c r="AF15" i="1"/>
  <c r="AE15" i="1"/>
  <c r="AC15" i="1"/>
  <c r="AB15" i="1"/>
  <c r="AC14" i="1"/>
  <c r="AH14" i="1"/>
  <c r="AE14" i="1"/>
  <c r="AG14" i="1"/>
  <c r="AF14" i="1"/>
  <c r="AD14" i="1"/>
  <c r="AB14" i="1"/>
  <c r="AD13" i="1"/>
  <c r="AG13" i="1"/>
  <c r="AE13" i="1"/>
  <c r="AC13" i="1"/>
  <c r="AH13" i="1"/>
  <c r="AF13" i="1"/>
  <c r="AB13" i="1"/>
  <c r="AE12" i="1"/>
  <c r="AD12" i="1"/>
  <c r="AF12" i="1"/>
  <c r="AC12" i="1"/>
  <c r="AH12" i="1"/>
  <c r="AG12" i="1"/>
  <c r="AB12" i="1"/>
  <c r="AF11" i="1"/>
  <c r="AE11" i="1"/>
  <c r="AG11" i="1"/>
  <c r="AD11" i="1"/>
  <c r="AC11" i="1"/>
  <c r="AH11" i="1"/>
  <c r="AB11" i="1"/>
  <c r="AG10" i="1"/>
  <c r="AD10" i="1"/>
  <c r="AF10" i="1"/>
  <c r="AE10" i="1"/>
  <c r="AH10" i="1"/>
  <c r="AC10" i="1"/>
  <c r="AB10" i="1"/>
  <c r="AH9" i="1"/>
  <c r="AE9" i="1"/>
  <c r="AG9" i="1"/>
  <c r="AC9" i="1"/>
  <c r="AF9" i="1"/>
  <c r="AD9" i="1"/>
  <c r="AB9" i="1"/>
  <c r="AC8" i="1"/>
  <c r="AH8" i="1"/>
  <c r="AG8" i="1"/>
  <c r="AF8" i="1"/>
  <c r="AE8" i="1"/>
  <c r="AD8" i="1"/>
  <c r="AB8" i="1"/>
  <c r="AD7" i="1"/>
  <c r="AH7" i="1"/>
  <c r="AG7" i="1"/>
  <c r="AC7" i="1"/>
  <c r="AF7" i="1"/>
  <c r="AE7" i="1"/>
  <c r="AB7" i="1"/>
  <c r="AE6" i="1"/>
  <c r="AD6" i="1"/>
  <c r="AC6" i="1"/>
  <c r="AH6" i="1"/>
  <c r="AG6" i="1"/>
  <c r="AF6" i="1"/>
  <c r="AB6" i="1"/>
  <c r="F5" i="55"/>
  <c r="F4" i="55"/>
</calcChain>
</file>

<file path=xl/sharedStrings.xml><?xml version="1.0" encoding="utf-8"?>
<sst xmlns="http://schemas.openxmlformats.org/spreadsheetml/2006/main" count="4793" uniqueCount="1140">
  <si>
    <t>広域連合全体</t>
  </si>
  <si>
    <t>豊中市</t>
  </si>
  <si>
    <t>池田市</t>
  </si>
  <si>
    <t>吹田市</t>
  </si>
  <si>
    <t>箕面市</t>
  </si>
  <si>
    <t>豊能町</t>
  </si>
  <si>
    <t>能勢町</t>
  </si>
  <si>
    <t>高槻市</t>
  </si>
  <si>
    <t>茨木市</t>
  </si>
  <si>
    <t>摂津市</t>
  </si>
  <si>
    <t>島本町</t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</si>
  <si>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</si>
  <si>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</si>
  <si>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</si>
  <si>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</si>
  <si>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</si>
  <si>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</si>
  <si>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</si>
  <si>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八尾市</t>
  </si>
  <si>
    <t>柏原市</t>
  </si>
  <si>
    <t>東大阪市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</si>
  <si>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</si>
  <si>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</si>
  <si>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</si>
  <si>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</si>
  <si>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</si>
  <si>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</si>
  <si>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</si>
  <si>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</si>
  <si>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</si>
  <si>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</si>
  <si>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</si>
  <si>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</si>
  <si>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</si>
  <si>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</si>
  <si>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</si>
  <si>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</si>
  <si>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</si>
  <si>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</si>
  <si>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</si>
  <si>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</si>
  <si>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</si>
  <si>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</si>
  <si>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</si>
  <si>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</si>
  <si>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</si>
  <si>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</si>
  <si>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</si>
  <si>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</si>
  <si>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</si>
  <si>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</si>
  <si>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</si>
  <si>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</si>
  <si>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</si>
  <si>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</si>
  <si>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</si>
  <si>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</si>
  <si>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65歳～69歳</t>
    <rPh sb="2" eb="3">
      <t>サイ</t>
    </rPh>
    <rPh sb="6" eb="7">
      <t>サイ</t>
    </rPh>
    <phoneticPr fontId="4"/>
  </si>
  <si>
    <t>70歳～74歳</t>
    <rPh sb="2" eb="3">
      <t>サイ</t>
    </rPh>
    <rPh sb="6" eb="7">
      <t>サイ</t>
    </rPh>
    <phoneticPr fontId="4"/>
  </si>
  <si>
    <t>75歳～79歳</t>
    <rPh sb="2" eb="3">
      <t>サイ</t>
    </rPh>
    <rPh sb="6" eb="7">
      <t>サイ</t>
    </rPh>
    <phoneticPr fontId="4"/>
  </si>
  <si>
    <t>80歳～84歳</t>
    <rPh sb="2" eb="3">
      <t>サイ</t>
    </rPh>
    <rPh sb="6" eb="7">
      <t>サイ</t>
    </rPh>
    <phoneticPr fontId="4"/>
  </si>
  <si>
    <t>85歳～89歳</t>
    <rPh sb="2" eb="3">
      <t>サイ</t>
    </rPh>
    <rPh sb="6" eb="7">
      <t>サイ</t>
    </rPh>
    <phoneticPr fontId="4"/>
  </si>
  <si>
    <t>90歳～94歳</t>
    <rPh sb="2" eb="3">
      <t>サイ</t>
    </rPh>
    <rPh sb="6" eb="7">
      <t>サイ</t>
    </rPh>
    <phoneticPr fontId="4"/>
  </si>
  <si>
    <t>95歳～</t>
    <rPh sb="2" eb="3">
      <t>サイ</t>
    </rPh>
    <phoneticPr fontId="4"/>
  </si>
  <si>
    <t>D/C</t>
    <phoneticPr fontId="4"/>
  </si>
  <si>
    <t>E</t>
    <phoneticPr fontId="4"/>
  </si>
  <si>
    <t>D</t>
    <phoneticPr fontId="4"/>
  </si>
  <si>
    <t>C</t>
    <phoneticPr fontId="4"/>
  </si>
  <si>
    <t>B/A</t>
    <phoneticPr fontId="4"/>
  </si>
  <si>
    <t>高額レセプト件数(件)</t>
    <phoneticPr fontId="4"/>
  </si>
  <si>
    <t>B</t>
    <phoneticPr fontId="4"/>
  </si>
  <si>
    <t>レセプト件数(件)</t>
    <phoneticPr fontId="4"/>
  </si>
  <si>
    <t>A</t>
    <phoneticPr fontId="4"/>
  </si>
  <si>
    <t>年齢階層</t>
    <phoneticPr fontId="4"/>
  </si>
  <si>
    <t>入院外(円)</t>
    <phoneticPr fontId="4"/>
  </si>
  <si>
    <t>入院(円)</t>
    <phoneticPr fontId="4"/>
  </si>
  <si>
    <t>合計</t>
    <phoneticPr fontId="4"/>
  </si>
  <si>
    <t>入院外(人)</t>
    <phoneticPr fontId="4"/>
  </si>
  <si>
    <t>入院(人)</t>
    <phoneticPr fontId="4"/>
  </si>
  <si>
    <t>入院外(件)</t>
    <phoneticPr fontId="4"/>
  </si>
  <si>
    <t>入院(件)</t>
    <phoneticPr fontId="4"/>
  </si>
  <si>
    <t>B</t>
    <phoneticPr fontId="4"/>
  </si>
  <si>
    <t>レセプト件数
(件)</t>
    <phoneticPr fontId="4"/>
  </si>
  <si>
    <t>高額レセプト
件数(件)</t>
    <phoneticPr fontId="4"/>
  </si>
  <si>
    <t>入院</t>
    <rPh sb="0" eb="2">
      <t>ニュウイン</t>
    </rPh>
    <phoneticPr fontId="4"/>
  </si>
  <si>
    <t>医療費(円)</t>
    <rPh sb="0" eb="2">
      <t>イリョウ</t>
    </rPh>
    <rPh sb="2" eb="3">
      <t>ヒ</t>
    </rPh>
    <phoneticPr fontId="4"/>
  </si>
  <si>
    <t>入院外</t>
    <rPh sb="0" eb="2">
      <t>ニュウイン</t>
    </rPh>
    <rPh sb="2" eb="3">
      <t>ガイ</t>
    </rPh>
    <phoneticPr fontId="4"/>
  </si>
  <si>
    <t>合計</t>
    <rPh sb="0" eb="2">
      <t>ゴウケイ</t>
    </rPh>
    <phoneticPr fontId="4"/>
  </si>
  <si>
    <t>患者数(人)</t>
    <rPh sb="0" eb="3">
      <t>カンジャスウ</t>
    </rPh>
    <rPh sb="4" eb="5">
      <t>ニン</t>
    </rPh>
    <phoneticPr fontId="4"/>
  </si>
  <si>
    <t>レセプト件数(件)</t>
    <rPh sb="4" eb="6">
      <t>ケンスウ</t>
    </rPh>
    <rPh sb="7" eb="8">
      <t>ケン</t>
    </rPh>
    <phoneticPr fontId="4"/>
  </si>
  <si>
    <t>順位</t>
    <phoneticPr fontId="4"/>
  </si>
  <si>
    <t>入院</t>
    <phoneticPr fontId="4"/>
  </si>
  <si>
    <t>入院外</t>
    <phoneticPr fontId="4"/>
  </si>
  <si>
    <t>合計</t>
    <phoneticPr fontId="4"/>
  </si>
  <si>
    <t>中分類</t>
    <rPh sb="0" eb="3">
      <t>チュウブンルイ</t>
    </rPh>
    <phoneticPr fontId="4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</si>
  <si>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</si>
  <si>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</si>
  <si>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</si>
  <si>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</si>
  <si>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</si>
  <si>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</si>
  <si>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</si>
  <si>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</si>
  <si>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</si>
  <si>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</si>
  <si>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</si>
  <si>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</si>
  <si>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</si>
  <si>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</si>
  <si>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</si>
  <si>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</si>
  <si>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</si>
  <si>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</si>
  <si>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合計(円)</t>
    <phoneticPr fontId="4"/>
  </si>
  <si>
    <t>合計(円)</t>
    <phoneticPr fontId="4"/>
  </si>
  <si>
    <t>合計(件)</t>
    <phoneticPr fontId="4"/>
  </si>
  <si>
    <t>合計(件)</t>
    <phoneticPr fontId="4"/>
  </si>
  <si>
    <t>市区町村</t>
    <rPh sb="0" eb="2">
      <t>シク</t>
    </rPh>
    <rPh sb="2" eb="4">
      <t>チョウソン</t>
    </rPh>
    <phoneticPr fontId="4"/>
  </si>
  <si>
    <t>合計に対する構成比(%)</t>
    <rPh sb="0" eb="2">
      <t>ゴウケイ</t>
    </rPh>
    <rPh sb="3" eb="4">
      <t>タイ</t>
    </rPh>
    <rPh sb="6" eb="8">
      <t>コウセイ</t>
    </rPh>
    <rPh sb="8" eb="9">
      <t>ヒ</t>
    </rPh>
    <phoneticPr fontId="4"/>
  </si>
  <si>
    <t>※主要傷病名…高額レセプト発生患者の分析期間の全レセプトを医療費分解後、患者毎に最も医療費が高額となった疾病。</t>
    <phoneticPr fontId="4"/>
  </si>
  <si>
    <t>※患者一人当たりの医療費…高額レセプト発生患者の分析期間中の患者一人当たり医療費。</t>
    <phoneticPr fontId="4"/>
  </si>
  <si>
    <t>市区町村</t>
    <rPh sb="0" eb="1">
      <t>シ</t>
    </rPh>
    <rPh sb="1" eb="2">
      <t>ク</t>
    </rPh>
    <rPh sb="2" eb="4">
      <t>マチムラ</t>
    </rPh>
    <phoneticPr fontId="4"/>
  </si>
  <si>
    <t>1402</t>
  </si>
  <si>
    <t>0904</t>
  </si>
  <si>
    <t>0604</t>
  </si>
  <si>
    <t>1901</t>
  </si>
  <si>
    <t>0903</t>
  </si>
  <si>
    <t>0210</t>
  </si>
  <si>
    <t>1011</t>
  </si>
  <si>
    <t>0906</t>
  </si>
  <si>
    <t>0506</t>
  </si>
  <si>
    <t>くも膜下出血</t>
  </si>
  <si>
    <t>0209</t>
  </si>
  <si>
    <t>0208</t>
  </si>
  <si>
    <t>0605</t>
  </si>
  <si>
    <t>2106</t>
  </si>
  <si>
    <t>9999</t>
  </si>
  <si>
    <t>腎不全</t>
  </si>
  <si>
    <t>脳性麻痺及びその他の麻痺性症候群</t>
  </si>
  <si>
    <t>白血病</t>
  </si>
  <si>
    <t>悪性リンパ腫</t>
  </si>
  <si>
    <t>自律神経系の障害</t>
  </si>
  <si>
    <t>その他の理由による保健サービスの利用者</t>
  </si>
  <si>
    <t>分類外</t>
  </si>
  <si>
    <t>骨折</t>
  </si>
  <si>
    <t>その他の心疾患</t>
  </si>
  <si>
    <t>その他の呼吸器系の疾患</t>
  </si>
  <si>
    <t>脳梗塞</t>
  </si>
  <si>
    <t>1310</t>
  </si>
  <si>
    <t>その他の筋骨格系及び結合組織の疾患</t>
  </si>
  <si>
    <t>0501</t>
  </si>
  <si>
    <t>血管性及び詳細不明の認知症</t>
  </si>
  <si>
    <t>0507</t>
  </si>
  <si>
    <t>その他の精神及び行動の障害</t>
  </si>
  <si>
    <t>0912</t>
  </si>
  <si>
    <t>その他の循環器系の疾患</t>
  </si>
  <si>
    <t>1800</t>
  </si>
  <si>
    <t>症状，徴候及び異常臨床所見・異常検査所見で他に分類されないもの</t>
  </si>
  <si>
    <t>片麻痺</t>
  </si>
  <si>
    <t>0107</t>
  </si>
  <si>
    <t>真菌症</t>
  </si>
  <si>
    <t>0905</t>
  </si>
  <si>
    <t>脳内出血</t>
  </si>
  <si>
    <t>0105</t>
  </si>
  <si>
    <t>ウイルス性肝炎</t>
  </si>
  <si>
    <t>0302</t>
  </si>
  <si>
    <t>その他の血液及び造血器の疾患並びに免疫機構の障害</t>
  </si>
  <si>
    <t>0205</t>
  </si>
  <si>
    <t>知的障害</t>
  </si>
  <si>
    <t>痙性四肢麻痺</t>
  </si>
  <si>
    <t>0201</t>
  </si>
  <si>
    <t>急性骨髄性白血病</t>
  </si>
  <si>
    <t>1004</t>
  </si>
  <si>
    <t>肺炎</t>
  </si>
  <si>
    <t>1303</t>
  </si>
  <si>
    <t>0902</t>
  </si>
  <si>
    <t>虚血性心疾患</t>
  </si>
  <si>
    <t>1302</t>
  </si>
  <si>
    <t>関節症</t>
  </si>
  <si>
    <t>1113</t>
  </si>
  <si>
    <t>その他の消化器系の疾患</t>
  </si>
  <si>
    <t>1111</t>
  </si>
  <si>
    <t>胆石症及び胆のう炎</t>
  </si>
  <si>
    <t>0202</t>
  </si>
  <si>
    <t>0704</t>
  </si>
  <si>
    <t>その他の眼及び付属器の疾患</t>
  </si>
  <si>
    <t>資格確認日…1日でも資格があれば分析対象としている。</t>
    <rPh sb="0" eb="2">
      <t>シカク</t>
    </rPh>
    <rPh sb="2" eb="4">
      <t>カクニン</t>
    </rPh>
    <rPh sb="4" eb="5">
      <t>ビ</t>
    </rPh>
    <phoneticPr fontId="4"/>
  </si>
  <si>
    <t>【グラフ用】</t>
    <rPh sb="4" eb="5">
      <t>ヨウ</t>
    </rPh>
    <phoneticPr fontId="4"/>
  </si>
  <si>
    <t>医療費全体
(円)</t>
    <phoneticPr fontId="4"/>
  </si>
  <si>
    <t>高額レセプトの
医療費(円)</t>
    <phoneticPr fontId="4"/>
  </si>
  <si>
    <t>その他レセプトの
医療費(円)</t>
    <phoneticPr fontId="4"/>
  </si>
  <si>
    <t>高額レセプト件数割合</t>
    <rPh sb="0" eb="2">
      <t>コウガク</t>
    </rPh>
    <rPh sb="6" eb="8">
      <t>ケンスウ</t>
    </rPh>
    <rPh sb="8" eb="10">
      <t>ワリアイ</t>
    </rPh>
    <phoneticPr fontId="4"/>
  </si>
  <si>
    <t>高額レセプト医療費割合</t>
    <rPh sb="0" eb="2">
      <t>コウガク</t>
    </rPh>
    <rPh sb="6" eb="9">
      <t>イリョウヒ</t>
    </rPh>
    <rPh sb="9" eb="11">
      <t>ワリアイ</t>
    </rPh>
    <phoneticPr fontId="4"/>
  </si>
  <si>
    <t>高額レセプト件数割合</t>
    <phoneticPr fontId="4"/>
  </si>
  <si>
    <t>高額レセプト医療費割合</t>
    <phoneticPr fontId="4"/>
  </si>
  <si>
    <t>千早赤阪村</t>
    <phoneticPr fontId="4"/>
  </si>
  <si>
    <t>65歳～69歳</t>
  </si>
  <si>
    <t>70歳～74歳</t>
  </si>
  <si>
    <t>75歳～79歳</t>
  </si>
  <si>
    <t>80歳～84歳</t>
  </si>
  <si>
    <t>85歳～89歳</t>
  </si>
  <si>
    <t>90歳～94歳</t>
  </si>
  <si>
    <t>95歳～</t>
  </si>
  <si>
    <t>※患者数…高額レセプト発生患者を主要傷病名で中分類ごとに集計。</t>
    <phoneticPr fontId="4"/>
  </si>
  <si>
    <t>※医療費全体…データ化範囲(分析対象)全体での医療費。</t>
  </si>
  <si>
    <t>データ化範囲(分析対象)…入院(DPCを含む)、入院外、調剤の電子レセプト。</t>
  </si>
  <si>
    <t>総レセプト件数に占める高額レセプトの割合(%)</t>
  </si>
  <si>
    <t>総医療費に占める高額レセプトの割合(%)</t>
  </si>
  <si>
    <t>割合(%)
(総レセプト件数に占める高額レセプトの割合)</t>
    <rPh sb="25" eb="27">
      <t>ワリアイ</t>
    </rPh>
    <phoneticPr fontId="4"/>
  </si>
  <si>
    <t>構成比(%)</t>
  </si>
  <si>
    <t>合計
(実人数)</t>
    <rPh sb="0" eb="2">
      <t>ゴウケイ</t>
    </rPh>
    <rPh sb="4" eb="5">
      <t>ジツ</t>
    </rPh>
    <rPh sb="5" eb="7">
      <t>ニンズウ</t>
    </rPh>
    <phoneticPr fontId="4"/>
  </si>
  <si>
    <t>被保険者数
(人)</t>
    <rPh sb="0" eb="4">
      <t>ヒホケンシャ</t>
    </rPh>
    <rPh sb="4" eb="5">
      <t>スウ</t>
    </rPh>
    <rPh sb="7" eb="8">
      <t>ニン</t>
    </rPh>
    <phoneticPr fontId="4"/>
  </si>
  <si>
    <t>割合(%)
(総医療費に
占める高額
レセプトの
割合)</t>
    <rPh sb="25" eb="27">
      <t>ワリアイ</t>
    </rPh>
    <phoneticPr fontId="4"/>
  </si>
  <si>
    <t>【表作成用】</t>
    <rPh sb="1" eb="2">
      <t>ヒョウ</t>
    </rPh>
    <rPh sb="2" eb="5">
      <t>サクセイヨウ</t>
    </rPh>
    <phoneticPr fontId="4"/>
  </si>
  <si>
    <t>広域連合全体</t>
    <phoneticPr fontId="4"/>
  </si>
  <si>
    <t>被保険者数(人)</t>
    <rPh sb="0" eb="4">
      <t>ヒホケンシャ</t>
    </rPh>
    <rPh sb="4" eb="5">
      <t>スウ</t>
    </rPh>
    <rPh sb="6" eb="7">
      <t>ニン</t>
    </rPh>
    <phoneticPr fontId="4"/>
  </si>
  <si>
    <t>被保険者数
(人)</t>
    <rPh sb="0" eb="4">
      <t>ヒホケンシャ</t>
    </rPh>
    <rPh sb="4" eb="5">
      <t>スウ</t>
    </rPh>
    <rPh sb="7" eb="8">
      <t>ニン</t>
    </rPh>
    <phoneticPr fontId="4"/>
  </si>
  <si>
    <t>患者割合(%)
(被保険者数に占める割合)</t>
    <rPh sb="2" eb="4">
      <t>ワリアイ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4"/>
  </si>
  <si>
    <t>被保険者数(人)</t>
    <rPh sb="0" eb="4">
      <t>ヒホケンシャ</t>
    </rPh>
    <rPh sb="4" eb="5">
      <t>スウ</t>
    </rPh>
    <rPh sb="6" eb="7">
      <t>ニン</t>
    </rPh>
    <phoneticPr fontId="4"/>
  </si>
  <si>
    <t>大阪市</t>
    <phoneticPr fontId="4"/>
  </si>
  <si>
    <t>※高額レセプトの医療費…高額(５万点以上)レセプトの医療費。</t>
  </si>
  <si>
    <t>疾病分類(中分類)</t>
  </si>
  <si>
    <t>医療費(円)※</t>
  </si>
  <si>
    <t>主要傷病名※
(上位3疾病まで記載)</t>
  </si>
  <si>
    <t>患者数
(人)※</t>
  </si>
  <si>
    <t>患者一人
当たりの
医療費(円)※</t>
  </si>
  <si>
    <t>※医療費…高額レセプト発生患者の分析期間の全レセプトの医療費(高額レセプトに限らない)。</t>
    <rPh sb="1" eb="3">
      <t>イリョウ</t>
    </rPh>
    <rPh sb="3" eb="4">
      <t>ヒ</t>
    </rPh>
    <phoneticPr fontId="4"/>
  </si>
  <si>
    <t>患者数
(人)※</t>
    <phoneticPr fontId="4"/>
  </si>
  <si>
    <t>主要傷病名※
(上位3疾病まで記載)</t>
    <phoneticPr fontId="4"/>
  </si>
  <si>
    <t>広域連合全体</t>
    <phoneticPr fontId="4"/>
  </si>
  <si>
    <t>※その他レセプトの医療費…高額(５万点以上)レセプト以外の医療費。</t>
    <phoneticPr fontId="4"/>
  </si>
  <si>
    <t>患者一人
当たりの
医療費(円)
※</t>
    <phoneticPr fontId="4"/>
  </si>
  <si>
    <t>【グラフラベル用】</t>
    <rPh sb="7" eb="8">
      <t>ヨウ</t>
    </rPh>
    <phoneticPr fontId="4"/>
  </si>
  <si>
    <t>総レセプト件数に占める高額レセプトの割合</t>
    <rPh sb="18" eb="20">
      <t>ワリアイ</t>
    </rPh>
    <phoneticPr fontId="4"/>
  </si>
  <si>
    <t>1108</t>
  </si>
  <si>
    <t>慢性肝炎（アルコール性のものを除く）</t>
  </si>
  <si>
    <t>慢性肝炎</t>
  </si>
  <si>
    <t>2220</t>
  </si>
  <si>
    <t>その他の特殊目的用コード</t>
  </si>
  <si>
    <t>知的障害＜精神遅滞＞</t>
  </si>
  <si>
    <t>その他の悪性新生物＜腫瘍＞</t>
  </si>
  <si>
    <t>慢性腎不全，末期腎不全，腎性貧血</t>
  </si>
  <si>
    <t>急性骨髄性白血病，慢性骨髄性白血病，慢性リンパ性白血病</t>
  </si>
  <si>
    <t>片麻痺，脳性麻痺，四肢麻痺</t>
  </si>
  <si>
    <t>腹部大動脈瘤，胸部大動脈瘤，急性大動脈解離ＳｔａｎｆｏｒｄＡ</t>
  </si>
  <si>
    <t>認知症，血管性認知症，老年精神病</t>
  </si>
  <si>
    <t>気管，気管支及び肺の悪性新生物＜腫瘍＞</t>
  </si>
  <si>
    <t>上葉肺癌，下葉肺癌，肺癌</t>
  </si>
  <si>
    <t>運動器不安定症，嚥下障害，意識障害</t>
  </si>
  <si>
    <t>心原性脳塞栓症，脳梗塞，アテローム血栓性脳梗塞</t>
  </si>
  <si>
    <t>大腿骨頚部骨折，大腿骨転子部骨折，腰椎圧迫骨折</t>
  </si>
  <si>
    <t>うっ血性心不全，慢性心不全，慢性うっ血性心不全</t>
  </si>
  <si>
    <t>前立腺癌，膵頭部癌，多発性骨髄腫</t>
  </si>
  <si>
    <t>誤嚥性肺炎，間質性肺炎，特発性間質性肺炎</t>
  </si>
  <si>
    <t>鼡径ヘルニア，癒着性イレウス，急性胆管炎</t>
  </si>
  <si>
    <t>変形性膝関節症，変形性股関節症，一側性原発性膝関節症</t>
  </si>
  <si>
    <t>脊椎障害（脊椎症を含む）</t>
  </si>
  <si>
    <t>総胆管結石性胆管炎，総胆管結石，急性胆のう炎</t>
  </si>
  <si>
    <t>胃の悪性新生物＜腫瘍＞</t>
  </si>
  <si>
    <t>胃体部癌，胃癌，胃前庭部癌</t>
  </si>
  <si>
    <t>結腸の悪性新生物＜腫瘍＞</t>
  </si>
  <si>
    <t>0404</t>
  </si>
  <si>
    <t>その他の内分泌，栄養及び代謝疾患</t>
  </si>
  <si>
    <t>うっ血性心不全，慢性うっ血性心不全，慢性心不全</t>
  </si>
  <si>
    <t>不明</t>
  </si>
  <si>
    <t>大腿骨転子部骨折，大腿骨頚部骨折，腰椎圧迫骨折</t>
  </si>
  <si>
    <t>0108</t>
  </si>
  <si>
    <t>感染症及び寄生虫症の続発・後遺症</t>
  </si>
  <si>
    <t>0301</t>
  </si>
  <si>
    <t>貧血</t>
  </si>
  <si>
    <t>高次脳機能障害</t>
  </si>
  <si>
    <t>誤嚥性肺炎，特発性間質性肺炎，間質性肺炎</t>
  </si>
  <si>
    <t>多系統萎縮症</t>
  </si>
  <si>
    <t>0505</t>
  </si>
  <si>
    <t>神経症性障害，ストレス関連障害及び身体表現性障害</t>
  </si>
  <si>
    <t>心原性脳塞栓症，アテローム血栓性脳梗塞，脳梗塞</t>
  </si>
  <si>
    <t>慢性腎不全，腎性貧血，末期腎不全</t>
  </si>
  <si>
    <t>うっ血性心不全，慢性心不全，大動脈弁狭窄症</t>
  </si>
  <si>
    <t>末期腎不全，慢性腎不全，腎性貧血</t>
  </si>
  <si>
    <t>1008</t>
  </si>
  <si>
    <t>急性又は慢性と明示されない気管支炎</t>
  </si>
  <si>
    <t>気管支炎</t>
  </si>
  <si>
    <t>0606</t>
  </si>
  <si>
    <t>その他の神経系の疾患</t>
  </si>
  <si>
    <t>1202</t>
  </si>
  <si>
    <t>皮膚炎及び湿疹</t>
  </si>
  <si>
    <t>前立腺癌，去勢抵抗性前立腺癌，膵頭部癌</t>
  </si>
  <si>
    <t>誤嚥性肺炎，間質性肺炎，胸水貯留</t>
  </si>
  <si>
    <t>前立腺癌，膵頭部癌，去勢抵抗性前立腺癌</t>
  </si>
  <si>
    <t>うっ血性心不全，発作性心房細動，慢性心不全</t>
  </si>
  <si>
    <t>前立腺癌，多発性骨髄腫，膵頭部癌</t>
  </si>
  <si>
    <t>うっ血性心不全，慢性心不全，持続性心房細動</t>
  </si>
  <si>
    <t>認知症</t>
  </si>
  <si>
    <t>前立腺癌，多発性骨髄腫，腎癌</t>
  </si>
  <si>
    <t>0106</t>
  </si>
  <si>
    <t>その他のウイルス性疾患</t>
  </si>
  <si>
    <t>うっ血性心不全，慢性心不全，発作性心房細動</t>
  </si>
  <si>
    <t>前立腺癌，多発性骨髄腫，去勢抵抗性前立腺癌</t>
  </si>
  <si>
    <t>0807</t>
  </si>
  <si>
    <t>その他の耳疾患</t>
  </si>
  <si>
    <t>前立腺癌，多発性骨髄腫，膀胱癌</t>
  </si>
  <si>
    <t>誤嚥性肺炎，呼吸不全，間質性肺炎</t>
  </si>
  <si>
    <t>急性骨髄性白血病，慢性骨髄性白血病</t>
  </si>
  <si>
    <t>1307</t>
  </si>
  <si>
    <t>その他の脊柱障害</t>
  </si>
  <si>
    <t>うっ血性心不全，慢性心不全，非弁膜症性心房細動</t>
  </si>
  <si>
    <t>0401</t>
  </si>
  <si>
    <t>甲状腺障害</t>
  </si>
  <si>
    <t>前立腺癌，去勢抵抗性前立腺癌，多発性骨髄腫</t>
  </si>
  <si>
    <t>うっ血性心不全，大動脈弁狭窄症，持続性心房細動</t>
  </si>
  <si>
    <t>1702</t>
  </si>
  <si>
    <t>その他の先天奇形，変形及び染色体異常</t>
  </si>
  <si>
    <t>0504</t>
  </si>
  <si>
    <t>気分［感情］障害（躁うつ病を含む）</t>
  </si>
  <si>
    <t>うっ血性心不全，大動脈弁狭窄症，慢性心不全</t>
  </si>
  <si>
    <t>誤嚥性肺炎，間質性肺炎，膿胸</t>
  </si>
  <si>
    <t>くも膜下出血，くも膜下出血後遺症，中大脳動脈瘤破裂によるくも膜下出血</t>
  </si>
  <si>
    <t>うっ血性心不全，大動脈弁狭窄症，発作性心房細動</t>
  </si>
  <si>
    <t>1903</t>
  </si>
  <si>
    <t>熱傷及び腐食</t>
  </si>
  <si>
    <t>急性骨髄性白血病，慢性骨髄性白血病，成人Ｔ細胞白血病リンパ腫</t>
  </si>
  <si>
    <t>1107</t>
  </si>
  <si>
    <t>アルコール性肝疾患</t>
  </si>
  <si>
    <t>0102</t>
  </si>
  <si>
    <t>結核</t>
  </si>
  <si>
    <t>肺結核</t>
  </si>
  <si>
    <t>労作性狭心症，狭心症，不安定狭心症</t>
  </si>
  <si>
    <t>誤嚥性肺炎，胸水貯留，間質性肺炎</t>
  </si>
  <si>
    <t>大腿骨頚部骨折，腰椎圧迫骨折，大腿骨転子部骨折</t>
  </si>
  <si>
    <t>大腿骨頚部骨折，大腿骨転子部骨折，橈骨遠位端骨折</t>
  </si>
  <si>
    <t>誤嚥性肺炎，間質性肺炎，呼吸不全</t>
  </si>
  <si>
    <t>0602</t>
  </si>
  <si>
    <t>アルツハイマー病</t>
  </si>
  <si>
    <t>アルツハイマー型認知症</t>
  </si>
  <si>
    <t>うっ血性心不全，慢性うっ血性心不全，大動脈弁狭窄症</t>
  </si>
  <si>
    <t>うっ血性心不全，大動脈弁狭窄症，慢性うっ血性心不全</t>
  </si>
  <si>
    <t>疾病分類(中分類)</t>
    <phoneticPr fontId="4"/>
  </si>
  <si>
    <t>前年度との差分(高額レセプト件数割合)</t>
    <rPh sb="0" eb="3">
      <t>ゼンネンド</t>
    </rPh>
    <rPh sb="5" eb="7">
      <t>サブン</t>
    </rPh>
    <phoneticPr fontId="4"/>
  </si>
  <si>
    <t>前年度との差分(高額レセプト医療費割合)</t>
    <rPh sb="0" eb="3">
      <t>ゼンネンド</t>
    </rPh>
    <rPh sb="5" eb="7">
      <t>サブン</t>
    </rPh>
    <phoneticPr fontId="4"/>
  </si>
  <si>
    <t>前年度との差分</t>
    <rPh sb="0" eb="3">
      <t>ゼンネンド</t>
    </rPh>
    <rPh sb="5" eb="7">
      <t>サブン</t>
    </rPh>
    <phoneticPr fontId="4"/>
  </si>
  <si>
    <t>年齢階層</t>
    <rPh sb="0" eb="4">
      <t>ネ</t>
    </rPh>
    <phoneticPr fontId="4"/>
  </si>
  <si>
    <t>全年齢</t>
    <rPh sb="0" eb="3">
      <t>ゼ</t>
    </rPh>
    <phoneticPr fontId="4"/>
  </si>
  <si>
    <t>資格確認日…1日でも資格があれば分析対象としている。</t>
    <phoneticPr fontId="4"/>
  </si>
  <si>
    <t>性別</t>
    <rPh sb="0" eb="2">
      <t>セ</t>
    </rPh>
    <phoneticPr fontId="4"/>
  </si>
  <si>
    <t>男性</t>
    <rPh sb="0" eb="2">
      <t>ダ</t>
    </rPh>
    <phoneticPr fontId="4"/>
  </si>
  <si>
    <t>女性</t>
    <rPh sb="0" eb="2">
      <t>ジ</t>
    </rPh>
    <phoneticPr fontId="4"/>
  </si>
  <si>
    <t>男女計</t>
    <rPh sb="0" eb="3">
      <t>ダ</t>
    </rPh>
    <phoneticPr fontId="4"/>
  </si>
  <si>
    <t>※医療費全体…データ化範囲(分析対象)全体での医療費。</t>
    <phoneticPr fontId="4"/>
  </si>
  <si>
    <t>※高額レセプトの医療費…高額(５万点以上)レセプトの医療費。</t>
    <phoneticPr fontId="4"/>
  </si>
  <si>
    <t>広域連合全体(男女別)</t>
    <rPh sb="0" eb="2">
      <t>コウイキ</t>
    </rPh>
    <rPh sb="2" eb="4">
      <t>レンゴウ</t>
    </rPh>
    <rPh sb="4" eb="6">
      <t>ゼンタイ</t>
    </rPh>
    <rPh sb="6" eb="11">
      <t>ダ</t>
    </rPh>
    <phoneticPr fontId="4"/>
  </si>
  <si>
    <t>市区町村別</t>
    <rPh sb="0" eb="1">
      <t>シ</t>
    </rPh>
    <rPh sb="1" eb="2">
      <t>ク</t>
    </rPh>
    <rPh sb="2" eb="4">
      <t>チョウソン</t>
    </rPh>
    <rPh sb="4" eb="5">
      <t>ベツ</t>
    </rPh>
    <phoneticPr fontId="4"/>
  </si>
  <si>
    <t>高額(５万点以上)レセプト発生患者の疾病傾向(患者一人当たりの医療費順)(広域連合全体基準)</t>
    <rPh sb="23" eb="25">
      <t>カンジャ</t>
    </rPh>
    <rPh sb="25" eb="27">
      <t>ヒトリ</t>
    </rPh>
    <rPh sb="27" eb="28">
      <t>ア</t>
    </rPh>
    <rPh sb="31" eb="33">
      <t>イリョウ</t>
    </rPh>
    <rPh sb="33" eb="34">
      <t>ヒ</t>
    </rPh>
    <rPh sb="34" eb="35">
      <t>ジュン</t>
    </rPh>
    <phoneticPr fontId="4"/>
  </si>
  <si>
    <t>市区町村別</t>
    <rPh sb="0" eb="2">
      <t>シク</t>
    </rPh>
    <rPh sb="2" eb="4">
      <t>チョウソン</t>
    </rPh>
    <rPh sb="4" eb="5">
      <t>ベツ</t>
    </rPh>
    <phoneticPr fontId="4"/>
  </si>
  <si>
    <t>高額(５万点以上)レセプト発生患者の疾病傾向(患者数順)</t>
    <rPh sb="23" eb="25">
      <t>カンジャ</t>
    </rPh>
    <rPh sb="25" eb="26">
      <t>スウ</t>
    </rPh>
    <rPh sb="26" eb="27">
      <t>ジュン</t>
    </rPh>
    <phoneticPr fontId="4"/>
  </si>
  <si>
    <t>広域連合全体</t>
    <rPh sb="0" eb="2">
      <t>コウイキ</t>
    </rPh>
    <rPh sb="2" eb="4">
      <t>レンゴウ</t>
    </rPh>
    <rPh sb="4" eb="6">
      <t>ゼンタイ</t>
    </rPh>
    <phoneticPr fontId="4"/>
  </si>
  <si>
    <t>高額(５万点以上)レセプト発生患者の疾病傾向(患者数順)(広域連合全体基準)</t>
    <phoneticPr fontId="4"/>
  </si>
  <si>
    <t>高額(５万点以上)レセプト発生患者の疾病傾向(患者一人当たりの医療費順)(市区町村基準)</t>
    <rPh sb="23" eb="25">
      <t>カンジャ</t>
    </rPh>
    <rPh sb="25" eb="27">
      <t>ヒトリ</t>
    </rPh>
    <rPh sb="27" eb="28">
      <t>ア</t>
    </rPh>
    <rPh sb="31" eb="33">
      <t>イリョウ</t>
    </rPh>
    <rPh sb="33" eb="34">
      <t>ヒ</t>
    </rPh>
    <rPh sb="34" eb="35">
      <t>ジュン</t>
    </rPh>
    <rPh sb="37" eb="41">
      <t>シクチョウソン</t>
    </rPh>
    <rPh sb="41" eb="43">
      <t>キジュン</t>
    </rPh>
    <phoneticPr fontId="4"/>
  </si>
  <si>
    <t>高額(５万点以上)レセプト発生患者の疾病傾向(患者数順)(市区町村基準)</t>
    <rPh sb="29" eb="35">
      <t>シクチョウソンキジュン</t>
    </rPh>
    <phoneticPr fontId="4"/>
  </si>
  <si>
    <t>広域連合全体(年齢階層別)</t>
    <phoneticPr fontId="4"/>
  </si>
  <si>
    <t>広域連合全体(男女別)</t>
    <rPh sb="6" eb="11">
      <t>ダ</t>
    </rPh>
    <phoneticPr fontId="4"/>
  </si>
  <si>
    <t>市区町村別</t>
    <rPh sb="0" eb="1">
      <t>シ</t>
    </rPh>
    <rPh sb="1" eb="2">
      <t>ク</t>
    </rPh>
    <rPh sb="2" eb="4">
      <t>マチムラ</t>
    </rPh>
    <rPh sb="4" eb="5">
      <t>ベツ</t>
    </rPh>
    <phoneticPr fontId="4"/>
  </si>
  <si>
    <t>市区町村別</t>
    <phoneticPr fontId="4"/>
  </si>
  <si>
    <t>広域連合全体(年齢階層別)</t>
    <rPh sb="0" eb="2">
      <t>コウイキ</t>
    </rPh>
    <rPh sb="2" eb="4">
      <t>レンゴウ</t>
    </rPh>
    <rPh sb="4" eb="6">
      <t>ゼンタイ</t>
    </rPh>
    <rPh sb="7" eb="12">
      <t>ネンレイカイソウベツ</t>
    </rPh>
    <phoneticPr fontId="4"/>
  </si>
  <si>
    <t>高額(５万点以上)レセプト 医療費</t>
    <phoneticPr fontId="4"/>
  </si>
  <si>
    <t>高額(５万点以上)レセプト 患者数</t>
    <phoneticPr fontId="4"/>
  </si>
  <si>
    <t>高額(５万点以上)レセプト 患者数</t>
    <rPh sb="0" eb="2">
      <t>コウガク</t>
    </rPh>
    <rPh sb="4" eb="8">
      <t>マンテンイジョウ</t>
    </rPh>
    <rPh sb="14" eb="17">
      <t>カンジャスウ</t>
    </rPh>
    <phoneticPr fontId="4"/>
  </si>
  <si>
    <t>高額(５万点以上)レセプト レセプト件数</t>
    <phoneticPr fontId="4"/>
  </si>
  <si>
    <t>高額(５万点以上)レセプト レセプト件数</t>
    <rPh sb="0" eb="2">
      <t>コウガク</t>
    </rPh>
    <rPh sb="4" eb="8">
      <t>マンテンイジョウ</t>
    </rPh>
    <rPh sb="18" eb="20">
      <t>ケンスウ</t>
    </rPh>
    <phoneticPr fontId="4"/>
  </si>
  <si>
    <t>高額(５万点以上)レセプト発生患者の疾病傾向(患者一人当たりの医療費順)</t>
    <rPh sb="23" eb="25">
      <t>カンジャ</t>
    </rPh>
    <rPh sb="25" eb="27">
      <t>ヒトリ</t>
    </rPh>
    <rPh sb="27" eb="28">
      <t>ア</t>
    </rPh>
    <rPh sb="31" eb="33">
      <t>イリョウ</t>
    </rPh>
    <rPh sb="33" eb="34">
      <t>ヒ</t>
    </rPh>
    <rPh sb="34" eb="35">
      <t>ジュン</t>
    </rPh>
    <phoneticPr fontId="4"/>
  </si>
  <si>
    <t>高額(５万点以上)レセプト 医療費割合</t>
    <phoneticPr fontId="4"/>
  </si>
  <si>
    <t>高額(５万点以上)レセプト 医療費割合</t>
    <rPh sb="14" eb="16">
      <t>イリョウ</t>
    </rPh>
    <rPh sb="16" eb="17">
      <t>ヒ</t>
    </rPh>
    <rPh sb="17" eb="19">
      <t>ワリアイ</t>
    </rPh>
    <phoneticPr fontId="4"/>
  </si>
  <si>
    <t>高額(５万点以上)レセプト 件数割合</t>
    <phoneticPr fontId="4"/>
  </si>
  <si>
    <t>高額(５万点以上)レセプト 件数割合</t>
    <rPh sb="14" eb="16">
      <t>ケンスウ</t>
    </rPh>
    <rPh sb="16" eb="18">
      <t>ワリアイ</t>
    </rPh>
    <phoneticPr fontId="4"/>
  </si>
  <si>
    <t>高額(５万点以上)レセプト 件数及び割合</t>
    <rPh sb="0" eb="2">
      <t>コウガク</t>
    </rPh>
    <rPh sb="4" eb="5">
      <t>マン</t>
    </rPh>
    <rPh sb="5" eb="6">
      <t>テン</t>
    </rPh>
    <rPh sb="6" eb="8">
      <t>イジョウ</t>
    </rPh>
    <rPh sb="14" eb="16">
      <t>ケンスウ</t>
    </rPh>
    <rPh sb="16" eb="17">
      <t>オヨ</t>
    </rPh>
    <rPh sb="18" eb="20">
      <t>ワリアイ</t>
    </rPh>
    <phoneticPr fontId="4"/>
  </si>
  <si>
    <t>ＣＯＶＩＤ－１９，ＣＯＶＩＤ－１９肺炎，ＣＯＶＩＤ－１９・ウイルス同定</t>
  </si>
  <si>
    <t>急性骨髄性白血病，慢性骨髄性白血病，急性リンパ性白血病</t>
  </si>
  <si>
    <t>1010</t>
  </si>
  <si>
    <t>喘息</t>
  </si>
  <si>
    <t>気管支喘息</t>
  </si>
  <si>
    <t>多系統萎縮症，神経調節性失神</t>
  </si>
  <si>
    <t>前立腺癌，膀胱癌，多発性骨髄腫</t>
  </si>
  <si>
    <t>誤嚥性肺炎，慢性呼吸不全，間質性肺炎</t>
  </si>
  <si>
    <t>うっ血性心不全，発作性心房細動，大動脈弁狭窄症</t>
  </si>
  <si>
    <t>前立腺癌，多発性骨髄腫，腎盂癌</t>
  </si>
  <si>
    <t>廃用症候群，顕微鏡的多発血管炎，外反母趾</t>
  </si>
  <si>
    <t>誤嚥性肺炎，間質性肺炎，急性間質性肺炎</t>
  </si>
  <si>
    <t>大腿骨頚部骨折，大腿骨転子部骨折，腰椎椎体骨折</t>
  </si>
  <si>
    <t>アルコール性肝硬変</t>
  </si>
  <si>
    <t>0502</t>
  </si>
  <si>
    <t>精神作用物質使用による精神及び行動の障害</t>
  </si>
  <si>
    <t>びまん性大細胞型Ｂ細胞性リンパ腫，悪性リンパ腫，マントル細胞リンパ腫</t>
  </si>
  <si>
    <t>誤嚥性肺炎，間質性肺炎，急性呼吸不全</t>
  </si>
  <si>
    <t>ＣＯＶＩＤ－１９，ＣＯＶＩＤ－１９肺炎</t>
  </si>
  <si>
    <t>急性骨髄性白血病，慢性リンパ性白血病，慢性骨髄性白血病</t>
  </si>
  <si>
    <t>急性骨髄性白血病，慢性リンパ性白血病，慢性骨髄性白血病慢性期</t>
  </si>
  <si>
    <t>くも膜下出血，ＩＣ－ＰＣ動脈瘤破裂によるくも膜下出血</t>
  </si>
  <si>
    <t>アルコール性認知症</t>
  </si>
  <si>
    <t>大腿骨転子部骨折，大腿骨頚部骨折，腰椎椎体骨折</t>
  </si>
  <si>
    <t>Ｃ型慢性肝炎</t>
  </si>
  <si>
    <t>廃用症候群，肩関節拘縮，顕微鏡的多発血管炎</t>
  </si>
  <si>
    <t>0908</t>
  </si>
  <si>
    <t>その他の脳血管疾患</t>
  </si>
  <si>
    <t>0109</t>
  </si>
  <si>
    <t>その他の感染症及び寄生虫症</t>
  </si>
  <si>
    <t>患者一人
当たりの
医療費(円)※</t>
    <phoneticPr fontId="4"/>
  </si>
  <si>
    <t>前年度との差分(高額レセプト 件数割合)</t>
    <rPh sb="0" eb="3">
      <t>ゼンネンド</t>
    </rPh>
    <rPh sb="5" eb="7">
      <t>サブン</t>
    </rPh>
    <rPh sb="8" eb="10">
      <t>コウガク</t>
    </rPh>
    <rPh sb="15" eb="17">
      <t>ケンスウ</t>
    </rPh>
    <rPh sb="17" eb="19">
      <t>ワリアイ</t>
    </rPh>
    <phoneticPr fontId="4"/>
  </si>
  <si>
    <t>前年度との差分(高額レセプト 医療費割合)</t>
    <rPh sb="0" eb="3">
      <t>ゼンネンド</t>
    </rPh>
    <rPh sb="5" eb="7">
      <t>サブン</t>
    </rPh>
    <rPh sb="8" eb="10">
      <t>コウガク</t>
    </rPh>
    <rPh sb="15" eb="18">
      <t>イリョウヒ</t>
    </rPh>
    <rPh sb="18" eb="20">
      <t>ワリアイ</t>
    </rPh>
    <phoneticPr fontId="4"/>
  </si>
  <si>
    <t>65歳～
69歳</t>
    <rPh sb="2" eb="3">
      <t>サイ</t>
    </rPh>
    <rPh sb="7" eb="8">
      <t>サイ</t>
    </rPh>
    <phoneticPr fontId="4"/>
  </si>
  <si>
    <t>70歳～
74歳</t>
    <rPh sb="2" eb="3">
      <t>サイ</t>
    </rPh>
    <rPh sb="7" eb="8">
      <t>サイ</t>
    </rPh>
    <phoneticPr fontId="4"/>
  </si>
  <si>
    <t>75歳～
79歳</t>
    <rPh sb="2" eb="3">
      <t>サイ</t>
    </rPh>
    <rPh sb="7" eb="8">
      <t>サイ</t>
    </rPh>
    <phoneticPr fontId="4"/>
  </si>
  <si>
    <t>80歳～
84歳</t>
    <rPh sb="2" eb="3">
      <t>サイ</t>
    </rPh>
    <rPh sb="7" eb="8">
      <t>サイ</t>
    </rPh>
    <phoneticPr fontId="4"/>
  </si>
  <si>
    <t>85歳～
89歳</t>
    <rPh sb="2" eb="3">
      <t>サイ</t>
    </rPh>
    <rPh sb="7" eb="8">
      <t>サイ</t>
    </rPh>
    <phoneticPr fontId="4"/>
  </si>
  <si>
    <t>90歳～
94歳</t>
    <rPh sb="2" eb="3">
      <t>サイ</t>
    </rPh>
    <rPh sb="7" eb="8">
      <t>サイ</t>
    </rPh>
    <phoneticPr fontId="4"/>
  </si>
  <si>
    <t>全年齢</t>
    <rPh sb="0" eb="1">
      <t>ゼン</t>
    </rPh>
    <rPh sb="1" eb="3">
      <t>ネンレイ</t>
    </rPh>
    <phoneticPr fontId="4"/>
  </si>
  <si>
    <t>全年齢</t>
    <rPh sb="0" eb="3">
      <t>ゼンネンレイ</t>
    </rPh>
    <phoneticPr fontId="4"/>
  </si>
  <si>
    <t>合計(円)</t>
    <rPh sb="0" eb="2">
      <t>ゴウケイ</t>
    </rPh>
    <phoneticPr fontId="4"/>
  </si>
  <si>
    <t>合計(人)
(実人数)</t>
    <rPh sb="0" eb="2">
      <t>ゴウケイ</t>
    </rPh>
    <rPh sb="7" eb="10">
      <t>ジツニンズウ</t>
    </rPh>
    <phoneticPr fontId="4"/>
  </si>
  <si>
    <t>合計(人)
(実人数)</t>
    <phoneticPr fontId="4"/>
  </si>
  <si>
    <t>患者割合(%)
(被保険者数に占める
割合)</t>
    <rPh sb="0" eb="2">
      <t>カンジャ</t>
    </rPh>
    <phoneticPr fontId="4"/>
  </si>
  <si>
    <t>被保険者
数(人)</t>
    <rPh sb="0" eb="4">
      <t>ヒホケンシャ</t>
    </rPh>
    <rPh sb="5" eb="6">
      <t>スウ</t>
    </rPh>
    <rPh sb="7" eb="8">
      <t>ニン</t>
    </rPh>
    <phoneticPr fontId="4"/>
  </si>
  <si>
    <t>合計(件)</t>
    <rPh sb="0" eb="2">
      <t>ゴウケイ</t>
    </rPh>
    <phoneticPr fontId="4"/>
  </si>
  <si>
    <t>患者割合(%)
(被保険者数に
占める割合)</t>
    <rPh sb="2" eb="4">
      <t>ワリアイ</t>
    </rPh>
    <rPh sb="9" eb="13">
      <t>ヒホケンシャ</t>
    </rPh>
    <rPh sb="13" eb="14">
      <t>スウ</t>
    </rPh>
    <rPh sb="16" eb="17">
      <t>シ</t>
    </rPh>
    <rPh sb="19" eb="21">
      <t>ワリアイ</t>
    </rPh>
    <phoneticPr fontId="4"/>
  </si>
  <si>
    <t>患者割合(%)
(被保険者数に
占める割合)</t>
    <rPh sb="0" eb="2">
      <t>カンジャ</t>
    </rPh>
    <rPh sb="2" eb="4">
      <t>ワリアイ</t>
    </rPh>
    <rPh sb="9" eb="13">
      <t>ヒホケンシャ</t>
    </rPh>
    <rPh sb="13" eb="14">
      <t>スウ</t>
    </rPh>
    <rPh sb="16" eb="17">
      <t>シ</t>
    </rPh>
    <rPh sb="19" eb="21">
      <t>ワリアイ</t>
    </rPh>
    <phoneticPr fontId="3"/>
  </si>
  <si>
    <t>高額レセプトの医療費※</t>
    <phoneticPr fontId="4"/>
  </si>
  <si>
    <t>その他レセプトの医療費※</t>
    <phoneticPr fontId="4"/>
  </si>
  <si>
    <t>医療費全体(円)※</t>
    <phoneticPr fontId="4"/>
  </si>
  <si>
    <t>高額レセプトの医療費(円)※</t>
    <phoneticPr fontId="4"/>
  </si>
  <si>
    <t>その他レセプトの医療費(円)※</t>
    <phoneticPr fontId="4"/>
  </si>
  <si>
    <t>医療費全体
(円)※</t>
    <phoneticPr fontId="4"/>
  </si>
  <si>
    <t>高額レセプトの
医療費(円)※</t>
    <phoneticPr fontId="4"/>
  </si>
  <si>
    <t>その他レセプトの
医療費(円)※</t>
    <phoneticPr fontId="4"/>
  </si>
  <si>
    <t>R4年度</t>
    <phoneticPr fontId="4"/>
  </si>
  <si>
    <t>くも膜下出血後遺症</t>
  </si>
  <si>
    <t>ＩＣ－ＰＣ動脈瘤破裂によるくも膜下出血</t>
  </si>
  <si>
    <t>びまん性大細胞型Ｂ細胞性リンパ腫</t>
  </si>
  <si>
    <t>びまん性大細胞型Ｂ細胞性リンパ腫，悪性リンパ腫，ＣＤ２０陽性Ｂ細胞性非ホジキンリンパ腫</t>
  </si>
  <si>
    <t>脳皮質下出血，視床出血，被殻出血</t>
  </si>
  <si>
    <t>腰椎変性すべり症，腰椎すべり症，変性側弯症</t>
  </si>
  <si>
    <t>貧血，鉄欠乏性貧血，再生不良性貧血</t>
  </si>
  <si>
    <t>Ｃ型慢性肝炎，Ｃ型肝炎，急性肝炎</t>
  </si>
  <si>
    <t>腰部脊柱管狭窄症，頚椎症性脊髄症，変形性腰椎症</t>
  </si>
  <si>
    <t>Ｓ状結腸癌，上行結腸癌，横行結腸癌</t>
  </si>
  <si>
    <t>慢性骨髄性白血病，急性骨髄性白血病，急性前骨髄球性白血病</t>
  </si>
  <si>
    <t>貧血，発作性夜間ヘモグロビン尿症，再生不良性貧血</t>
  </si>
  <si>
    <t>Ｓ状結腸過長症</t>
  </si>
  <si>
    <t>急性骨髄性白血病，骨髄異形成関連変化を伴う急性骨髄性白血病</t>
  </si>
  <si>
    <t>0403</t>
  </si>
  <si>
    <t>脂質異常症</t>
  </si>
  <si>
    <t>高コレステロール血症</t>
  </si>
  <si>
    <t>びまん性大細胞型Ｂ細胞性リンパ腫，悪性リンパ腫，濾胞性リンパ腫・グレード３ａ</t>
  </si>
  <si>
    <t>慢性腎不全，腎性貧血，急性腎前性腎不全</t>
  </si>
  <si>
    <t>慢性腎不全，慢性腎臓病ステージＧ５，末期腎不全</t>
  </si>
  <si>
    <t>びまん性大細胞型Ｂ細胞性リンパ腫，ＣＤ２０陽性Ｂ細胞性非ホジキンリンパ腫，悪性リンパ腫</t>
  </si>
  <si>
    <t>びまん性大細胞型Ｂ細胞性リンパ腫，マントル細胞リンパ腫，悪性リンパ腫</t>
  </si>
  <si>
    <t>急性骨髄性白血病，慢性骨髄性白血病，骨髄異形成関連変化を伴う急性骨髄性白血病</t>
  </si>
  <si>
    <t>びまん性大細胞型Ｂ細胞性リンパ腫，悪性リンパ腫，濾胞性リンパ腫・グレード１</t>
  </si>
  <si>
    <t>最重度知的障害</t>
  </si>
  <si>
    <t>くも膜下出血，内頚動脈瘤破裂によるくも膜下出血，ＩＣ－ＰＣ動脈瘤破裂によるくも膜下出血</t>
  </si>
  <si>
    <t>慢性リンパ性白血病，急性骨髄性白血病，慢性骨髄性白血病</t>
  </si>
  <si>
    <t>家族性高コレステロール血症・ホモ接合体</t>
  </si>
  <si>
    <t>びまん性大細胞型Ｂ細胞性リンパ腫，悪性リンパ腫，濾胞性リンパ腫・グレード２</t>
  </si>
  <si>
    <t>急性骨髄性白血病，慢性骨髄性白血病，慢性骨髄性白血病慢性期</t>
  </si>
  <si>
    <t>腰椎変性すべり症，変性側弯症，腰椎すべり症</t>
  </si>
  <si>
    <t>くも膜下出血，ＩＣ－ＰＣ動脈瘤破裂によるくも膜下出血，内頚動脈瘤破裂によるくも膜下出血</t>
  </si>
  <si>
    <t>びまん性大細胞型Ｂ細胞性リンパ腫，悪性リンパ腫，血管内大細胞型Ｂ細胞性リンパ腫</t>
  </si>
  <si>
    <t>皮膚そう痒症</t>
  </si>
  <si>
    <t>0503</t>
  </si>
  <si>
    <t>統合失調症，統合失調症型障害及び妄想性障害</t>
  </si>
  <si>
    <t>びまん性大細胞型Ｂ細胞性リンパ腫，悪性リンパ腫，Ｂ細胞性非ホジキンリンパ腫</t>
  </si>
  <si>
    <t>感音難聴</t>
  </si>
  <si>
    <t>尖足</t>
  </si>
  <si>
    <t>脳性麻痺，片麻痺</t>
  </si>
  <si>
    <t>脳動静脈奇形</t>
  </si>
  <si>
    <t>くも膜下出血，ＩＣ－ＰＣ動脈瘤破裂によるくも膜下出血，くも膜下出血後遺症</t>
  </si>
  <si>
    <t>ＩＣ－ＰＣ動脈瘤破裂によるくも膜下出血，中大脳動脈瘤破裂によるくも膜下出血，くも膜下出血後遺症</t>
  </si>
  <si>
    <t>中大脳動脈瘤破裂によるくも膜下出血，脳底動脈瘤破裂によるくも膜下出血</t>
  </si>
  <si>
    <t>湿疹</t>
  </si>
  <si>
    <t>びまん性大細胞型Ｂ細胞性リンパ腫，中枢神経系原発びまん性大細胞型Ｂ細胞性リンパ腫，血管内大細胞型Ｂ細胞性リンパ腫</t>
  </si>
  <si>
    <t>甲状腺機能低下症</t>
  </si>
  <si>
    <t>うっ血性心不全，慢性うっ血性心不全，発作性心房細動</t>
  </si>
  <si>
    <t>誤嚥性肺炎，胸水貯留，特発性間質性肺炎</t>
  </si>
  <si>
    <t>前立腺癌，膵頭部癌，膀胱側壁部膀胱癌</t>
  </si>
  <si>
    <t>廃用症候群，人工股関節周囲骨折，顕微鏡的多発血管炎</t>
  </si>
  <si>
    <t>廃用症候群，顕微鏡的多発血管炎，人工股関節周囲骨折</t>
  </si>
  <si>
    <t>廃用症候群，外反母趾，人工股関節周囲骨折</t>
  </si>
  <si>
    <t>廃用症候群，人工股関節周囲骨折，外反母趾</t>
  </si>
  <si>
    <t>うっ血性心不全，慢性うっ血性心不全，心房細動</t>
  </si>
  <si>
    <t>廃用症候群，顕微鏡的多発血管炎，化膿性関節炎・膝関節</t>
  </si>
  <si>
    <t>ＣＯＶＩＤ－１９，ＣＯＶＩＤ－１９・ウイルス未同定，ＣＯＶＩＤ－１９肺炎</t>
  </si>
  <si>
    <t>前立腺癌，膀胱癌，膵頭部癌</t>
  </si>
  <si>
    <t>誤嚥性肺炎，間質性肺炎，びまん性間質性肺炎</t>
  </si>
  <si>
    <t>細菌性肺炎，肺炎，急性肺炎</t>
  </si>
  <si>
    <t>慢性うっ血性心不全，うっ血性心不全，大動脈弁狭窄症</t>
  </si>
  <si>
    <t>うっ血性心不全，慢性心不全，心不全</t>
  </si>
  <si>
    <t>誤嚥性肺炎，間質性肺炎，急性呼吸窮迫症候群</t>
  </si>
  <si>
    <t>以上</t>
    <rPh sb="0" eb="2">
      <t>イジョウ</t>
    </rPh>
    <phoneticPr fontId="4"/>
  </si>
  <si>
    <t>以下</t>
    <rPh sb="0" eb="2">
      <t>イカ</t>
    </rPh>
    <phoneticPr fontId="4"/>
  </si>
  <si>
    <t>未満</t>
    <rPh sb="0" eb="2">
      <t>ミマン</t>
    </rPh>
    <phoneticPr fontId="4"/>
  </si>
  <si>
    <t>羽曳野市</t>
    <phoneticPr fontId="4"/>
  </si>
  <si>
    <t>高額(５万点以上)レセプト 医療費及び件数の割合</t>
    <phoneticPr fontId="4"/>
  </si>
  <si>
    <t>高額(５万点以上)レセプト 件数及び割合</t>
    <phoneticPr fontId="4"/>
  </si>
  <si>
    <t>データ化範囲(分析対象)…入院(DPCを含む)、入院外、調剤の電子レセプト。対象診療年月は令和5年4月～令和6年3月診療分(12カ月分)。</t>
    <phoneticPr fontId="4"/>
  </si>
  <si>
    <t>年齢基準日…令和6年3月31日時点。</t>
    <phoneticPr fontId="4"/>
  </si>
  <si>
    <t>R4年度市区町村別数値</t>
    <phoneticPr fontId="4"/>
  </si>
  <si>
    <t>R5年度</t>
    <phoneticPr fontId="4"/>
  </si>
  <si>
    <t>　　　　　　　　　　　　対象診療年月は令和5年4月～令和6年3月診療分(12カ月分)。</t>
    <phoneticPr fontId="4"/>
  </si>
  <si>
    <t>びまん性大細胞型Ｂ細胞性リンパ腫,悪性リンパ腫,ＣＤ２０陽性Ｂ細胞性非ホジキンリンパ腫</t>
  </si>
  <si>
    <t>くも膜下出血,くも膜下出血後遺症,ＩＣ－ＰＣ動脈瘤破裂によるくも膜下出血</t>
  </si>
  <si>
    <t>急性骨髄性白血病,慢性骨髄性白血病,慢性リンパ性白血病</t>
  </si>
  <si>
    <t>慢性腎不全,末期腎不全,腎性貧血</t>
  </si>
  <si>
    <t>びまん性大細胞型Ｂ細胞性リンパ腫,悪性リンパ腫,濾胞性リンパ腫</t>
  </si>
  <si>
    <t>くも膜下出血,ＩＣ－ＰＣ動脈瘤破裂によるくも膜下出血,内頚動脈瘤破裂によるくも膜下出血</t>
  </si>
  <si>
    <t>急性骨髄性白血病,慢性骨髄性白血病,急性リンパ性白血病</t>
  </si>
  <si>
    <t>-</t>
  </si>
  <si>
    <t>濾胞性リンパ腫,血管免疫芽球性Ｔ細胞リンパ腫,悪性リンパ腫</t>
  </si>
  <si>
    <t>くも膜下出血,ＩＣ－ＰＣ動脈瘤破裂によるくも膜下出血</t>
  </si>
  <si>
    <t>急性骨髄性白血病,慢性リンパ性白血病,慢性単球性白血病</t>
  </si>
  <si>
    <t>慢性腎不全,腎性貧血,末期腎不全</t>
  </si>
  <si>
    <t>びまん性大細胞型Ｂ細胞性リンパ腫,Ｂ細胞性非ホジキンリンパ腫,血管免疫芽球性Ｔ細胞リンパ腫</t>
  </si>
  <si>
    <t>くも膜下出血,内頚動脈瘤破裂によるくも膜下出血</t>
  </si>
  <si>
    <t>急性骨髄性白血病,成人Ｔ細胞白血病リンパ腫,急性リンパ性白血病</t>
  </si>
  <si>
    <t>びまん性大細胞型Ｂ細胞性リンパ腫,非ホジキンリンパ腫,濾胞性リンパ腫・グレード３ａ</t>
  </si>
  <si>
    <t>急性骨髄性白血病,骨髄異形成関連変化を伴う急性骨髄性白血病</t>
  </si>
  <si>
    <t>びまん性大細胞型Ｂ細胞性リンパ腫,末梢性Ｔ細胞リンパ腫・詳細不明,ＣＤ２０陽性Ｂ細胞性非ホジキンリンパ腫</t>
  </si>
  <si>
    <t>くも膜下出血,くも膜下出血後遺症,中大脳動脈瘤破裂によるくも膜下出血</t>
  </si>
  <si>
    <t>慢性骨髄単球性白血病,急性骨髄性白血病,慢性リンパ性白血病</t>
  </si>
  <si>
    <t>びまん性大細胞型Ｂ細胞性リンパ腫,マントル細胞リンパ腫,末梢性Ｔ細胞リンパ腫</t>
  </si>
  <si>
    <t>脳底動脈瘤破裂によるくも膜下出血,中大脳動脈瘤破裂によるくも膜下出血,くも膜下出血</t>
  </si>
  <si>
    <t>慢性骨髄性白血病,急性骨髄性白血病,芽球性形質細胞様樹状細胞腫瘍</t>
  </si>
  <si>
    <t>慢性腎臓病ステージＧ５Ｄ,腎性貧血,末期腎不全</t>
  </si>
  <si>
    <t>びまん性大細胞型Ｂ細胞性リンパ腫,ＣＤ２０陽性Ｂ細胞性非ホジキンリンパ腫,濾胞性リンパ腫・グレード１</t>
  </si>
  <si>
    <t>くも膜下出血後遺症,くも膜下出血,ＩＣ－ＰＣ動脈瘤破裂によるくも膜下出血</t>
  </si>
  <si>
    <t>急性骨髄性白血病,Ｐｈ陽性急性リンパ性白血病,慢性骨髄性白血病</t>
  </si>
  <si>
    <t>びまん性大細胞型Ｂ細胞性リンパ腫,Ｂ細胞性非ホジキンリンパ腫</t>
  </si>
  <si>
    <t>末期腎不全,慢性腎不全,腎性貧血</t>
  </si>
  <si>
    <t>びまん性大細胞型Ｂ細胞性リンパ腫,末梢性Ｔ細胞リンパ腫,悪性リンパ腫</t>
  </si>
  <si>
    <t>くも膜下出血,前交通動脈瘤破裂によるくも膜下出血</t>
  </si>
  <si>
    <t>慢性リンパ性白血病,急性骨髄性白血病,慢性骨髄性白血病</t>
  </si>
  <si>
    <t>びまん性大細胞型Ｂ細胞性リンパ腫,濾胞性リンパ腫,悪性リンパ腫</t>
  </si>
  <si>
    <t>びまん性大細胞型Ｂ細胞性リンパ腫,悪性リンパ腫,濾胞性リンパ腫・グレード３ａ</t>
  </si>
  <si>
    <t>くも膜下出血,内頚動脈瘤破裂によるくも膜下出血,前交通動脈瘤破裂によるくも膜下出血</t>
  </si>
  <si>
    <t>急性骨髄性白血病,慢性骨髄性白血病,慢性骨髄性白血病慢性期</t>
  </si>
  <si>
    <t>くも膜下出血後遺症,くも膜下出血,中大脳動脈瘤破裂によるくも膜下出血</t>
  </si>
  <si>
    <t>びまん性大細胞型Ｂ細胞性リンパ腫,ＣＤ２０陽性Ｂ細胞性非ホジキンリンパ腫,悪性リンパ腫</t>
  </si>
  <si>
    <t>くも膜下出血,内頚動脈瘤破裂によるくも膜下出血,くも膜下出血後遺症</t>
  </si>
  <si>
    <t>慢性骨髄性白血病,慢性リンパ性白血病,急性骨髄性白血病</t>
  </si>
  <si>
    <t>びまん性大細胞型Ｂ細胞性リンパ腫,マントル細胞リンパ腫,ＣＤ２０陽性Ｂ細胞性非ホジキンリンパ腫</t>
  </si>
  <si>
    <t>急性骨髄性白血病,慢性リンパ性白血病,慢性骨髄性白血病</t>
  </si>
  <si>
    <t>慢性腎不全,慢性腎臓病ステージＧ５,腎性貧血</t>
  </si>
  <si>
    <t>びまん性大細胞型Ｂ細胞性リンパ腫,中枢神経系原発びまん性大細胞型Ｂ細胞性リンパ腫,結節硬化型古典的ホジキンリンパ腫</t>
  </si>
  <si>
    <t>ＩＣ－ＰＣ動脈瘤破裂によるくも膜下出血,くも膜下出血</t>
  </si>
  <si>
    <t>急性骨髄性白血病,慢性骨髄性白血病,ＣＣＲ４陽性成人Ｔ細胞白血病リンパ腫</t>
  </si>
  <si>
    <t>びまん性大細胞型Ｂ細胞性リンパ腫,ホジキンリンパ腫,濾胞性リンパ腫・グレード２</t>
  </si>
  <si>
    <t>前交通動脈瘤破裂によるくも膜下出血,くも膜下出血,ＩＣ－ＰＣ動脈瘤破裂によるくも膜下出血</t>
  </si>
  <si>
    <t>急性骨髄性白血病,慢性骨髄性白血病,成人Ｔ細胞白血病リンパ腫</t>
  </si>
  <si>
    <t>びまん性大細胞型Ｂ細胞性リンパ腫,マントル細胞リンパ腫,リンパ形質細胞性リンパ腫</t>
  </si>
  <si>
    <t>くも膜下出血,くも膜下出血後遺症,椎骨動脈瘤破裂によるくも膜下出血</t>
  </si>
  <si>
    <t>慢性骨髄性白血病,急性骨髄性白血病,Ｔリンパ芽球性白血病</t>
  </si>
  <si>
    <t>びまん性大細胞型Ｂ細胞性リンパ腫,濾胞性リンパ腫,古典的ホジキンリンパ腫</t>
  </si>
  <si>
    <t>急性骨髄性白血病,慢性骨髄性白血病,Ｔ細胞性前リンパ球白血病</t>
  </si>
  <si>
    <t>びまん性大細胞型Ｂ細胞性リンパ腫,末梢性Ｔ細胞リンパ腫,マントル細胞リンパ腫</t>
  </si>
  <si>
    <t>くも膜下出血,脳動脈瘤破裂,ＩＣ－ＰＣ動脈瘤破裂によるくも膜下出血</t>
  </si>
  <si>
    <t>急性骨髄性白血病,骨髄異形成関連変化を伴う急性骨髄性白血病,慢性骨髄性白血病</t>
  </si>
  <si>
    <t>くも膜下出血後遺症,ＩＣ－ＰＣ動脈瘤破裂によるくも膜下出血,内頚動脈瘤破裂によるくも膜下出血</t>
  </si>
  <si>
    <t>びまん性大細胞型Ｂ細胞性リンパ腫,ホジキンリンパ腫,ＣＣＲ４陽性末梢性Ｔ細胞リンパ腫</t>
  </si>
  <si>
    <t>くも膜下出血後遺症,内頚動脈瘤破裂によるくも膜下出血,脳動静脈奇形破裂によるくも膜下出血</t>
  </si>
  <si>
    <t>急性骨髄性白血病,成人Ｔ細胞白血病リンパ腫,慢性リンパ性白血病</t>
  </si>
  <si>
    <t>びまん性大細胞型Ｂ細胞性リンパ腫,悪性リンパ腫,濾胞性リンパ腫・グレード３ｂ</t>
  </si>
  <si>
    <t>くも膜下出血,中大脳動脈瘤破裂によるくも膜下出血,前交通動脈瘤破裂によるくも膜下出血</t>
  </si>
  <si>
    <t>びまん性大細胞型Ｂ細胞性リンパ腫,ＣＤ２０陽性Ｂ細胞性非ホジキンリンパ腫,びまん性大細胞型・バーキット中間型分類不能Ｂ細胞性リンパ腫</t>
  </si>
  <si>
    <t>慢性腎不全,末期腎不全,腎不全</t>
  </si>
  <si>
    <t>びまん性大細胞型Ｂ細胞性リンパ腫,末梢性Ｔ細胞リンパ腫・詳細不明,ホジキンリンパ腫</t>
  </si>
  <si>
    <t>慢性リンパ性白血病,急性骨髄性白血病,芽球性形質細胞様樹状細胞腫瘍</t>
  </si>
  <si>
    <t>慢性腎不全,腎性貧血,慢性腎臓病ステージＧ５</t>
  </si>
  <si>
    <t>びまん性大細胞型Ｂ細胞性リンパ腫,悪性リンパ腫,マントル細胞リンパ腫</t>
  </si>
  <si>
    <t>くも膜下出血,くも膜下出血後遺症,前交通動脈瘤破裂によるくも膜下出血</t>
  </si>
  <si>
    <t>前大脳動脈瘤破裂によるくも膜下出血,くも膜下出血,前交通動脈瘤破裂によるくも膜下出血</t>
  </si>
  <si>
    <t>成人Ｔ細胞白血病リンパ腫,慢性骨髄性白血病,慢性リンパ性白血病</t>
  </si>
  <si>
    <t>びまん性大細胞型Ｂ細胞性リンパ腫,濾胞性リンパ腫・グレード３ａ,濾胞性リンパ腫・グレード１</t>
  </si>
  <si>
    <t>くも膜下出血後遺症,ＩＣ－ＰＣ動脈瘤破裂によるくも膜下出血</t>
  </si>
  <si>
    <t>びまん性大細胞型Ｂ細胞性リンパ腫,末梢性Ｔ細胞リンパ腫,中枢神経系原発びまん性大細胞型Ｂ細胞性リンパ腫</t>
  </si>
  <si>
    <t>くも膜下出血後遺症,後大脳動脈瘤破裂によるくも膜下出血,前交通動脈瘤破裂によるくも膜下出血</t>
  </si>
  <si>
    <t>慢性リンパ性白血病,慢性骨髄性白血病,慢性骨髄性白血病慢性期</t>
  </si>
  <si>
    <t>びまん性大細胞型Ｂ細胞性リンパ腫,マントル細胞リンパ腫,悪性リンパ腫</t>
  </si>
  <si>
    <t>くも膜下出血,中大脳動脈瘤破裂によるくも膜下出血,ＩＣ－ＰＣ動脈瘤破裂によるくも膜下出血</t>
  </si>
  <si>
    <t>慢性リンパ性白血病,急性骨髄性白血病,慢性骨髄性白血病慢性期</t>
  </si>
  <si>
    <t>びまん性大細胞型Ｂ細胞性リンパ腫,眼内悪性リンパ腫,濾胞性リンパ腫・グレード２</t>
  </si>
  <si>
    <t>くも膜下出血後遺症,くも膜下出血,前交通動脈瘤破裂によるくも膜下出血</t>
  </si>
  <si>
    <t>慢性骨髄性白血病,急性骨髄性白血病,慢性骨髄単球性白血病</t>
  </si>
  <si>
    <t>慢性腎不全,腎性貧血,慢性腎臓病ステージＧ５Ｄ</t>
  </si>
  <si>
    <t>びまん性大細胞型Ｂ細胞性リンパ腫,血管内大細胞型Ｂ細胞性リンパ腫,悪性リンパ腫</t>
  </si>
  <si>
    <t>くも膜下出血,前交通動脈瘤破裂によるくも膜下出血,くも膜下出血後遺症</t>
  </si>
  <si>
    <t>急性骨髄性白血病,慢性骨髄性白血病,急性前骨髄球性白血病</t>
  </si>
  <si>
    <t>悪性リンパ腫,びまん性大細胞型Ｂ細胞性リンパ腫,脳悪性リンパ腫</t>
  </si>
  <si>
    <t>脳動脈瘤破裂</t>
  </si>
  <si>
    <t>急性骨髄性白血病,慢性リンパ性白血病,慢性骨髄単球性白血病</t>
  </si>
  <si>
    <t>びまん性大細胞型Ｂ細胞性リンパ腫,濾胞性リンパ腫・グレード１,濾胞性リンパ腫</t>
  </si>
  <si>
    <t>くも膜下出血,前交通動脈瘤破裂によるくも膜下出血,特発性くも膜下出血</t>
  </si>
  <si>
    <t>くも膜下出血後遺症,くも膜下出血,前大脳動脈瘤破裂によるくも膜下出血</t>
  </si>
  <si>
    <t>急性骨髄性白血病,慢性骨髄性白血病,急性骨髄単球性白血病</t>
  </si>
  <si>
    <t>びまん性大細胞型Ｂ細胞性リンパ腫,マントル細胞リンパ腫,Ｂ細胞性非ホジキンリンパ腫</t>
  </si>
  <si>
    <t>骨髄異形成関連変化を伴う急性骨髄性白血病,慢性骨髄性白血病,慢性骨髄性白血病慢性期</t>
  </si>
  <si>
    <t>びまん性大細胞型Ｂ細胞性リンパ腫,血管免疫芽球性Ｔ細胞リンパ腫,濾胞性リンパ腫</t>
  </si>
  <si>
    <t>急性骨髄性白血病,急性リンパ性白血病,慢性骨髄性白血病</t>
  </si>
  <si>
    <t>びまん性大細胞型Ｂ細胞性リンパ腫,悪性リンパ腫,濾胞性リンパ腫・グレード１</t>
  </si>
  <si>
    <t>慢性骨髄性白血病,急性骨髄性白血病,慢性リンパ性白血病</t>
  </si>
  <si>
    <t>びまん性大細胞型Ｂ細胞性リンパ腫,悪性リンパ腫,血管免疫芽球性Ｔ細胞リンパ腫</t>
  </si>
  <si>
    <t>くも膜下出血,中大脳動脈瘤破裂によるくも膜下出血,椎骨動脈瘤破裂によるくも膜下出血</t>
  </si>
  <si>
    <t>急性骨髄性白血病,成人Ｔ細胞白血病リンパ腫,Ｐｈ陽性急性リンパ性白血病</t>
  </si>
  <si>
    <t>びまん性大細胞型Ｂ細胞性リンパ腫,悪性リンパ腫,Ｂ細胞性非ホジキンリンパ腫</t>
  </si>
  <si>
    <t>内頚動脈瘤破裂によるくも膜下出血,前交通動脈瘤破裂によるくも膜下出血,後下小脳動脈瘤破裂によるくも膜下出血</t>
  </si>
  <si>
    <t>くも膜下出血後遺症,くも膜下出血,脳底動脈瘤破裂によるくも膜下出血</t>
  </si>
  <si>
    <t>中大脳動脈瘤破裂によるくも膜下出血,前交通動脈瘤破裂によるくも膜下出血,くも膜下出血後遺症</t>
  </si>
  <si>
    <t>くも膜下出血,前交通動脈瘤破裂によるくも膜下出血,ＩＣ－ＰＣ動脈瘤破裂によるくも膜下出血</t>
  </si>
  <si>
    <t>急性骨髄性白血病,成人Ｔ細胞白血病リンパ腫,骨髄異形成関連変化を伴う急性骨髄性白血病</t>
  </si>
  <si>
    <t>悪性リンパ腫,末梢性Ｔ細胞リンパ腫,びまん性大細胞型Ｂ細胞性リンパ腫</t>
  </si>
  <si>
    <t>ＩＣ－ＰＣ動脈瘤破裂によるくも膜下出血,くも膜下出血,前大脳動脈瘤破裂によるくも膜下出血</t>
  </si>
  <si>
    <t>急性骨髄性白血病,急性リンパ性白血病,慢性リンパ性白血病</t>
  </si>
  <si>
    <t>びまん性大細胞型Ｂ細胞性リンパ腫,マントル細胞リンパ腫,濾胞性リンパ腫・グレード２</t>
  </si>
  <si>
    <t>くも膜下出血,頭蓋内動脈瘤破裂によるくも膜下出血,中大脳動脈瘤破裂によるくも膜下出血</t>
  </si>
  <si>
    <t>慢性リンパ性白血病,慢性骨髄性白血病,急性骨髄性白血病</t>
  </si>
  <si>
    <t>びまん性大細胞型Ｂ細胞性リンパ腫,Ｂ細胞性非ホジキンリンパ腫,末梢性Ｔ細胞リンパ腫</t>
  </si>
  <si>
    <t>急性骨髄性白血病,慢性骨髄性白血病,好塩基球性白血病</t>
  </si>
  <si>
    <t>びまん性大細胞型Ｂ細胞性リンパ腫,濾胞性リンパ腫,Ｂ細胞リンパ腫</t>
  </si>
  <si>
    <t>前交通動脈瘤破裂によるくも膜下出血,くも膜下出血後遺症,ＩＣ－ＰＣ動脈瘤破裂によるくも膜下出血</t>
  </si>
  <si>
    <t>びまん性大細胞型Ｂ細胞性リンパ腫,中枢神経系原発びまん性大細胞型Ｂ細胞性リンパ腫,悪性リンパ腫</t>
  </si>
  <si>
    <t>くも膜下出血後遺症,ＩＣ－ＰＣ動脈瘤破裂によるくも膜下出血,前交通動脈瘤破裂によるくも膜下出血</t>
  </si>
  <si>
    <t>慢性骨髄性白血病,急性骨髄性白血病,骨髄異形成関連変化を伴う急性骨髄性白血病</t>
  </si>
  <si>
    <t>びまん性大細胞型Ｂ細胞性リンパ腫,古典的ホジキンリンパ腫,濾胞性リンパ腫・グレード２</t>
  </si>
  <si>
    <t>急性骨髄性白血病,骨髄異形成関連変化を伴う急性骨髄性白血病,ＣＣＲ４陽性成人Ｔ細胞白血病リンパ腫</t>
  </si>
  <si>
    <t>びまん性大細胞型Ｂ細胞性リンパ腫,悪性リンパ腫,末梢性Ｔ細胞リンパ腫・詳細不明</t>
  </si>
  <si>
    <t>慢性骨髄性白血病,急性骨髄性白血病,Ｐｈ陽性急性リンパ性白血病</t>
  </si>
  <si>
    <t>びまん性大細胞型Ｂ細胞性リンパ腫,悪性リンパ腫,混合細胞型古典的ホジキンリンパ腫</t>
  </si>
  <si>
    <t>くも膜下出血,くも膜下出血後遺症,内頚動脈瘤破裂によるくも膜下出血</t>
  </si>
  <si>
    <t>びまん性大細胞型Ｂ細胞性リンパ腫,非ホジキンリンパ腫,結節硬化型古典的ホジキンリンパ腫</t>
  </si>
  <si>
    <t>くも膜下出血,椎骨動脈瘤破裂によるくも膜下出血,ＩＣ－ＰＣ動脈瘤破裂によるくも膜下出血</t>
  </si>
  <si>
    <t>慢性腎不全,末期腎不全,慢性腎臓病</t>
  </si>
  <si>
    <t>ＩＣ－ＰＣ動脈瘤破裂によるくも膜下出血,中大脳動脈瘤破裂によるくも膜下出血</t>
  </si>
  <si>
    <t>慢性骨髄性白血病,慢性リンパ性白血病,慢性骨髄性白血病慢性期</t>
  </si>
  <si>
    <t>急性骨髄性白血病,慢性骨髄性白血病</t>
  </si>
  <si>
    <t>びまん性大細胞型Ｂ細胞性リンパ腫,末梢性Ｔ細胞リンパ腫,菌状息肉症</t>
  </si>
  <si>
    <t>前交通動脈瘤破裂によるくも膜下出血,中大脳動脈瘤破裂によるくも膜下出血,くも膜下出血</t>
  </si>
  <si>
    <t>びまん性大細胞型Ｂ細胞性リンパ腫,悪性リンパ腫,濾胞性リンパ腫・グレード２</t>
  </si>
  <si>
    <t>前交通動脈瘤破裂によるくも膜下出血,中大脳動脈瘤破裂によるくも膜下出血</t>
  </si>
  <si>
    <t>びまん性大細胞型Ｂ細胞性リンパ腫,脳悪性リンパ腫,悪性リンパ腫</t>
  </si>
  <si>
    <t>びまん性大細胞型Ｂ細胞性リンパ腫,節性辺縁帯リンパ腫,マントル細胞リンパ腫</t>
  </si>
  <si>
    <t>前大脳動脈瘤破裂によるくも膜下出血,内頚動脈瘤破裂によるくも膜下出血,ＩＣ－ＰＣ動脈瘤破裂によるくも膜下出血</t>
  </si>
  <si>
    <t>急性骨髄性白血病,慢性リンパ性白血病,成人Ｔ細胞白血病リンパ腫</t>
  </si>
  <si>
    <t>慢性腎不全,腎性貧血,急性腎不全</t>
  </si>
  <si>
    <t>末梢性Ｔ細胞リンパ腫,びまん性大細胞型Ｂ細胞性リンパ腫,ホジキンリンパ腫</t>
  </si>
  <si>
    <t>中大脳動脈瘤破裂によるくも膜下出血,脳底動脈瘤破裂によるくも膜下出血</t>
  </si>
  <si>
    <t>びまん性大細胞型Ｂ細胞性リンパ腫,混合細胞型古典的ホジキンリンパ腫,Ｂ細胞性非ホジキンリンパ腫</t>
  </si>
  <si>
    <t>びまん性大細胞型Ｂ細胞性リンパ腫,マントル細胞リンパ腫,濾胞性リンパ腫</t>
  </si>
  <si>
    <t>くも膜下出血後遺症,内頚動脈瘤破裂によるくも膜下出血</t>
  </si>
  <si>
    <t>急性骨髄性白血病,慢性骨髄単球性白血病,慢性骨髄性白血病</t>
  </si>
  <si>
    <t>びまん性大細胞型Ｂ細胞性リンパ腫,濾胞性リンパ腫,脳悪性リンパ腫</t>
  </si>
  <si>
    <t>前交通動脈瘤破裂によるくも膜下出血,くも膜下出血,椎骨動脈瘤破裂によるくも膜下出血</t>
  </si>
  <si>
    <t>くも膜下出血,中大脳動脈瘤破裂によるくも膜下出血</t>
  </si>
  <si>
    <t>慢性骨髄性白血病,急性骨髄性白血病,混合型白血病</t>
  </si>
  <si>
    <t>びまん性大細胞型Ｂ細胞性リンパ腫,濾胞性リンパ腫,リンパ形質細胞性リンパ腫</t>
  </si>
  <si>
    <t>慢性骨髄単球性白血病,慢性骨髄性白血病,成人Ｔ細胞白血病リンパ腫</t>
  </si>
  <si>
    <t>慢性骨髄性白血病</t>
  </si>
  <si>
    <t>びまん性大細胞型Ｂ細胞性リンパ腫,悪性リンパ腫</t>
  </si>
  <si>
    <t>くも膜下出血,椎骨動脈瘤破裂によるくも膜下出血</t>
  </si>
  <si>
    <t>慢性腎不全,腎性貧血,腎不全</t>
  </si>
  <si>
    <t>中等度知的障害・要治療の行動機能障害あり</t>
  </si>
  <si>
    <t>びまん性大細胞型Ｂ細胞性リンパ腫,中枢神経系原発びまん性大細胞型Ｂ細胞性リンパ腫,血管内大細胞型Ｂ細胞性リンパ腫</t>
  </si>
  <si>
    <t>くも膜下出血,前交通動脈瘤破裂によるくも膜下出血,中大脳動脈瘤破裂によるくも膜下出血</t>
  </si>
  <si>
    <t>慢性骨髄性白血病,急性骨髄性白血病</t>
  </si>
  <si>
    <t>腎性貧血,慢性腎不全,末期腎不全</t>
  </si>
  <si>
    <t>血管免疫芽球性Ｔ細胞リンパ腫</t>
  </si>
  <si>
    <t>慢性リンパ性白血病,慢性骨髄性白血病慢性期</t>
  </si>
  <si>
    <t>慢性腎不全,腎性貧血,急性腎前性腎不全</t>
  </si>
  <si>
    <t>びまん性大細胞型Ｂ細胞性リンパ腫,末梢性Ｔ細胞リンパ腫・詳細不明</t>
  </si>
  <si>
    <t>Ｐｈ陽性急性リンパ性白血病,慢性骨髄性白血病</t>
  </si>
  <si>
    <t>マントル細胞リンパ腫,びまん性大細胞型・バーキット中間型分類不能Ｂ細胞性リンパ腫,古典的ホジキンリンパ腫</t>
  </si>
  <si>
    <t>内頚動脈瘤破裂によるくも膜下出血</t>
  </si>
  <si>
    <t>急性リンパ性白血病,急性骨髄性白血病,成人Ｔ細胞白血病リンパ腫・急性型</t>
  </si>
  <si>
    <t>びまん性大細胞型Ｂ細胞性リンパ腫,精巣悪性リンパ腫</t>
  </si>
  <si>
    <t>前大脳動脈瘤破裂によるくも膜下出血</t>
  </si>
  <si>
    <t>慢性腎不全,末期腎不全,急性腎前性腎不全</t>
  </si>
  <si>
    <t>大腿骨頚部骨折,大腿骨転子部骨折,腰椎圧迫骨折</t>
  </si>
  <si>
    <t>うっ血性心不全,慢性心不全,発作性心房細動</t>
  </si>
  <si>
    <t>前立腺癌,多発性骨髄腫,膵頭部癌</t>
  </si>
  <si>
    <t>誤嚥性肺炎,間質性肺炎,慢性呼吸不全</t>
  </si>
  <si>
    <t>廃用症候群,顕微鏡的多発血管炎,外反母趾</t>
  </si>
  <si>
    <t>うっ血性心不全,発作性心房細動,慢性心不全</t>
  </si>
  <si>
    <t>前立腺癌,膵頭部癌,下咽頭癌</t>
  </si>
  <si>
    <t>誤嚥性肺炎,非特異性間質性肺炎,薬剤性間質性肺炎</t>
  </si>
  <si>
    <t>廃用症候群,廃用性筋萎縮,全身性エリテマトーデス</t>
  </si>
  <si>
    <t>大腿骨頚部骨折,腰椎圧迫骨折,大腿骨転子部骨折</t>
  </si>
  <si>
    <t>慢性心不全,うっ血性心不全,発作性心房細動</t>
  </si>
  <si>
    <t>前立腺癌,多発性骨髄腫,膵癌</t>
  </si>
  <si>
    <t>誤嚥性肺炎,特発性間質性肺炎,胸水貯留</t>
  </si>
  <si>
    <t>廃用症候群,デュピュイトラン拘縮,化膿性関節炎・肩関節</t>
  </si>
  <si>
    <t>大腿骨頚部骨折,腰椎圧迫骨折,胸椎圧迫骨折</t>
  </si>
  <si>
    <t>うっ血性心不全,慢性うっ血性心不全,慢性心不全</t>
  </si>
  <si>
    <t>多発性骨髄腫,前立腺癌,膵頭部癌</t>
  </si>
  <si>
    <t>誤嚥性肺炎,間質性肺炎,胸水貯留</t>
  </si>
  <si>
    <t>廃用症候群,顕微鏡的多発血管炎,人工股関節周囲骨折</t>
  </si>
  <si>
    <t>うっ血性心不全,発作性心房細動,心房細動</t>
  </si>
  <si>
    <t>前立腺癌,膵頭部癌,多発性骨髄腫</t>
  </si>
  <si>
    <t>誤嚥性肺炎,間質性肺炎,肺膿瘍</t>
  </si>
  <si>
    <t>廃用症候群,顕微鏡的多発血管炎,リウマチ性多発筋痛</t>
  </si>
  <si>
    <t>うっ血性心不全,慢性心不全,大動脈弁狭窄症</t>
  </si>
  <si>
    <t>誤嚥性肺炎,間質性肺炎,特発性間質性肺炎</t>
  </si>
  <si>
    <t>廃用症候群,横紋筋融解,化膿性関節炎・膝関節</t>
  </si>
  <si>
    <t>うっ血性心不全,発作性心房細動,持続性心房細動</t>
  </si>
  <si>
    <t>前立腺癌,膀胱癌,多発性骨髄腫</t>
  </si>
  <si>
    <t>廃用症候群,肩関節拘縮,好酸球性多発血管炎性肉芽腫症</t>
  </si>
  <si>
    <t>大腿骨転子部骨折,大腿骨頚部骨折,橈骨遠位端骨折</t>
  </si>
  <si>
    <t>うっ血性心不全,慢性心不全,持続性心房細動</t>
  </si>
  <si>
    <t>廃用症候群,腰椎骨性椎間孔狭窄症,巨細胞動脈炎</t>
  </si>
  <si>
    <t>大腿骨転子部骨折,大腿骨頚部骨折,腰椎圧迫骨折</t>
  </si>
  <si>
    <t>前立腺癌,転移性脳腫瘍,膀胱癌</t>
  </si>
  <si>
    <t>誤嚥性肺炎,間質性肺炎,特発性肺線維症</t>
  </si>
  <si>
    <t>廃用症候群,顕微鏡的多発血管炎,趾骨髄炎</t>
  </si>
  <si>
    <t>うっ血性心不全,慢性心不全,非弁膜症性心房細動</t>
  </si>
  <si>
    <t>前立腺癌,多発性骨髄腫,膵体部癌</t>
  </si>
  <si>
    <t>誤嚥性肺炎,慢性呼吸不全,間質性肺炎</t>
  </si>
  <si>
    <t>廃用症候群,顕微鏡的多発血管炎,皮膚筋炎</t>
  </si>
  <si>
    <t>うっ血性心不全,発作性心房細動,大動脈弁狭窄症</t>
  </si>
  <si>
    <t>誤嚥性肺炎,特発性間質性肺炎,間質性肺炎</t>
  </si>
  <si>
    <t>廃用症候群,顕微鏡的多発血管炎,好酸球性多発血管炎性肉芽腫症</t>
  </si>
  <si>
    <t>大腿骨頚部骨折,大腿骨転子部骨折,橈骨遠位端骨折</t>
  </si>
  <si>
    <t>うっ血性心不全,非弁膜症性心房細動,慢性心不全</t>
  </si>
  <si>
    <t>前立腺癌,卵巣癌,多発性骨髄腫</t>
  </si>
  <si>
    <t>廃用症候群,肩関節拘縮,人工股関節周囲骨折</t>
  </si>
  <si>
    <t>前立腺癌,膵頭部癌,去勢抵抗性前立腺癌</t>
  </si>
  <si>
    <t>廃用症候群,リウマチ性多発筋痛,ＡＮＣＡ関連血管炎</t>
  </si>
  <si>
    <t>前立腺癌,多発性骨髄腫,腎癌</t>
  </si>
  <si>
    <t>廃用症候群,外反母趾,巨細胞動脈炎</t>
  </si>
  <si>
    <t>廃用症候群,外反母趾,顕微鏡的多発血管炎</t>
  </si>
  <si>
    <t>大腿骨頚部骨折,大腿骨転子部骨折,腰椎椎体骨折</t>
  </si>
  <si>
    <t>前立腺癌,多発性骨髄腫,去勢抵抗性前立腺癌</t>
  </si>
  <si>
    <t>廃用症候群,人工膝関節周囲骨折,多発血管炎性肉芽腫症</t>
  </si>
  <si>
    <t>前立腺癌,多発性骨髄腫,卵巣癌</t>
  </si>
  <si>
    <t>誤嚥性肺炎,間質性肺炎,膿胸</t>
  </si>
  <si>
    <t>うっ血性心不全,大動脈弁狭窄症,慢性うっ血性心不全</t>
  </si>
  <si>
    <t>廃用症候群,顕微鏡的多発血管炎,ＡＮＣＡ関連血管炎</t>
  </si>
  <si>
    <t>前立腺癌,膵頭部癌,膀胱癌</t>
  </si>
  <si>
    <t>誤嚥性肺炎,胸水貯留,呼吸不全</t>
  </si>
  <si>
    <t>廃用症候群,外反母趾,化膿性関節炎・股関節</t>
  </si>
  <si>
    <t>廃用症候群,好酸球性多発血管炎性肉芽腫症,シェーグレン症候群</t>
  </si>
  <si>
    <t>うっ血性心不全,慢性心不全,心不全</t>
  </si>
  <si>
    <t>廃用症候群,足関節拘縮,膝関節拘縮</t>
  </si>
  <si>
    <t>廃用症候群,リウマチ性多発筋痛,顕微鏡的多発血管炎</t>
  </si>
  <si>
    <t>誤嚥性肺炎,慢性呼吸不全,胸水貯留</t>
  </si>
  <si>
    <t>廃用症候群,顕微鏡的多発血管炎,人工関節周囲骨折</t>
  </si>
  <si>
    <t>誤嚥性肺炎,呼吸不全,間質性肺炎</t>
  </si>
  <si>
    <t>廃用症候群,外反母趾,ＩｇＧ４関連疾患</t>
  </si>
  <si>
    <t>うっ血性心不全,慢性心不全,慢性うっ血性心不全</t>
  </si>
  <si>
    <t>廃用症候群,外反母趾,人工股関節周囲骨折</t>
  </si>
  <si>
    <t>廃用症候群,人工股関節周囲骨折,膝関節特発性骨壊死</t>
  </si>
  <si>
    <t>誤嚥性肺炎,間質性肺炎,特発性器質化肺炎</t>
  </si>
  <si>
    <t>廃用症候群,強皮症,ＡＮＣＡ関連血管炎</t>
  </si>
  <si>
    <t>廃用症候群,膠原病性間質性肺炎,化膿性関節炎・肩関節</t>
  </si>
  <si>
    <t>前立腺癌,去勢抵抗性前立腺癌,膵頭部癌</t>
  </si>
  <si>
    <t>前立腺癌,多発性骨髄腫,腎盂癌</t>
  </si>
  <si>
    <t>廃用症候群,外反母趾,人工関節周囲骨折</t>
  </si>
  <si>
    <t>誤嚥性肺炎,間質性肺炎,呼吸不全</t>
  </si>
  <si>
    <t>廃用症候群,肩関節拘縮,顕微鏡的多発血管炎</t>
  </si>
  <si>
    <t>前立腺癌,膀胱癌,去勢抵抗性前立腺癌</t>
  </si>
  <si>
    <t>廃用症候群,肩関節拘縮,多発性筋炎</t>
  </si>
  <si>
    <t>前立腺癌,去勢抵抗性前立腺癌,多発性骨髄腫</t>
  </si>
  <si>
    <t>廃用症候群,人工股関節周囲骨折,外反母趾</t>
  </si>
  <si>
    <t>慢性うっ血性心不全,心房細動,うっ血性心不全</t>
  </si>
  <si>
    <t>前立腺癌,多発性骨髄腫,膀胱側壁部膀胱癌</t>
  </si>
  <si>
    <t>誤嚥性肺炎,間質性肺炎,びまん性間質性肺炎</t>
  </si>
  <si>
    <t>廃用症候群,リウマチ性多発筋痛,多発性筋炎</t>
  </si>
  <si>
    <t>廃用症候群,膝関節障害,人工股関節周囲骨折</t>
  </si>
  <si>
    <t>廃用症候群,シェーグレン症候群,リウマチ性多発筋痛</t>
  </si>
  <si>
    <t>前立腺癌,多発性骨髄腫,膀胱癌</t>
  </si>
  <si>
    <t>廃用症候群,外反母趾,手関節痛</t>
  </si>
  <si>
    <t>多発性骨髄腫,前立腺癌,去勢抵抗性前立腺癌</t>
  </si>
  <si>
    <t>廃用症候群,リウマチ性多発筋痛,多発血管炎性肉芽腫症</t>
  </si>
  <si>
    <t>誤嚥性肺炎,間質性肺炎,慢性２型呼吸不全</t>
  </si>
  <si>
    <t>廃用症候群,肩関節拘縮,ＡＮＣＡ関連血管炎</t>
  </si>
  <si>
    <t>廃用症候群,ＡＮＣＡ関連血管炎,人工股関節周囲骨折</t>
  </si>
  <si>
    <t>慢性うっ血性心不全,うっ血性心不全,大動脈弁狭窄症</t>
  </si>
  <si>
    <t>廃用症候群,顕微鏡的多発血管炎,膠原病性間質性肺炎</t>
  </si>
  <si>
    <t>うっ血性心不全,大動脈弁狭窄症,慢性心不全</t>
  </si>
  <si>
    <t>廃用症候群,顕微鏡的多発血管炎,肩関節拘縮</t>
  </si>
  <si>
    <t>前立腺癌,去勢抵抗性前立腺癌,卵巣癌</t>
  </si>
  <si>
    <t>廃用症候群,顕微鏡的多発血管炎,多発血管炎性肉芽腫症</t>
  </si>
  <si>
    <t>慢性心不全,うっ血性心不全,心房細動</t>
  </si>
  <si>
    <t>前立腺癌,腎癌,転移性肝癌</t>
  </si>
  <si>
    <t>廃用症候群,リウマチ性多発筋痛,大腿骨頭壊死</t>
  </si>
  <si>
    <t>慢性心不全,うっ血性心不全,心不全</t>
  </si>
  <si>
    <t>廃用症候群,横紋筋融解,大腿骨頭壊死</t>
  </si>
  <si>
    <t>前立腺癌,去勢抵抗性前立腺癌,甲状腺癌</t>
  </si>
  <si>
    <t>廃用症候群,ＡＮＣＡ関連血管炎,大腿骨内顆骨壊死</t>
  </si>
  <si>
    <t>腰椎圧迫骨折,大腿骨頚部骨折,大腿骨転子部骨折</t>
  </si>
  <si>
    <t>うっ血性心不全,慢性うっ血性心不全,大動脈弁狭窄症</t>
  </si>
  <si>
    <t>廃用症候群,リウマチ性多発筋痛,皮膚筋炎</t>
  </si>
  <si>
    <t>廃用症候群,顕微鏡的多発血管炎,多発性筋炎</t>
  </si>
  <si>
    <t>慢性心不全,発作性心房細動,うっ血性心不全</t>
  </si>
  <si>
    <t>前立腺癌,腎癌,去勢抵抗性前立腺癌</t>
  </si>
  <si>
    <t>誤嚥性肺炎,急性間質性肺炎,間質性肺炎</t>
  </si>
  <si>
    <t>廃用症候群,人工関節周囲骨折,強皮症</t>
  </si>
  <si>
    <t>廃用症候群,顕微鏡的多発血管炎,外傷性大腿骨頭壊死</t>
  </si>
  <si>
    <t>前立腺癌,多発性骨髄腫,胸部食道癌</t>
  </si>
  <si>
    <t>廃用症候群,関節拘縮,ＩｇＧ４関連疾患</t>
  </si>
  <si>
    <t>大腿骨頚部骨折,大腿骨転子部骨折,大腿骨遠位端骨折</t>
  </si>
  <si>
    <t>誤嚥性肺炎,気腫合併肺線維症,続発性気胸</t>
  </si>
  <si>
    <t>廃用症候群,顕微鏡的多発血管炎,全身性エリテマトーデス</t>
  </si>
  <si>
    <t>誤嚥性肺炎,呼吸不全,慢性呼吸不全</t>
  </si>
  <si>
    <t>廃用症候群,大腿骨内顆骨壊死,外反母趾</t>
  </si>
  <si>
    <t>腰椎圧迫骨折,大腿骨転子部骨折,橈骨遠位端骨折</t>
  </si>
  <si>
    <t>慢性心不全,発作性上室頻拍,心房内血栓症</t>
  </si>
  <si>
    <t>腎癌,食道癌,膀胱癌</t>
  </si>
  <si>
    <t>誤嚥性肺炎,血胸,肺膿瘍</t>
  </si>
  <si>
    <t>廃用症候群,多発性筋炎,肩関節拘縮</t>
  </si>
  <si>
    <t>前立腺癌,膵癌,卵巣癌</t>
  </si>
  <si>
    <t>誤嚥性肺炎,気管支拡張症,呼吸不全</t>
  </si>
  <si>
    <t>大腿骨頚部骨折,腰椎椎体骨折,大腿骨転子部骨折</t>
  </si>
  <si>
    <t>膀胱癌,膵頭部癌,前立腺癌</t>
  </si>
  <si>
    <t>誤嚥性肺炎,特発性間質性肺炎,慢性呼吸不全</t>
  </si>
  <si>
    <t>多発性骨髄腫,前立腺癌,膀胱癌</t>
  </si>
  <si>
    <t>誤嚥性肺炎,特発性器質化肺炎,膿胸</t>
  </si>
  <si>
    <t>廃用症候群,皮膚筋炎性間質性肺炎,化膿性関節炎・膝関節</t>
  </si>
  <si>
    <t>大腿骨頚部骨折,上腕骨頚部骨折,大腿骨転子部骨折</t>
  </si>
  <si>
    <t>うっ血性心不全,発作性心房細動,非弁膜症性発作性心房細動</t>
  </si>
  <si>
    <t>誤嚥性肺炎</t>
  </si>
  <si>
    <t>廃用症候群,全身性エリテマトーデス,膝関節特発性骨壊死</t>
  </si>
  <si>
    <t>びまん性大細胞型Ｂ細胞性リンパ腫，悪性リンパ腫，濾胞性リンパ腫</t>
  </si>
  <si>
    <t>くも膜下出血，くも膜下出血後遺症，ＩＣ－ＰＣ動脈瘤破裂によるくも膜下出血</t>
  </si>
  <si>
    <t>知的障害，中等度知的障害・要治療の行動機能障害あり，最重度知的障害</t>
  </si>
  <si>
    <t>1103</t>
  </si>
  <si>
    <t>その他の歯及び歯の支持組織の障害</t>
  </si>
  <si>
    <t>習慣性顎関節脱臼</t>
  </si>
  <si>
    <t>不明，不明</t>
  </si>
  <si>
    <t>Ｓ状結腸過長症，脳動静脈奇形，多発性のう胞腎</t>
  </si>
  <si>
    <t>胃瘻造設状態，大腿骨人工骨頭置換術後，人工股関節置換術後</t>
  </si>
  <si>
    <t>0204</t>
  </si>
  <si>
    <t>肝及び肝内胆管の悪性新生物＜腫瘍＞</t>
  </si>
  <si>
    <t>肝細胞癌，肝内胆管癌，肝癌</t>
  </si>
  <si>
    <t>高次脳機能障害，器質性精神障害，摂食障害</t>
  </si>
  <si>
    <t>播種性血管内凝固，特発性血小板減少性紫斑病，血小板減少症</t>
  </si>
  <si>
    <t>網膜前膜，開放隅角緑内障，加齢黄斑変性</t>
  </si>
  <si>
    <t>敗血症性ショック，敗血症，グラム陰性桿菌敗血症</t>
  </si>
  <si>
    <t>脱水症，トランスサイレチン型心アミロイドーシス，心アミロイドーシス</t>
  </si>
  <si>
    <t>びまん性大細胞型Ｂ細胞性リンパ腫，濾胞性リンパ腫，悪性リンパ腫</t>
  </si>
  <si>
    <t>濾胞性リンパ腫，びまん性大細胞型Ｂ細胞性リンパ腫，血管免疫芽球性Ｔ細胞リンパ腫</t>
  </si>
  <si>
    <t>再生不良性貧血，貧血，発作性夜間ヘモグロビン尿症</t>
  </si>
  <si>
    <t>急性骨髄性白血病，慢性リンパ性白血病，慢性単球性白血病</t>
  </si>
  <si>
    <t>びまん性大細胞型Ｂ細胞性リンパ腫，血管免疫芽球性Ｔ細胞リンパ腫，Ｂ細胞性非ホジキンリンパ腫</t>
  </si>
  <si>
    <t>急性骨髄性白血病，急性リンパ性白血病，成人Ｔ細胞白血病リンパ腫</t>
  </si>
  <si>
    <t>貧血，鉄欠乏性貧血，特発性再生不良性貧血</t>
  </si>
  <si>
    <t>びまん性大細胞型Ｂ細胞性リンパ腫，血管内大細胞型Ｂ細胞性リンパ腫，非ホジキンリンパ腫</t>
  </si>
  <si>
    <t>尿管ステント留置状態</t>
  </si>
  <si>
    <t>再生不良性貧血，発作性夜間ヘモグロビン尿症，自己免疫性溶血性貧血</t>
  </si>
  <si>
    <t>慢性骨髄単球性白血病，慢性リンパ性白血病，急性骨髄性白血病</t>
  </si>
  <si>
    <t>中大脳動脈瘤破裂によるくも膜下出血，前大脳動脈瘤破裂によるくも膜下出血，くも膜下出血後遺症</t>
  </si>
  <si>
    <t>肺結核後遺症</t>
  </si>
  <si>
    <t>びまん性大細胞型Ｂ細胞性リンパ腫，Ｂ細胞性非ホジキンリンパ腫，末梢性Ｔ細胞リンパ腫</t>
  </si>
  <si>
    <t>播種性血管内凝固，血友病Ａ，特発性血小板減少性紫斑病</t>
  </si>
  <si>
    <t>慢性骨髄性白血病，急性骨髄性白血病，芽球性形質細胞様樹状細胞腫瘍</t>
  </si>
  <si>
    <t>脱水症，低ナトリウム血症，低カリウム血症</t>
  </si>
  <si>
    <t>慢性腎臓病ステージＧ５Ｄ，腎性貧血，慢性腎不全</t>
  </si>
  <si>
    <t>重症筋無力症，正常圧水頭症，慢性炎症性脱髄性多発神経炎</t>
  </si>
  <si>
    <t>くも膜下出血後遺症，くも膜下出血，ＩＣ－ＰＣ動脈瘤破裂によるくも膜下出血</t>
  </si>
  <si>
    <t>0207</t>
  </si>
  <si>
    <t>子宮の悪性新生物＜腫瘍＞</t>
  </si>
  <si>
    <t>子宮体癌</t>
  </si>
  <si>
    <t>びまん性大細胞型Ｂ細胞性リンパ腫，Ｂ細胞性非ホジキンリンパ腫</t>
  </si>
  <si>
    <t>妄想性障害</t>
  </si>
  <si>
    <t>エバンス症候群，血小板減少症，血友病Ｂ</t>
  </si>
  <si>
    <t>くも膜下出血，前交通動脈瘤破裂によるくも膜下出血</t>
  </si>
  <si>
    <t>硬膜脳動静脈奇形</t>
  </si>
  <si>
    <t>中大脳動脈瘤破裂によるくも膜下出血，くも膜下出血，頭蓋内動脈瘤破裂によるくも膜下出血</t>
  </si>
  <si>
    <t>正常圧水頭症，低酸素性脳症，進行性核上性麻痺</t>
  </si>
  <si>
    <t>大腿骨人工骨頭置換術後，気管切開術後，胃瘻造設状態</t>
  </si>
  <si>
    <t>びまん性大細胞型Ｂ細胞性リンパ腫，濾胞性リンパ腫，濾胞性リンパ腫・グレード２</t>
  </si>
  <si>
    <t>急性骨髄性白血病，慢性骨髄性白血病，Ｐｈ陽性急性リンパ性白血病</t>
  </si>
  <si>
    <t>背部第２度熱傷，口腔熱傷</t>
  </si>
  <si>
    <t>高次脳機能障害，摂食障害</t>
  </si>
  <si>
    <t>0104</t>
  </si>
  <si>
    <t>皮膚及び粘膜の病変を伴うウイルス性疾患</t>
  </si>
  <si>
    <t>ヘルペス脳炎</t>
  </si>
  <si>
    <t>脳海綿状血管腫</t>
  </si>
  <si>
    <t>鉄欠乏性貧血，再生不良性貧血，出血性貧血</t>
  </si>
  <si>
    <t>ＩＣ－ＰＣ動脈瘤破裂によるくも膜下出血，くも膜下出血</t>
  </si>
  <si>
    <t>びまん性大細胞型Ｂ細胞性リンパ腫，末梢性Ｔ細胞リンパ腫，血管内大細胞型Ｂ細胞性リンパ腫</t>
  </si>
  <si>
    <t>気道熱傷</t>
  </si>
  <si>
    <t>アルコール依存症</t>
  </si>
  <si>
    <t>前交通動脈瘤破裂によるくも膜下出血，くも膜下出血，内頚動脈瘤破裂によるくも膜下出血</t>
  </si>
  <si>
    <t>びまん性大細胞型Ｂ細胞性リンパ腫，悪性リンパ腫，ホジキンリンパ腫</t>
  </si>
  <si>
    <t>脳性麻痺，痙性対麻痺，片麻痺</t>
  </si>
  <si>
    <t>侵襲性肺アスペルギルス症，カンジダ菌血症，真菌症</t>
  </si>
  <si>
    <t>くも膜下出血，ＩＣ－ＰＣ動脈瘤破裂によるくも膜下出血，椎骨動脈瘤破裂によるくも膜下出血</t>
  </si>
  <si>
    <t>びまん性大細胞型Ｂ細胞性リンパ腫，ＣＤ２０陽性Ｂ細胞性非ホジキンリンパ腫，マントル細胞リンパ腫</t>
  </si>
  <si>
    <t>胃瘻造設状態，気管切開術後，腎移植後</t>
  </si>
  <si>
    <t>びまん性大細胞型Ｂ細胞性リンパ腫，古典的ホジキンリンパ腫，濾胞性リンパ腫・グレード３ａ</t>
  </si>
  <si>
    <t>高度難聴</t>
  </si>
  <si>
    <t>急性骨髄性白血病，慢性骨髄性白血病，Ｔ細胞性前リンパ球白血病</t>
  </si>
  <si>
    <t>急性骨髄性白血病，骨髄異形成関連変化を伴う急性骨髄性白血病，芽球性形質細胞様樹状細胞腫瘍</t>
  </si>
  <si>
    <t>帯状疱疹性髄膜脳炎</t>
  </si>
  <si>
    <t>びまん性大細胞型Ｂ細胞性リンパ腫，濾胞性リンパ腫・グレード１，マントル細胞リンパ腫</t>
  </si>
  <si>
    <t>カンジダ菌血症</t>
  </si>
  <si>
    <t>ＩＣ－ＰＣ動脈瘤破裂によるくも膜下出血，くも膜下出血後遺症，前大脳動脈瘤破裂によるくも膜下出血</t>
  </si>
  <si>
    <t>くも膜下出血後遺症，脳動静脈奇形破裂によるくも膜下出血，内頚動脈瘤破裂によるくも膜下出血</t>
  </si>
  <si>
    <t>びまん性大細胞型Ｂ細胞性リンパ腫，ホジキンリンパ腫，ＣＣＲ４陽性末梢性Ｔ細胞リンパ腫</t>
  </si>
  <si>
    <t>急性骨髄性白血病，成人Ｔ細胞白血病リンパ腫，急性前骨髄球性白血病</t>
  </si>
  <si>
    <t>片麻痺，四肢麻痺</t>
  </si>
  <si>
    <t>家族性高コレステロール血症</t>
  </si>
  <si>
    <t>くも膜下出血，中大脳動脈瘤破裂によるくも膜下出血，前交通動脈瘤破裂によるくも膜下出血</t>
  </si>
  <si>
    <t>関節結核</t>
  </si>
  <si>
    <t>1701</t>
  </si>
  <si>
    <t>心臓の先天奇形</t>
  </si>
  <si>
    <t>心房中隔欠損症</t>
  </si>
  <si>
    <t>脳性麻痺，脳卒中後片麻痺</t>
  </si>
  <si>
    <t>びまん性大細胞型Ｂ細胞性リンパ腫，末梢性Ｔ細胞リンパ腫・詳細不明，ホジキンリンパ腫</t>
  </si>
  <si>
    <t>胃瘻造設状態，大腿骨人工骨頭置換術後</t>
  </si>
  <si>
    <t>中大脳動脈瘤破裂によるくも膜下出血，前交通動脈瘤破裂によるくも膜下出血，前大脳動脈瘤破裂によるくも膜下出血</t>
  </si>
  <si>
    <t>不安神経症，不安障害</t>
  </si>
  <si>
    <t>ＩＣ－ＰＣ動脈瘤破裂によるくも膜下出血，くも膜下出血後遺症</t>
  </si>
  <si>
    <t>慢性骨髄性白血病，急性骨髄性白血病，慢性骨髄性白血病慢性期</t>
  </si>
  <si>
    <t>びまん性大細胞型Ｂ細胞性リンパ腫，悪性リンパ腫，リンパ形質細胞性リンパ腫</t>
  </si>
  <si>
    <t>慢性リンパ性白血病，成人Ｔ細胞白血病リンパ腫・急性型，慢性骨髄性白血病</t>
  </si>
  <si>
    <t>内頚動脈瘤破裂によるくも膜下出血，後大脳動脈瘤破裂によるくも膜下出血，前交通動脈瘤破裂によるくも膜下出血</t>
  </si>
  <si>
    <t>認知症，老年精神病</t>
  </si>
  <si>
    <t>くも膜下出血，ＩＣ－ＰＣ動脈瘤破裂によるくも膜下出血，中大脳動脈瘤破裂によるくも膜下出血</t>
  </si>
  <si>
    <t>びまん性大細胞型Ｂ細胞性リンパ腫，胃悪性リンパ腫，濾胞性リンパ腫・グレード１</t>
  </si>
  <si>
    <t>レビー小体型認知症，正常圧水頭症，頚髄症</t>
  </si>
  <si>
    <t>びまん性大細胞型Ｂ細胞性リンパ腫，濾胞性リンパ腫・グレード３ａ，濾胞性リンパ腫・グレード２</t>
  </si>
  <si>
    <t>Ｃ型非代償性肝硬変</t>
  </si>
  <si>
    <t>慢性骨髄性白血病，急性骨髄性白血病，急性リンパ性白血病</t>
  </si>
  <si>
    <t>前交通動脈瘤破裂によるくも膜下出血，ＩＣ－ＰＣ動脈瘤破裂によるくも膜下出血，くも膜下出血後遺症</t>
  </si>
  <si>
    <t>慢性腎不全，腎性貧血，慢性腎臓病ステージＧ５Ｄ</t>
  </si>
  <si>
    <t>前交通動脈瘤破裂によるくも膜下出血，くも膜下出血，ＩＣ－ＰＣ動脈瘤破裂によるくも膜下出血</t>
  </si>
  <si>
    <t>急性骨髄性白血病，慢性リンパ性白血病，慢性骨髄単球性白血病</t>
  </si>
  <si>
    <t>びまん性大細胞型Ｂ細胞性リンパ腫，悪性リンパ腫，脳悪性リンパ腫</t>
  </si>
  <si>
    <t>びまん性大細胞型Ｂ細胞性リンパ腫，濾胞性リンパ腫・グレード１，濾胞性リンパ腫</t>
  </si>
  <si>
    <t>腹部大動脈瘤，急性大動脈解離ＳｔａｎｆｏｒｄＡ，胸部大動脈瘤</t>
  </si>
  <si>
    <t>左室流出路狭窄</t>
  </si>
  <si>
    <t>退行期うつ病，循環型躁うつ病，うつ病</t>
  </si>
  <si>
    <t>四肢麻痺，上肢麻痺，片麻痺</t>
  </si>
  <si>
    <t>急性骨髄性白血病，慢性骨髄性白血病，急性白血病</t>
  </si>
  <si>
    <t>高次脳機能障害，せん妄，精神障害</t>
  </si>
  <si>
    <t>子宮頚癌</t>
  </si>
  <si>
    <t>鉄欠乏性貧血，貧血，発作性夜間ヘモグロビン尿症</t>
  </si>
  <si>
    <t>びまん性大細胞型Ｂ細胞性リンパ腫，Ｂ細胞性非ホジキンリンパ腫，マントル細胞リンパ腫</t>
  </si>
  <si>
    <t>四肢麻痺，脳性麻痺，片麻痺</t>
  </si>
  <si>
    <t>ヘルペス脳炎後遺症</t>
  </si>
  <si>
    <t>急性骨髄性白血病，急性リンパ性白血病，慢性骨髄性白血病</t>
  </si>
  <si>
    <t>びまん性大細胞型Ｂ細胞性リンパ腫，血管免疫芽球性Ｔ細胞リンパ腫，悪性リンパ腫</t>
  </si>
  <si>
    <t>肝細胞癌，肝内胆管癌，肝細胞癌破裂</t>
  </si>
  <si>
    <t>劇症肝炎，Ｃ型肝炎，Ｃ型慢性肝炎</t>
  </si>
  <si>
    <t>慢性骨髄性白血病，急性骨髄性白血病，慢性リンパ性白血病</t>
  </si>
  <si>
    <t>バルサルバ洞動脈瘤，常染色体優性多発性のう胞腎，多発性のう胞腎</t>
  </si>
  <si>
    <t>急性骨髄性白血病，成人Ｔ細胞白血病リンパ腫，Ｐｈ陽性急性リンパ性白血病</t>
  </si>
  <si>
    <t>両側性感音難聴</t>
  </si>
  <si>
    <t>びまん性大細胞型Ｂ細胞性リンパ腫，悪性リンパ腫，未分化大細胞リンパ腫</t>
  </si>
  <si>
    <t>中大脳動脈瘤破裂によるくも膜下出血，前大脳動脈瘤破裂によるくも膜下出血，くも膜下出血</t>
  </si>
  <si>
    <t>内頚動脈瘤破裂によるくも膜下出血，後下小脳動脈瘤破裂によるくも膜下出血，前交通動脈瘤破裂によるくも膜下出血</t>
  </si>
  <si>
    <t>鉄欠乏性貧血，貧血，再生不良性貧血</t>
  </si>
  <si>
    <t>下肢第３度熱傷</t>
  </si>
  <si>
    <t>前交通動脈瘤破裂によるくも膜下出血，くも膜下出血，脳底動脈瘤破裂によるくも膜下出血</t>
  </si>
  <si>
    <t>ＩＣ－ＰＣ動脈瘤破裂によるくも膜下出血，くも膜下出血，前大脳動脈瘤破裂によるくも膜下出血</t>
  </si>
  <si>
    <t>前交通動脈瘤破裂によるくも膜下出血，中大脳動脈瘤破裂によるくも膜下出血，内頚動脈瘤破裂によるくも膜下出血</t>
  </si>
  <si>
    <t>急性骨髄性白血病，急性リンパ性白血病，慢性リンパ性白血病</t>
  </si>
  <si>
    <t>アトピー性皮膚炎</t>
  </si>
  <si>
    <t>下肢麻痺，片麻痺，脳性麻痺</t>
  </si>
  <si>
    <t>びまん性大細胞型Ｂ細胞性リンパ腫，マントル細胞リンパ腫，末梢性Ｔ細胞リンパ腫・詳細不明</t>
  </si>
  <si>
    <t>脳性麻痺，不全片麻痺</t>
  </si>
  <si>
    <t>アルコール性肝硬変，アルコール性肝炎</t>
  </si>
  <si>
    <t>前交通動脈瘤破裂によるくも膜下出血，ＩＣ－ＰＣ動脈瘤破裂によるくも膜下出血，椎骨動脈瘤破裂によるくも膜下出血</t>
  </si>
  <si>
    <t>クロイツフェルト・ヤコブ病</t>
  </si>
  <si>
    <t>サイトメガロウイルス肺炎，ＨＩＶ感染症</t>
  </si>
  <si>
    <t>Ｃ型慢性肝炎，Ｃ型肝硬変</t>
  </si>
  <si>
    <t>ＩＣ－ＰＣ動脈瘤破裂によるくも膜下出血，前交通動脈瘤破裂によるくも膜下出血，くも膜下出血後遺症</t>
  </si>
  <si>
    <t>びまん性大細胞型Ｂ細胞性リンパ腫，中枢神経系原発びまん性大細胞型Ｂ細胞性リンパ腫，悪性リンパ腫</t>
  </si>
  <si>
    <t>症候性貧血，貧血，出血性貧血</t>
  </si>
  <si>
    <t>熱傷</t>
  </si>
  <si>
    <t>急性骨髄性白血病，骨髄異形成関連変化を伴う急性骨髄性白血病，慢性骨髄性白血病</t>
  </si>
  <si>
    <t>1005</t>
  </si>
  <si>
    <t>急性気管支炎及び急性細気管支炎</t>
  </si>
  <si>
    <t>急性気管支炎</t>
  </si>
  <si>
    <t>びまん性大細胞型Ｂ細胞性リンパ腫，古典的ホジキンリンパ腫，悪性リンパ腫</t>
  </si>
  <si>
    <t>くも膜下出血，中大脳動脈瘤破裂によるくも膜下出血，くも膜下出血後遺症</t>
  </si>
  <si>
    <t>脊髄硬膜動静脈瘻，多発性のう胞腎</t>
  </si>
  <si>
    <t>慢性骨髄性白血病，急性骨髄性白血病，Ｐｈ陽性急性リンパ性白血病</t>
  </si>
  <si>
    <t>くも膜下出血，くも膜下出血後遺症，内頚動脈瘤破裂によるくも膜下出血</t>
  </si>
  <si>
    <t>びまん性大細胞型Ｂ細胞性リンパ腫，濾胞性リンパ腫・グレード１，悪性リンパ腫</t>
  </si>
  <si>
    <t>難聴</t>
  </si>
  <si>
    <t>びまん性大細胞型Ｂ細胞性リンパ腫，結節硬化型古典的ホジキンリンパ腫，バーキットリンパ腫</t>
  </si>
  <si>
    <t>視床出血，被殻出血，小脳出血</t>
  </si>
  <si>
    <t>貧血，大球性貧血，寒冷凝集素症</t>
  </si>
  <si>
    <t>肝細胞癌，肝癌，肝内胆管癌</t>
  </si>
  <si>
    <t>クロイツフェルト・ヤコブ病，コロナウイルス感染症，ＨＩＶ感染症</t>
  </si>
  <si>
    <t>Ｃ型肝硬変，Ｃ型肝炎</t>
  </si>
  <si>
    <t>中大脳動脈瘤破裂によるくも膜下出血，前交通動脈瘤破裂によるくも膜下出血，くも膜下出血</t>
  </si>
  <si>
    <t>慢性骨髄性白血病，急性骨髄性白血病，骨髄異形成関連変化を伴う急性骨髄性白血病</t>
  </si>
  <si>
    <t>びまん性大細胞型Ｂ細胞性リンパ腫，濾胞性リンパ腫・グレード２，混合細胞型古典的ホジキンリンパ腫</t>
  </si>
  <si>
    <t>正常圧水頭症，不眠症，視神経脊髄炎</t>
  </si>
  <si>
    <t>急性大動脈解離ＳｔａｎｆｏｒｄＡ，腹部大動脈瘤，重症虚血肢</t>
  </si>
  <si>
    <t>びまん性大細胞型Ｂ細胞性リンパ腫，脳悪性リンパ腫，悪性リンパ腫</t>
  </si>
  <si>
    <t>正常圧水頭症，不眠症，脊髄性筋萎縮症</t>
  </si>
  <si>
    <t>対麻痺，下肢麻痺，脳性麻痺</t>
  </si>
  <si>
    <t>内頚動脈瘤破裂によるくも膜下出血，前大脳動脈瘤破裂によるくも膜下出血，ＩＣ－ＰＣ動脈瘤破裂によるくも膜下出血</t>
  </si>
  <si>
    <t>びまん性大細胞型Ｂ細胞性リンパ腫，マントル細胞リンパ腫，濾胞性リンパ腫・グレード３ａ</t>
  </si>
  <si>
    <t>帯状疱疹</t>
  </si>
  <si>
    <t>骨髄異形成関連変化を伴う急性骨髄性白血病，慢性骨髄単球性白血病，慢性骨髄性白血病</t>
  </si>
  <si>
    <t>びまん性大細胞型Ｂ細胞性リンパ腫，マントル細胞リンパ腫，古典的ホジキンリンパ腫</t>
  </si>
  <si>
    <t>運動器不安定症，意識障害，遷延性意識障害</t>
  </si>
  <si>
    <t>敗血症性ショック，敗血症，グラム陽性菌敗血症</t>
  </si>
  <si>
    <t>0909</t>
  </si>
  <si>
    <t>動脈硬化（症）</t>
  </si>
  <si>
    <t>下肢閉塞性動脈硬化症</t>
  </si>
  <si>
    <t>前交通動脈瘤破裂によるくも膜下出血，椎骨動脈瘤破裂によるくも膜下出血，ＩＣ－ＰＣ動脈瘤破裂によるくも膜下出血</t>
  </si>
  <si>
    <t>腹部大動脈瘤，弓部大動脈瘤，胸部大動脈瘤</t>
  </si>
  <si>
    <t>びまん性大細胞型Ｂ細胞性リンパ腫，濾胞性リンパ腫，脳悪性リンパ腫</t>
  </si>
  <si>
    <t>くも膜下出血，中大脳動脈瘤破裂によるくも膜下出血</t>
  </si>
  <si>
    <t>びまん性大細胞型Ｂ細胞性リンパ腫，原発性滲出性リンパ腫，非ホジキンリンパ腫</t>
  </si>
  <si>
    <t>結核後遺症</t>
  </si>
  <si>
    <t>脱水症，抗利尿ホルモン不適合分泌症候群，ファブリー病</t>
  </si>
  <si>
    <t>ゴーシェ病，脱水症</t>
  </si>
  <si>
    <t>筋萎縮性側索硬化症，脳症，正常圧水頭症</t>
  </si>
  <si>
    <t>脳出血，皮質脳内出血，脳出血後遺症</t>
  </si>
  <si>
    <t>椎骨動脈瘤破裂によるくも膜下出血，くも膜下出血</t>
  </si>
  <si>
    <t>器質性精神障害，高次脳機能障害</t>
  </si>
  <si>
    <t>内頚動脈狭窄症，中大脳動脈瘤，内頚動脈後交通動脈分岐部動脈瘤</t>
  </si>
  <si>
    <t>中大脳動脈瘤破裂によるくも膜下出血，前交通動脈瘤破裂によるくも膜下出血，脳動脈瘤破裂</t>
  </si>
  <si>
    <t>末期腎不全，腎性貧血，慢性腎不全</t>
  </si>
  <si>
    <t>ＨＴＬＶ－１関連脊髄症</t>
  </si>
  <si>
    <t>急性前壁心筋梗塞，冠状動脈狭窄症，不安定狭心症</t>
  </si>
  <si>
    <t>急性大動脈解離ＳｔａｎｆｏｒｄＡ，胸部大動脈瘤，下肢急性動脈閉塞症</t>
  </si>
  <si>
    <t>1902</t>
  </si>
  <si>
    <t>頭蓋内損傷及び内臓の損傷</t>
  </si>
  <si>
    <t>急性硬膜下血腫・頭蓋内に達する開放創合併なし，急性硬膜外血腫・頭蓋内に達する開放創合併なし，外傷性慢性硬膜下血腫</t>
  </si>
  <si>
    <t>胃瘻造設状態</t>
  </si>
  <si>
    <t>腰椎すべり症</t>
  </si>
  <si>
    <t>視床出血，被殻出血</t>
  </si>
  <si>
    <t>外傷性くも膜下出血，急性硬膜下血腫・頭蓋内に達する開放創合併なし，外傷性くも膜下出血・頭蓋内に達する開放創合併あり</t>
  </si>
  <si>
    <t>急性大動脈解離ＳｔａｎｆｏｒｄＡ，重症虚血肢，慢性大動脈解離</t>
  </si>
  <si>
    <t>敗血症性ショック，肺非結核性抗酸菌症，菌血症</t>
  </si>
  <si>
    <t>1309</t>
  </si>
  <si>
    <t>骨の密度及び構造の障害</t>
  </si>
  <si>
    <t>骨粗鬆症</t>
  </si>
  <si>
    <t>重症筋無力症，慢性炎症性脱髄性多発神経炎，水頭症</t>
  </si>
  <si>
    <t>びまん性大細胞型・バーキット中間型分類不能Ｂ細胞性リンパ腫，古典的ホジキンリンパ腫，マントル細胞リンパ腫</t>
  </si>
  <si>
    <t>心原性ショック，意識障害，失語症</t>
  </si>
  <si>
    <t>胸部大動脈瘤，急性大動脈解離ＳｔａｎｆｏｒｄＡ，胸部大動脈瘤切迫破裂</t>
  </si>
  <si>
    <t>胸部大動脈瘤</t>
  </si>
  <si>
    <t>びまん性大細胞型Ｂ細胞性リンパ腫，精巣悪性リンパ腫</t>
  </si>
  <si>
    <t>原発性肺癌，上葉肺癌，上葉小細胞肺癌</t>
  </si>
  <si>
    <t>慢性硬膜下血腫</t>
  </si>
  <si>
    <t>うっ血性心不全，持続性心房細動，慢性心不全</t>
  </si>
  <si>
    <t>廃用症候群，廃用性筋萎縮，横紋筋融解</t>
  </si>
  <si>
    <t>誤嚥性肺炎，膿胸，呼吸不全</t>
  </si>
  <si>
    <t>前立腺癌，膵頭部癌，下咽頭癌</t>
  </si>
  <si>
    <t>廃用症候群，化膿性関節炎・肩関節，特発性大腿骨内顆骨壊死</t>
  </si>
  <si>
    <t>脳梗塞，アテローム血栓性脳梗塞，心原性脳塞栓症</t>
  </si>
  <si>
    <t>大腿骨頚部骨折，腰椎圧迫骨折，胸椎圧迫骨折</t>
  </si>
  <si>
    <t>慢性うっ血性心不全，うっ血性心不全，慢性心不全</t>
  </si>
  <si>
    <t>急性肺炎，肺炎，細菌性肺炎</t>
  </si>
  <si>
    <t>肺炎，急性肺炎，細菌性肺炎</t>
  </si>
  <si>
    <t>前立腺癌，多発性骨髄腫，胸部食道癌</t>
  </si>
  <si>
    <t>誤嚥性肺炎，間質性肺炎，慢性呼吸不全</t>
  </si>
  <si>
    <t>うっ血性心不全，発作性心房細動，持続性心房細動</t>
  </si>
  <si>
    <t>廃用症候群，顕微鏡的多発血管炎，全身性筋萎縮</t>
  </si>
  <si>
    <t>前立腺癌，転移性脳腫瘍，膀胱癌</t>
  </si>
  <si>
    <t>廃用症候群，人工膝関節周囲骨折，顕微鏡的多発血管炎</t>
  </si>
  <si>
    <t>前立腺癌，膀胱側壁部膀胱癌，多発性骨髄腫</t>
  </si>
  <si>
    <t>誤嚥性肺炎，慢性呼吸不全，肺化膿症</t>
  </si>
  <si>
    <t>廃用症候群，顕微鏡的多発血管炎，好酸球性多発血管炎性肉芽腫症</t>
  </si>
  <si>
    <t>前立腺癌，多発性骨髄腫，卵巣癌</t>
  </si>
  <si>
    <t>前立腺癌，膵頭部癌，腎癌</t>
  </si>
  <si>
    <t>廃用症候群，外反母趾，顕微鏡的多発血管炎</t>
  </si>
  <si>
    <t>廃用症候群，リウマチ性多発筋痛，人工膝関節周囲骨折</t>
  </si>
  <si>
    <t>うっ血性心不全，持続性心房細動，大動脈弁狭窄症</t>
  </si>
  <si>
    <t>廃用症候群，人工股関節周囲骨折，皮膚筋炎</t>
  </si>
  <si>
    <t>誤嚥性肺炎，特発性間質性肺炎，膿胸</t>
  </si>
  <si>
    <t>誤嚥性肺炎，胸水貯留，呼吸不全</t>
  </si>
  <si>
    <t>前立腺癌，膵頭部癌，膀胱癌</t>
  </si>
  <si>
    <t>廃用症候群，好酸球性多発血管炎性肉芽腫症，人工股関節周囲骨折</t>
  </si>
  <si>
    <t>廃用症候群，足関節拘縮，膝関節拘縮</t>
  </si>
  <si>
    <t>心原性脳塞栓症，アテローム血栓性脳梗塞，多発性ラクナ梗塞</t>
  </si>
  <si>
    <t>誤嚥性肺炎，膿胸，胸水貯留</t>
  </si>
  <si>
    <t>廃用症候群，顕微鏡的多発血管炎，人工関節周囲骨折</t>
  </si>
  <si>
    <t>前立腺癌，腎癌，去勢抵抗性前立腺癌</t>
  </si>
  <si>
    <t>廃用症候群，人工股関節周囲骨折，肩関節拘縮</t>
  </si>
  <si>
    <t>廃用症候群，膠原病性間質性肺炎，趾骨髄炎</t>
  </si>
  <si>
    <t>誤嚥性肺炎，間質性肺炎，特発性器質化肺炎</t>
  </si>
  <si>
    <t>廃用症候群，膠原病性間質性肺炎，人工膝関節周囲骨折</t>
  </si>
  <si>
    <t>廃用症候群，人工関節周囲骨折，外反母趾</t>
  </si>
  <si>
    <t>脳梗塞，心原性脳塞栓症，アテローム血栓性脳梗塞・急性期</t>
  </si>
  <si>
    <t>廃用症候群，肩関節拘縮，多発性筋炎</t>
  </si>
  <si>
    <t>前立腺癌，膀胱癌，去勢抵抗性前立腺癌</t>
  </si>
  <si>
    <t>脳梗塞，心原性脳塞栓症，アテローム血栓性脳梗塞</t>
  </si>
  <si>
    <t>心原性脳塞栓症，アテローム血栓性脳梗塞・急性期，脳梗塞</t>
  </si>
  <si>
    <t>慢性うっ血性心不全，うっ血性心不全，心房細動</t>
  </si>
  <si>
    <t>廃用症候群，リウマチ性多発筋痛，人工股関節周囲骨折</t>
  </si>
  <si>
    <t>廃用症候群，膝関節障害，人工股関節周囲骨折</t>
  </si>
  <si>
    <t>アテローム血栓性脳梗塞，心原性脳塞栓症，アテローム血栓性脳梗塞・急性期</t>
  </si>
  <si>
    <t>廃用症候群，顕微鏡的多発血管炎，ＡＮＣＡ関連血管炎</t>
  </si>
  <si>
    <t>鼡径ヘルニア，癒着性イレウス，絞扼性イレウス</t>
  </si>
  <si>
    <t>うっ血性心不全，完全房室ブロック，発作性心房細動</t>
  </si>
  <si>
    <t>廃用症候群，横紋筋融解，人工股関節周囲骨折</t>
  </si>
  <si>
    <t>廃用症候群，顕微鏡的多発血管炎，横紋筋融解</t>
  </si>
  <si>
    <t>うっ血性心不全，慢性うっ血性心不全，非弁膜症性心房細動</t>
  </si>
  <si>
    <t>急性肺炎，細菌性肺炎，肺炎</t>
  </si>
  <si>
    <t>前立腺癌，去勢抵抗性前立腺癌，尿管癌</t>
  </si>
  <si>
    <t>廃用症候群，顕微鏡的多発血管炎，多発血管炎性肉芽腫症</t>
  </si>
  <si>
    <t>前立腺癌，腎癌，転移性肝癌</t>
  </si>
  <si>
    <t>廃用症候群，肩関節拘縮，横紋筋融解</t>
  </si>
  <si>
    <t>誤嚥性肺炎，急性呼吸不全，特発性間質性肺炎</t>
  </si>
  <si>
    <t>前立腺癌，去勢抵抗性前立腺癌，腎癌</t>
  </si>
  <si>
    <t>労作性狭心症，不安定狭心症，安定狭心症</t>
  </si>
  <si>
    <t>うっ血性心不全，慢性うっ血性心不全，完全房室ブロック</t>
  </si>
  <si>
    <t>前立腺癌，尿管癌，多発性骨髄腫</t>
  </si>
  <si>
    <t>アテローム血栓性脳梗塞，アテローム血栓性脳梗塞・急性期，心原性脳塞栓症</t>
  </si>
  <si>
    <t>アテローム血栓性脳梗塞・急性期，心原性脳塞栓症，脳梗塞</t>
  </si>
  <si>
    <t>前立腺癌，腎癌，膵頭部癌</t>
  </si>
  <si>
    <t>廃用症候群，人工股関節周囲骨折，全身性強皮症</t>
  </si>
  <si>
    <t>変形性膝関節症，変形性股関節症，両側性変形性膝関節症</t>
  </si>
  <si>
    <t>前立腺癌，膵頭部癌，転移性脳腫瘍</t>
  </si>
  <si>
    <t>廃用症候群，強皮症，人工関節周囲骨折</t>
  </si>
  <si>
    <t>廃用症候群，人工股関節周囲骨折，ＩｇＧ４関連疾患</t>
  </si>
  <si>
    <t>一側性原発性膝関節症，一側性続発性股関節症，変形性膝関節症</t>
  </si>
  <si>
    <t>大腿骨頚部骨折，大腿骨転子部骨折，圧迫骨折</t>
  </si>
  <si>
    <t>廃用症候群，横紋筋融解，化膿性関節炎・股関節</t>
  </si>
  <si>
    <t>誤嚥性肺炎，続発性気胸，急性２型呼吸不全</t>
  </si>
  <si>
    <t>心原性脳塞栓症，ラクナ梗塞，脳梗塞</t>
  </si>
  <si>
    <t>心原性脳塞栓症，アテローム血栓性脳梗塞，ラクナ梗塞</t>
  </si>
  <si>
    <t>大腿骨転子部骨折，腰椎圧迫骨折，大腿骨頚部骨折</t>
  </si>
  <si>
    <t>廃用症候群，肩関節拘縮，化膿性関節炎・膝関節</t>
  </si>
  <si>
    <t>甲状腺濾胞癌，腎癌，原発不明癌</t>
  </si>
  <si>
    <t>慢性心不全，発作性上室頻拍，発作性心房細動</t>
  </si>
  <si>
    <t>前立腺癌，膵癌，腎癌</t>
  </si>
  <si>
    <t>脳梗塞，脳梗塞後遺症，心原性脳塞栓症</t>
  </si>
  <si>
    <t>大腿骨頚部骨折，腰椎椎体骨折，大腿骨転子部骨折</t>
  </si>
  <si>
    <t>廃用症候群，肩関節拘縮，大腿骨内顆骨壊死</t>
  </si>
  <si>
    <t>膀胱癌，膵頭部癌，卵巣癌</t>
  </si>
  <si>
    <t>多発性骨髄腫，前立腺癌，去勢抵抗性前立腺癌</t>
  </si>
  <si>
    <t>変形性膝関節症，原発性膝関節症，原発性股関節症</t>
  </si>
  <si>
    <t>細菌性肺炎，気管支肺炎，肺炎</t>
  </si>
  <si>
    <t>外鼡径ヘルニア，大腸憩室出血，鼡径ヘルニア</t>
  </si>
  <si>
    <t>廃用症候群，全身性エリテマトーデス，膝関節特発性骨壊死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</si>
</sst>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¥&quot;#,##0_);[Red]\(&quot;¥&quot;#,##0\)"/>
    <numFmt numFmtId="177" formatCode="#,##0_ "/>
    <numFmt numFmtId="178" formatCode="#,##0_ ;[Red]\-#,##0\ "/>
    <numFmt numFmtId="179" formatCode="0.0%"/>
    <numFmt numFmtId="180" formatCode="#,##0&quot;カ月合計&quot;"/>
    <numFmt numFmtId="181" formatCode="#,##0&quot;カ月平均&quot;"/>
    <numFmt numFmtId="182" formatCode="ggge&quot;年&quot;m&quot;月&quot;"/>
    <numFmt numFmtId="183" formatCode="0.00_ ;[Red]\-0.00\ "/>
    <numFmt numFmtId="184" formatCode="0.0_ ;[Red]\-0.0\ "/>
  </numFmts>
  <fonts count="5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A0A0"/>
        <bgColor indexed="64"/>
      </patternFill>
    </fill>
    <fill>
      <patternFill patternType="solid">
        <fgColor rgb="FFFAD2AA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C8FAC8"/>
        <bgColor indexed="64"/>
      </patternFill>
    </fill>
    <fill>
      <patternFill patternType="solid">
        <fgColor rgb="FFC8C8FA"/>
        <bgColor indexed="64"/>
      </patternFill>
    </fill>
    <fill>
      <patternFill patternType="solid">
        <fgColor rgb="FFF2F2F2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75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5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4" fillId="0" borderId="0"/>
    <xf numFmtId="0" fontId="29" fillId="7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8" fillId="0" borderId="0" xfId="0" applyFont="1">
      <alignment vertical="center"/>
    </xf>
    <xf numFmtId="0" fontId="40" fillId="0" borderId="0" xfId="2" applyNumberFormat="1" applyFont="1" applyFill="1" applyBorder="1" applyAlignment="1">
      <alignment vertical="center"/>
    </xf>
    <xf numFmtId="0" fontId="41" fillId="0" borderId="0" xfId="0" applyFont="1">
      <alignment vertical="center"/>
    </xf>
    <xf numFmtId="181" fontId="42" fillId="27" borderId="17" xfId="2" applyNumberFormat="1" applyFont="1" applyFill="1" applyBorder="1" applyAlignment="1">
      <alignment horizontal="center" vertical="center" shrinkToFit="1"/>
    </xf>
    <xf numFmtId="180" fontId="42" fillId="27" borderId="37" xfId="2" applyNumberFormat="1" applyFont="1" applyFill="1" applyBorder="1" applyAlignment="1">
      <alignment horizontal="center" vertical="center" shrinkToFit="1"/>
    </xf>
    <xf numFmtId="0" fontId="42" fillId="0" borderId="3" xfId="2" applyNumberFormat="1" applyFont="1" applyFill="1" applyBorder="1" applyAlignment="1">
      <alignment horizontal="center" vertical="center"/>
    </xf>
    <xf numFmtId="0" fontId="42" fillId="0" borderId="20" xfId="2" applyNumberFormat="1" applyFont="1" applyFill="1" applyBorder="1" applyAlignment="1">
      <alignment horizontal="left" vertical="center"/>
    </xf>
    <xf numFmtId="0" fontId="42" fillId="0" borderId="19" xfId="2" applyNumberFormat="1" applyFont="1" applyFill="1" applyBorder="1" applyAlignment="1">
      <alignment horizontal="left" vertical="center"/>
    </xf>
    <xf numFmtId="0" fontId="42" fillId="0" borderId="22" xfId="2" applyNumberFormat="1" applyFont="1" applyFill="1" applyBorder="1" applyAlignment="1">
      <alignment horizontal="center" vertical="center"/>
    </xf>
    <xf numFmtId="0" fontId="42" fillId="0" borderId="35" xfId="2" applyNumberFormat="1" applyFont="1" applyFill="1" applyBorder="1" applyAlignment="1">
      <alignment horizontal="left" vertical="center"/>
    </xf>
    <xf numFmtId="0" fontId="42" fillId="0" borderId="20" xfId="2" applyNumberFormat="1" applyFont="1" applyFill="1" applyBorder="1" applyAlignment="1">
      <alignment horizontal="center" vertical="center"/>
    </xf>
    <xf numFmtId="0" fontId="44" fillId="0" borderId="0" xfId="2" applyNumberFormat="1" applyFont="1" applyFill="1" applyBorder="1" applyAlignment="1">
      <alignment vertical="center"/>
    </xf>
    <xf numFmtId="182" fontId="42" fillId="27" borderId="3" xfId="2" applyNumberFormat="1" applyFont="1" applyFill="1" applyBorder="1" applyAlignment="1">
      <alignment horizontal="center" vertical="center" shrinkToFit="1"/>
    </xf>
    <xf numFmtId="0" fontId="38" fillId="0" borderId="0" xfId="0" applyFont="1" applyAlignment="1">
      <alignment vertical="center"/>
    </xf>
    <xf numFmtId="0" fontId="38" fillId="0" borderId="0" xfId="0" applyFont="1" applyBorder="1">
      <alignment vertical="center"/>
    </xf>
    <xf numFmtId="0" fontId="43" fillId="27" borderId="3" xfId="0" applyFont="1" applyFill="1" applyBorder="1" applyAlignment="1">
      <alignment horizontal="center" vertical="center"/>
    </xf>
    <xf numFmtId="0" fontId="43" fillId="27" borderId="18" xfId="0" applyFont="1" applyFill="1" applyBorder="1" applyAlignment="1">
      <alignment horizontal="center" vertical="center"/>
    </xf>
    <xf numFmtId="0" fontId="43" fillId="27" borderId="41" xfId="0" applyFont="1" applyFill="1" applyBorder="1" applyAlignment="1">
      <alignment horizontal="center" vertical="center"/>
    </xf>
    <xf numFmtId="0" fontId="43" fillId="27" borderId="4" xfId="0" applyFont="1" applyFill="1" applyBorder="1" applyAlignment="1">
      <alignment horizontal="center" vertical="center" wrapText="1"/>
    </xf>
    <xf numFmtId="0" fontId="43" fillId="27" borderId="41" xfId="0" applyFont="1" applyFill="1" applyBorder="1" applyAlignment="1">
      <alignment horizontal="center" vertical="center" wrapText="1"/>
    </xf>
    <xf numFmtId="179" fontId="43" fillId="0" borderId="7" xfId="1551" applyNumberFormat="1" applyFont="1" applyFill="1" applyBorder="1" applyAlignment="1">
      <alignment horizontal="right" vertical="center" shrinkToFit="1"/>
    </xf>
    <xf numFmtId="0" fontId="43" fillId="0" borderId="0" xfId="0" applyFont="1" applyBorder="1">
      <alignment vertical="center"/>
    </xf>
    <xf numFmtId="0" fontId="43" fillId="0" borderId="0" xfId="0" applyFont="1" applyFill="1" applyBorder="1" applyAlignment="1">
      <alignment vertical="center" wrapText="1"/>
    </xf>
    <xf numFmtId="0" fontId="38" fillId="0" borderId="0" xfId="0" applyFont="1" applyFill="1">
      <alignment vertical="center"/>
    </xf>
    <xf numFmtId="0" fontId="43" fillId="0" borderId="0" xfId="0" applyFont="1">
      <alignment vertical="center"/>
    </xf>
    <xf numFmtId="0" fontId="43" fillId="0" borderId="3" xfId="1387" applyFont="1" applyFill="1" applyBorder="1" applyAlignment="1">
      <alignment vertical="center"/>
    </xf>
    <xf numFmtId="0" fontId="43" fillId="27" borderId="3" xfId="0" applyFont="1" applyFill="1" applyBorder="1" applyAlignment="1">
      <alignment horizontal="center" vertical="center" wrapText="1"/>
    </xf>
    <xf numFmtId="0" fontId="43" fillId="27" borderId="26" xfId="0" applyFont="1" applyFill="1" applyBorder="1" applyAlignment="1">
      <alignment horizontal="center" vertical="center"/>
    </xf>
    <xf numFmtId="0" fontId="43" fillId="27" borderId="38" xfId="0" applyFont="1" applyFill="1" applyBorder="1" applyAlignment="1">
      <alignment horizontal="center" vertical="center"/>
    </xf>
    <xf numFmtId="179" fontId="43" fillId="0" borderId="40" xfId="1551" applyNumberFormat="1" applyFont="1" applyFill="1" applyBorder="1" applyAlignment="1">
      <alignment horizontal="right"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49" fontId="43" fillId="0" borderId="60" xfId="0" applyNumberFormat="1" applyFont="1" applyFill="1" applyBorder="1" applyAlignment="1">
      <alignment horizontal="center" vertical="center" shrinkToFit="1"/>
    </xf>
    <xf numFmtId="178" fontId="43" fillId="0" borderId="60" xfId="1" applyNumberFormat="1" applyFont="1" applyFill="1" applyBorder="1" applyAlignment="1">
      <alignment horizontal="right" vertical="center" shrinkToFit="1"/>
    </xf>
    <xf numFmtId="178" fontId="43" fillId="0" borderId="61" xfId="1" applyNumberFormat="1" applyFont="1" applyFill="1" applyBorder="1" applyAlignment="1">
      <alignment horizontal="right" vertical="center" shrinkToFit="1"/>
    </xf>
    <xf numFmtId="178" fontId="43" fillId="0" borderId="62" xfId="1" applyNumberFormat="1" applyFont="1" applyFill="1" applyBorder="1" applyAlignment="1">
      <alignment horizontal="right" vertical="center" shrinkToFit="1"/>
    </xf>
    <xf numFmtId="49" fontId="43" fillId="0" borderId="42" xfId="0" applyNumberFormat="1" applyFont="1" applyFill="1" applyBorder="1" applyAlignment="1">
      <alignment horizontal="center" vertical="center" shrinkToFit="1"/>
    </xf>
    <xf numFmtId="178" fontId="43" fillId="0" borderId="42" xfId="1" applyNumberFormat="1" applyFont="1" applyFill="1" applyBorder="1" applyAlignment="1">
      <alignment horizontal="right" vertical="center" shrinkToFit="1"/>
    </xf>
    <xf numFmtId="178" fontId="43" fillId="0" borderId="49" xfId="1" applyNumberFormat="1" applyFont="1" applyFill="1" applyBorder="1" applyAlignment="1">
      <alignment horizontal="right" vertical="center" shrinkToFit="1"/>
    </xf>
    <xf numFmtId="178" fontId="43" fillId="0" borderId="50" xfId="1" applyNumberFormat="1" applyFont="1" applyFill="1" applyBorder="1" applyAlignment="1">
      <alignment horizontal="right" vertical="center" shrinkToFit="1"/>
    </xf>
    <xf numFmtId="49" fontId="43" fillId="0" borderId="45" xfId="0" applyNumberFormat="1" applyFont="1" applyFill="1" applyBorder="1" applyAlignment="1">
      <alignment horizontal="center" vertical="center" shrinkToFit="1"/>
    </xf>
    <xf numFmtId="178" fontId="43" fillId="0" borderId="45" xfId="1" applyNumberFormat="1" applyFont="1" applyFill="1" applyBorder="1" applyAlignment="1">
      <alignment horizontal="right" vertical="center" shrinkToFit="1"/>
    </xf>
    <xf numFmtId="178" fontId="43" fillId="0" borderId="52" xfId="1" applyNumberFormat="1" applyFont="1" applyFill="1" applyBorder="1" applyAlignment="1">
      <alignment horizontal="right" vertical="center" shrinkToFit="1"/>
    </xf>
    <xf numFmtId="178" fontId="43" fillId="0" borderId="53" xfId="1" applyNumberFormat="1" applyFont="1" applyFill="1" applyBorder="1" applyAlignment="1">
      <alignment horizontal="right" vertical="center" shrinkToFit="1"/>
    </xf>
    <xf numFmtId="49" fontId="43" fillId="0" borderId="44" xfId="0" applyNumberFormat="1" applyFont="1" applyFill="1" applyBorder="1" applyAlignment="1">
      <alignment horizontal="center" vertical="center" shrinkToFit="1"/>
    </xf>
    <xf numFmtId="49" fontId="43" fillId="0" borderId="56" xfId="0" applyNumberFormat="1" applyFont="1" applyFill="1" applyBorder="1" applyAlignment="1">
      <alignment horizontal="center" vertical="center" shrinkToFit="1"/>
    </xf>
    <xf numFmtId="0" fontId="38" fillId="0" borderId="0" xfId="0" applyFont="1" applyFill="1" applyBorder="1">
      <alignment vertical="center"/>
    </xf>
    <xf numFmtId="0" fontId="43" fillId="0" borderId="0" xfId="0" applyFont="1" applyFill="1">
      <alignment vertical="center"/>
    </xf>
    <xf numFmtId="179" fontId="43" fillId="0" borderId="3" xfId="1551" applyNumberFormat="1" applyFont="1" applyFill="1" applyBorder="1" applyAlignment="1">
      <alignment horizontal="right" vertical="center" shrinkToFit="1"/>
    </xf>
    <xf numFmtId="179" fontId="43" fillId="0" borderId="3" xfId="1" applyNumberFormat="1" applyFont="1" applyFill="1" applyBorder="1" applyAlignment="1">
      <alignment horizontal="right" vertical="center" shrinkToFit="1"/>
    </xf>
    <xf numFmtId="0" fontId="43" fillId="0" borderId="0" xfId="0" applyFont="1" applyFill="1" applyBorder="1">
      <alignment vertical="center"/>
    </xf>
    <xf numFmtId="0" fontId="43" fillId="27" borderId="26" xfId="0" applyNumberFormat="1" applyFont="1" applyFill="1" applyBorder="1" applyAlignment="1">
      <alignment horizontal="center" vertical="center"/>
    </xf>
    <xf numFmtId="0" fontId="43" fillId="27" borderId="38" xfId="0" applyNumberFormat="1" applyFont="1" applyFill="1" applyBorder="1" applyAlignment="1">
      <alignment horizontal="center" vertical="center"/>
    </xf>
    <xf numFmtId="0" fontId="43" fillId="27" borderId="3" xfId="0" applyNumberFormat="1" applyFont="1" applyFill="1" applyBorder="1" applyAlignment="1">
      <alignment horizontal="center" vertical="center"/>
    </xf>
    <xf numFmtId="0" fontId="43" fillId="27" borderId="43" xfId="0" applyNumberFormat="1" applyFont="1" applyFill="1" applyBorder="1" applyAlignment="1">
      <alignment horizontal="center" vertical="center"/>
    </xf>
    <xf numFmtId="0" fontId="43" fillId="27" borderId="41" xfId="0" applyNumberFormat="1" applyFont="1" applyFill="1" applyBorder="1" applyAlignment="1">
      <alignment horizontal="center" vertical="center"/>
    </xf>
    <xf numFmtId="0" fontId="43" fillId="27" borderId="4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45" fillId="0" borderId="0" xfId="2" applyNumberFormat="1" applyFont="1" applyFill="1" applyBorder="1" applyAlignment="1">
      <alignment horizontal="center" vertical="center" wrapText="1"/>
    </xf>
    <xf numFmtId="0" fontId="43" fillId="27" borderId="26" xfId="0" applyFont="1" applyFill="1" applyBorder="1" applyAlignment="1">
      <alignment horizontal="center" vertical="center" shrinkToFit="1"/>
    </xf>
    <xf numFmtId="178" fontId="42" fillId="0" borderId="3" xfId="2" applyNumberFormat="1" applyFont="1" applyFill="1" applyBorder="1" applyAlignment="1">
      <alignment horizontal="right" vertical="center" shrinkToFit="1"/>
    </xf>
    <xf numFmtId="178" fontId="42" fillId="0" borderId="32" xfId="2" applyNumberFormat="1" applyFont="1" applyFill="1" applyBorder="1" applyAlignment="1">
      <alignment horizontal="right" vertical="center" shrinkToFit="1"/>
    </xf>
    <xf numFmtId="178" fontId="42" fillId="0" borderId="31" xfId="2" applyNumberFormat="1" applyFont="1" applyFill="1" applyBorder="1" applyAlignment="1">
      <alignment horizontal="right" vertical="center" shrinkToFit="1"/>
    </xf>
    <xf numFmtId="179" fontId="42" fillId="0" borderId="3" xfId="1551" applyNumberFormat="1" applyFont="1" applyFill="1" applyBorder="1" applyAlignment="1">
      <alignment horizontal="right" vertical="center" shrinkToFit="1"/>
    </xf>
    <xf numFmtId="178" fontId="42" fillId="0" borderId="36" xfId="1551" applyNumberFormat="1" applyFont="1" applyFill="1" applyBorder="1" applyAlignment="1">
      <alignment horizontal="right" vertical="center" shrinkToFit="1"/>
    </xf>
    <xf numFmtId="178" fontId="42" fillId="0" borderId="22" xfId="2" applyNumberFormat="1" applyFont="1" applyFill="1" applyBorder="1" applyAlignment="1">
      <alignment horizontal="right" vertical="center" shrinkToFit="1"/>
    </xf>
    <xf numFmtId="178" fontId="42" fillId="0" borderId="34" xfId="2" applyNumberFormat="1" applyFont="1" applyFill="1" applyBorder="1" applyAlignment="1">
      <alignment horizontal="right" vertical="center" shrinkToFit="1"/>
    </xf>
    <xf numFmtId="178" fontId="42" fillId="0" borderId="33" xfId="2" applyNumberFormat="1" applyFont="1" applyFill="1" applyBorder="1" applyAlignment="1">
      <alignment horizontal="right" vertical="center" shrinkToFit="1"/>
    </xf>
    <xf numFmtId="178" fontId="42" fillId="0" borderId="3" xfId="1" applyNumberFormat="1" applyFont="1" applyFill="1" applyBorder="1" applyAlignment="1">
      <alignment horizontal="right" vertical="center" shrinkToFit="1"/>
    </xf>
    <xf numFmtId="178" fontId="42" fillId="0" borderId="32" xfId="1" applyNumberFormat="1" applyFont="1" applyFill="1" applyBorder="1" applyAlignment="1">
      <alignment horizontal="right" vertical="center" shrinkToFit="1"/>
    </xf>
    <xf numFmtId="178" fontId="42" fillId="0" borderId="31" xfId="1" applyNumberFormat="1" applyFont="1" applyFill="1" applyBorder="1" applyAlignment="1">
      <alignment horizontal="right" vertical="center" shrinkToFit="1"/>
    </xf>
    <xf numFmtId="179" fontId="42" fillId="0" borderId="30" xfId="1551" applyNumberFormat="1" applyFont="1" applyFill="1" applyBorder="1" applyAlignment="1">
      <alignment horizontal="right" vertical="center" shrinkToFit="1"/>
    </xf>
    <xf numFmtId="178" fontId="42" fillId="0" borderId="29" xfId="2" applyNumberFormat="1" applyFont="1" applyFill="1" applyBorder="1" applyAlignment="1">
      <alignment horizontal="right" vertical="center" shrinkToFit="1"/>
    </xf>
    <xf numFmtId="179" fontId="43" fillId="0" borderId="4" xfId="1551" applyNumberFormat="1" applyFont="1" applyFill="1" applyBorder="1" applyAlignment="1">
      <alignment horizontal="right" vertical="center" shrinkToFit="1"/>
    </xf>
    <xf numFmtId="178" fontId="43" fillId="0" borderId="26" xfId="1" applyNumberFormat="1" applyFont="1" applyFill="1" applyBorder="1" applyAlignment="1">
      <alignment horizontal="right" vertical="center"/>
    </xf>
    <xf numFmtId="178" fontId="43" fillId="0" borderId="38" xfId="1" applyNumberFormat="1" applyFont="1" applyFill="1" applyBorder="1" applyAlignment="1">
      <alignment horizontal="right" vertical="center"/>
    </xf>
    <xf numFmtId="179" fontId="43" fillId="0" borderId="38" xfId="1551" applyNumberFormat="1" applyFont="1" applyFill="1" applyBorder="1" applyAlignment="1">
      <alignment horizontal="right" vertical="center"/>
    </xf>
    <xf numFmtId="178" fontId="43" fillId="0" borderId="27" xfId="1" applyNumberFormat="1" applyFont="1" applyFill="1" applyBorder="1" applyAlignment="1">
      <alignment horizontal="right" vertical="center"/>
    </xf>
    <xf numFmtId="178" fontId="43" fillId="0" borderId="39" xfId="1" applyNumberFormat="1" applyFont="1" applyFill="1" applyBorder="1" applyAlignment="1">
      <alignment horizontal="right" vertical="center"/>
    </xf>
    <xf numFmtId="179" fontId="43" fillId="0" borderId="4" xfId="1" applyNumberFormat="1" applyFont="1" applyFill="1" applyBorder="1" applyAlignment="1">
      <alignment horizontal="right" vertical="center" shrinkToFit="1"/>
    </xf>
    <xf numFmtId="179" fontId="43" fillId="0" borderId="7" xfId="1" applyNumberFormat="1" applyFont="1" applyFill="1" applyBorder="1" applyAlignment="1">
      <alignment horizontal="right" vertical="center" shrinkToFit="1"/>
    </xf>
    <xf numFmtId="49" fontId="43" fillId="0" borderId="3" xfId="0" applyNumberFormat="1" applyFont="1" applyFill="1" applyBorder="1" applyAlignment="1">
      <alignment horizontal="center" vertical="center" shrinkToFit="1"/>
    </xf>
    <xf numFmtId="178" fontId="43" fillId="0" borderId="3" xfId="1" applyNumberFormat="1" applyFont="1" applyFill="1" applyBorder="1" applyAlignment="1">
      <alignment horizontal="right" vertical="center" shrinkToFit="1"/>
    </xf>
    <xf numFmtId="178" fontId="43" fillId="0" borderId="26" xfId="1" applyNumberFormat="1" applyFont="1" applyFill="1" applyBorder="1" applyAlignment="1">
      <alignment horizontal="right" vertical="center" shrinkToFit="1"/>
    </xf>
    <xf numFmtId="178" fontId="43" fillId="0" borderId="38" xfId="1" applyNumberFormat="1" applyFont="1" applyFill="1" applyBorder="1" applyAlignment="1">
      <alignment horizontal="right" vertical="center" shrinkToFit="1"/>
    </xf>
    <xf numFmtId="178" fontId="43" fillId="0" borderId="44" xfId="1" applyNumberFormat="1" applyFont="1" applyFill="1" applyBorder="1" applyAlignment="1">
      <alignment horizontal="right" vertical="center" shrinkToFit="1"/>
    </xf>
    <xf numFmtId="178" fontId="43" fillId="0" borderId="46" xfId="1" applyNumberFormat="1" applyFont="1" applyFill="1" applyBorder="1" applyAlignment="1">
      <alignment horizontal="right" vertical="center" shrinkToFit="1"/>
    </xf>
    <xf numFmtId="178" fontId="43" fillId="0" borderId="47" xfId="1" applyNumberFormat="1" applyFont="1" applyFill="1" applyBorder="1" applyAlignment="1">
      <alignment horizontal="right" vertical="center" shrinkToFit="1"/>
    </xf>
    <xf numFmtId="178" fontId="43" fillId="0" borderId="56" xfId="1" applyNumberFormat="1" applyFont="1" applyFill="1" applyBorder="1" applyAlignment="1">
      <alignment horizontal="right" vertical="center" shrinkToFit="1"/>
    </xf>
    <xf numFmtId="178" fontId="43" fillId="0" borderId="57" xfId="1" applyNumberFormat="1" applyFont="1" applyFill="1" applyBorder="1" applyAlignment="1">
      <alignment horizontal="right" vertical="center" shrinkToFit="1"/>
    </xf>
    <xf numFmtId="178" fontId="43" fillId="0" borderId="58" xfId="1" applyNumberFormat="1" applyFont="1" applyFill="1" applyBorder="1" applyAlignment="1">
      <alignment horizontal="right" vertical="center" shrinkToFit="1"/>
    </xf>
    <xf numFmtId="0" fontId="38" fillId="28" borderId="3" xfId="0" applyFont="1" applyFill="1" applyBorder="1">
      <alignment vertical="center"/>
    </xf>
    <xf numFmtId="0" fontId="38" fillId="29" borderId="3" xfId="0" applyFont="1" applyFill="1" applyBorder="1">
      <alignment vertical="center"/>
    </xf>
    <xf numFmtId="0" fontId="38" fillId="30" borderId="3" xfId="0" applyFont="1" applyFill="1" applyBorder="1">
      <alignment vertical="center"/>
    </xf>
    <xf numFmtId="0" fontId="38" fillId="31" borderId="3" xfId="0" applyFont="1" applyFill="1" applyBorder="1">
      <alignment vertical="center"/>
    </xf>
    <xf numFmtId="0" fontId="38" fillId="32" borderId="3" xfId="0" applyFont="1" applyFill="1" applyBorder="1">
      <alignment vertical="center"/>
    </xf>
    <xf numFmtId="178" fontId="43" fillId="0" borderId="27" xfId="1" applyNumberFormat="1" applyFont="1" applyFill="1" applyBorder="1" applyAlignment="1">
      <alignment horizontal="right" vertical="center" shrinkToFit="1"/>
    </xf>
    <xf numFmtId="0" fontId="43" fillId="27" borderId="20" xfId="0" applyFont="1" applyFill="1" applyBorder="1" applyAlignment="1">
      <alignment horizontal="center" vertical="center" wrapText="1"/>
    </xf>
    <xf numFmtId="179" fontId="43" fillId="0" borderId="78" xfId="1551" applyNumberFormat="1" applyFont="1" applyFill="1" applyBorder="1" applyAlignment="1">
      <alignment horizontal="right" vertical="center"/>
    </xf>
    <xf numFmtId="179" fontId="43" fillId="0" borderId="79" xfId="1551" applyNumberFormat="1" applyFont="1" applyFill="1" applyBorder="1" applyAlignment="1">
      <alignment horizontal="right" vertical="center"/>
    </xf>
    <xf numFmtId="0" fontId="43" fillId="27" borderId="78" xfId="0" applyFont="1" applyFill="1" applyBorder="1" applyAlignment="1">
      <alignment horizontal="center" vertical="center"/>
    </xf>
    <xf numFmtId="0" fontId="41" fillId="27" borderId="38" xfId="0" applyFont="1" applyFill="1" applyBorder="1" applyAlignment="1">
      <alignment horizontal="center" vertical="center" wrapText="1"/>
    </xf>
    <xf numFmtId="0" fontId="43" fillId="27" borderId="26" xfId="0" applyFont="1" applyFill="1" applyBorder="1" applyAlignment="1">
      <alignment horizontal="center" vertical="center" wrapText="1"/>
    </xf>
    <xf numFmtId="179" fontId="43" fillId="0" borderId="23" xfId="1551" applyNumberFormat="1" applyFont="1" applyFill="1" applyBorder="1" applyAlignment="1">
      <alignment horizontal="right" vertical="center" shrinkToFit="1"/>
    </xf>
    <xf numFmtId="179" fontId="43" fillId="0" borderId="5" xfId="1551" applyNumberFormat="1" applyFont="1" applyFill="1" applyBorder="1" applyAlignment="1">
      <alignment horizontal="right" vertical="center" shrinkToFit="1"/>
    </xf>
    <xf numFmtId="178" fontId="43" fillId="0" borderId="23" xfId="1387" applyNumberFormat="1" applyFont="1" applyFill="1" applyBorder="1" applyAlignment="1">
      <alignment horizontal="right" vertical="center" shrinkToFit="1"/>
    </xf>
    <xf numFmtId="178" fontId="43" fillId="0" borderId="84" xfId="1" applyNumberFormat="1" applyFont="1" applyFill="1" applyBorder="1" applyAlignment="1">
      <alignment horizontal="right" vertical="center" shrinkToFit="1"/>
    </xf>
    <xf numFmtId="178" fontId="43" fillId="0" borderId="85" xfId="1" applyNumberFormat="1" applyFont="1" applyFill="1" applyBorder="1" applyAlignment="1">
      <alignment horizontal="right" vertical="center" shrinkToFit="1"/>
    </xf>
    <xf numFmtId="178" fontId="43" fillId="0" borderId="83" xfId="1" applyNumberFormat="1" applyFont="1" applyFill="1" applyBorder="1" applyAlignment="1">
      <alignment horizontal="right" vertical="center" shrinkToFit="1"/>
    </xf>
    <xf numFmtId="0" fontId="43" fillId="27" borderId="3" xfId="0" applyFont="1" applyFill="1" applyBorder="1" applyAlignment="1">
      <alignment horizontal="center" vertical="center"/>
    </xf>
    <xf numFmtId="179" fontId="43" fillId="0" borderId="39" xfId="1551" applyNumberFormat="1" applyFont="1" applyFill="1" applyBorder="1" applyAlignment="1">
      <alignment horizontal="right" vertical="center"/>
    </xf>
    <xf numFmtId="178" fontId="43" fillId="0" borderId="7" xfId="0" applyNumberFormat="1" applyFont="1" applyFill="1" applyBorder="1" applyAlignment="1">
      <alignment horizontal="right" vertical="center" shrinkToFit="1"/>
    </xf>
    <xf numFmtId="0" fontId="42" fillId="0" borderId="0" xfId="2" applyNumberFormat="1" applyFont="1" applyFill="1" applyBorder="1" applyAlignment="1">
      <alignment horizontal="center" vertical="center" wrapText="1"/>
    </xf>
    <xf numFmtId="0" fontId="42" fillId="0" borderId="20" xfId="2" applyNumberFormat="1" applyFont="1" applyFill="1" applyBorder="1" applyAlignment="1">
      <alignment vertical="center"/>
    </xf>
    <xf numFmtId="0" fontId="46" fillId="0" borderId="20" xfId="2" applyNumberFormat="1" applyFont="1" applyFill="1" applyBorder="1" applyAlignment="1">
      <alignment vertical="center"/>
    </xf>
    <xf numFmtId="0" fontId="42" fillId="0" borderId="28" xfId="2" applyNumberFormat="1" applyFont="1" applyFill="1" applyBorder="1" applyAlignment="1">
      <alignment vertical="center"/>
    </xf>
    <xf numFmtId="0" fontId="42" fillId="0" borderId="3" xfId="2" applyNumberFormat="1" applyFont="1" applyFill="1" applyBorder="1" applyAlignment="1">
      <alignment vertical="center"/>
    </xf>
    <xf numFmtId="178" fontId="43" fillId="0" borderId="3" xfId="1" applyNumberFormat="1" applyFont="1" applyFill="1" applyBorder="1" applyAlignment="1">
      <alignment horizontal="right" vertical="center"/>
    </xf>
    <xf numFmtId="178" fontId="43" fillId="0" borderId="7" xfId="1" applyNumberFormat="1" applyFont="1" applyFill="1" applyBorder="1" applyAlignment="1">
      <alignment horizontal="right" vertical="center" shrinkToFit="1"/>
    </xf>
    <xf numFmtId="178" fontId="43" fillId="0" borderId="4" xfId="1" applyNumberFormat="1" applyFont="1" applyFill="1" applyBorder="1" applyAlignment="1">
      <alignment horizontal="right" vertical="center" shrinkToFit="1"/>
    </xf>
    <xf numFmtId="178" fontId="43" fillId="0" borderId="4" xfId="0" applyNumberFormat="1" applyFont="1" applyFill="1" applyBorder="1" applyAlignment="1">
      <alignment horizontal="right" vertical="center" shrinkToFit="1"/>
    </xf>
    <xf numFmtId="178" fontId="43" fillId="0" borderId="26" xfId="0" applyNumberFormat="1" applyFont="1" applyFill="1" applyBorder="1" applyAlignment="1">
      <alignment horizontal="right" vertical="center" shrinkToFit="1"/>
    </xf>
    <xf numFmtId="178" fontId="43" fillId="0" borderId="67" xfId="0" applyNumberFormat="1" applyFont="1" applyFill="1" applyBorder="1" applyAlignment="1">
      <alignment horizontal="right" vertical="center" shrinkToFit="1"/>
    </xf>
    <xf numFmtId="178" fontId="43" fillId="0" borderId="43" xfId="0" applyNumberFormat="1" applyFont="1" applyFill="1" applyBorder="1" applyAlignment="1">
      <alignment horizontal="right" vertical="center" shrinkToFit="1"/>
    </xf>
    <xf numFmtId="178" fontId="43" fillId="0" borderId="27" xfId="0" applyNumberFormat="1" applyFont="1" applyFill="1" applyBorder="1" applyAlignment="1">
      <alignment horizontal="right" vertical="center" shrinkToFit="1"/>
    </xf>
    <xf numFmtId="178" fontId="43" fillId="0" borderId="39" xfId="0" applyNumberFormat="1" applyFont="1" applyFill="1" applyBorder="1" applyAlignment="1">
      <alignment horizontal="right" vertical="center" shrinkToFit="1"/>
    </xf>
    <xf numFmtId="178" fontId="43" fillId="0" borderId="68" xfId="0" applyNumberFormat="1" applyFont="1" applyFill="1" applyBorder="1" applyAlignment="1">
      <alignment horizontal="right" vertical="center" shrinkToFit="1"/>
    </xf>
    <xf numFmtId="0" fontId="43" fillId="0" borderId="3" xfId="0" applyNumberFormat="1" applyFont="1" applyFill="1" applyBorder="1" applyAlignment="1">
      <alignment vertical="center" wrapText="1"/>
    </xf>
    <xf numFmtId="0" fontId="43" fillId="0" borderId="44" xfId="0" applyNumberFormat="1" applyFont="1" applyFill="1" applyBorder="1" applyAlignment="1">
      <alignment vertical="center" wrapText="1"/>
    </xf>
    <xf numFmtId="0" fontId="43" fillId="0" borderId="42" xfId="0" applyNumberFormat="1" applyFont="1" applyFill="1" applyBorder="1" applyAlignment="1">
      <alignment vertical="center" wrapText="1"/>
    </xf>
    <xf numFmtId="0" fontId="43" fillId="0" borderId="45" xfId="0" applyNumberFormat="1" applyFont="1" applyFill="1" applyBorder="1" applyAlignment="1">
      <alignment vertical="center" wrapText="1"/>
    </xf>
    <xf numFmtId="0" fontId="43" fillId="0" borderId="56" xfId="0" applyNumberFormat="1" applyFont="1" applyFill="1" applyBorder="1" applyAlignment="1">
      <alignment vertical="center" wrapText="1"/>
    </xf>
    <xf numFmtId="0" fontId="43" fillId="0" borderId="60" xfId="0" applyNumberFormat="1" applyFont="1" applyFill="1" applyBorder="1" applyAlignment="1">
      <alignment vertical="center" wrapText="1"/>
    </xf>
    <xf numFmtId="178" fontId="38" fillId="0" borderId="0" xfId="0" applyNumberFormat="1" applyFont="1" applyFill="1">
      <alignment vertical="center"/>
    </xf>
    <xf numFmtId="0" fontId="38" fillId="0" borderId="0" xfId="0" applyFont="1" applyFill="1" applyAlignment="1">
      <alignment vertical="center"/>
    </xf>
    <xf numFmtId="0" fontId="43" fillId="0" borderId="4" xfId="0" applyFont="1" applyFill="1" applyBorder="1" applyAlignment="1">
      <alignment horizontal="center" vertical="center" shrinkToFit="1"/>
    </xf>
    <xf numFmtId="0" fontId="42" fillId="0" borderId="3" xfId="1148" applyFont="1" applyFill="1" applyBorder="1" applyAlignment="1" applyProtection="1">
      <alignment vertical="center"/>
      <protection locked="0"/>
    </xf>
    <xf numFmtId="0" fontId="38" fillId="0" borderId="28" xfId="0" applyFont="1" applyFill="1" applyBorder="1">
      <alignment vertical="center"/>
    </xf>
    <xf numFmtId="178" fontId="42" fillId="0" borderId="23" xfId="1148" applyNumberFormat="1" applyFont="1" applyFill="1" applyBorder="1" applyAlignment="1" applyProtection="1">
      <alignment horizontal="right" vertical="center" shrinkToFit="1"/>
      <protection locked="0"/>
    </xf>
    <xf numFmtId="177" fontId="38" fillId="0" borderId="0" xfId="0" applyNumberFormat="1" applyFont="1" applyFill="1">
      <alignment vertical="center"/>
    </xf>
    <xf numFmtId="0" fontId="43" fillId="33" borderId="43" xfId="0" applyFont="1" applyFill="1" applyBorder="1" applyAlignment="1">
      <alignment horizontal="center" vertical="center"/>
    </xf>
    <xf numFmtId="0" fontId="43" fillId="33" borderId="66" xfId="0" applyFont="1" applyFill="1" applyBorder="1" applyAlignment="1">
      <alignment horizontal="center" vertical="center"/>
    </xf>
    <xf numFmtId="0" fontId="43" fillId="33" borderId="41" xfId="0" applyFont="1" applyFill="1" applyBorder="1" applyAlignment="1">
      <alignment horizontal="center" vertical="center"/>
    </xf>
    <xf numFmtId="0" fontId="43" fillId="33" borderId="24" xfId="0" applyFont="1" applyFill="1" applyBorder="1" applyAlignment="1">
      <alignment horizontal="center" vertical="center"/>
    </xf>
    <xf numFmtId="0" fontId="43" fillId="33" borderId="24" xfId="0" applyFont="1" applyFill="1" applyBorder="1" applyAlignment="1">
      <alignment horizontal="center" vertical="center" wrapText="1"/>
    </xf>
    <xf numFmtId="0" fontId="43" fillId="33" borderId="41" xfId="0" applyFont="1" applyFill="1" applyBorder="1" applyAlignment="1">
      <alignment horizontal="center" vertical="center" wrapText="1"/>
    </xf>
    <xf numFmtId="0" fontId="43" fillId="33" borderId="3" xfId="0" applyFont="1" applyFill="1" applyBorder="1" applyAlignment="1">
      <alignment horizontal="center" vertical="center" wrapText="1"/>
    </xf>
    <xf numFmtId="0" fontId="43" fillId="33" borderId="26" xfId="0" applyFont="1" applyFill="1" applyBorder="1" applyAlignment="1">
      <alignment horizontal="center" vertical="center"/>
    </xf>
    <xf numFmtId="0" fontId="43" fillId="33" borderId="38" xfId="0" applyFont="1" applyFill="1" applyBorder="1" applyAlignment="1">
      <alignment horizontal="center" vertical="center"/>
    </xf>
    <xf numFmtId="10" fontId="43" fillId="0" borderId="4" xfId="1551" applyNumberFormat="1" applyFont="1" applyFill="1" applyBorder="1" applyAlignment="1">
      <alignment horizontal="right" vertical="center" shrinkToFit="1"/>
    </xf>
    <xf numFmtId="10" fontId="43" fillId="0" borderId="7" xfId="1551" applyNumberFormat="1" applyFont="1" applyFill="1" applyBorder="1" applyAlignment="1">
      <alignment horizontal="right" vertical="center" shrinkToFit="1"/>
    </xf>
    <xf numFmtId="10" fontId="42" fillId="0" borderId="3" xfId="1551" applyNumberFormat="1" applyFont="1" applyFill="1" applyBorder="1" applyAlignment="1">
      <alignment horizontal="right" vertical="center" shrinkToFit="1"/>
    </xf>
    <xf numFmtId="10" fontId="42" fillId="0" borderId="32" xfId="1551" applyNumberFormat="1" applyFont="1" applyFill="1" applyBorder="1" applyAlignment="1">
      <alignment horizontal="right" vertical="center" shrinkToFit="1"/>
    </xf>
    <xf numFmtId="0" fontId="38" fillId="0" borderId="24" xfId="0" applyFont="1" applyFill="1" applyBorder="1">
      <alignment vertical="center"/>
    </xf>
    <xf numFmtId="10" fontId="43" fillId="0" borderId="3" xfId="1551" applyNumberFormat="1" applyFont="1" applyFill="1" applyBorder="1" applyAlignment="1">
      <alignment horizontal="right" vertical="center" shrinkToFit="1"/>
    </xf>
    <xf numFmtId="0" fontId="43" fillId="33" borderId="20" xfId="0" applyFont="1" applyFill="1" applyBorder="1" applyAlignment="1">
      <alignment horizontal="center" vertical="center"/>
    </xf>
    <xf numFmtId="0" fontId="42" fillId="0" borderId="0" xfId="2" applyNumberFormat="1" applyFont="1" applyFill="1" applyBorder="1" applyAlignment="1">
      <alignment vertical="center"/>
    </xf>
    <xf numFmtId="178" fontId="43" fillId="0" borderId="68" xfId="1" applyNumberFormat="1" applyFont="1" applyFill="1" applyBorder="1" applyAlignment="1">
      <alignment horizontal="right" vertical="center" shrinkToFit="1"/>
    </xf>
    <xf numFmtId="178" fontId="43" fillId="0" borderId="98" xfId="1" applyNumberFormat="1" applyFont="1" applyFill="1" applyBorder="1" applyAlignment="1">
      <alignment horizontal="right" vertical="center" shrinkToFit="1"/>
    </xf>
    <xf numFmtId="178" fontId="43" fillId="0" borderId="99" xfId="1" applyNumberFormat="1" applyFont="1" applyFill="1" applyBorder="1" applyAlignment="1">
      <alignment horizontal="right" vertical="center" shrinkToFit="1"/>
    </xf>
    <xf numFmtId="179" fontId="43" fillId="0" borderId="7" xfId="0" applyNumberFormat="1" applyFont="1" applyFill="1" applyBorder="1" applyAlignment="1">
      <alignment horizontal="right" vertical="center" shrinkToFit="1"/>
    </xf>
    <xf numFmtId="0" fontId="43" fillId="0" borderId="0" xfId="0" applyFont="1" applyFill="1" applyBorder="1" applyAlignment="1">
      <alignment vertical="center"/>
    </xf>
    <xf numFmtId="0" fontId="43" fillId="0" borderId="3" xfId="0" applyFont="1" applyFill="1" applyBorder="1">
      <alignment vertical="center"/>
    </xf>
    <xf numFmtId="10" fontId="43" fillId="0" borderId="3" xfId="0" applyNumberFormat="1" applyFont="1" applyFill="1" applyBorder="1" applyAlignment="1">
      <alignment horizontal="right" vertical="center"/>
    </xf>
    <xf numFmtId="179" fontId="43" fillId="0" borderId="3" xfId="0" applyNumberFormat="1" applyFont="1" applyFill="1" applyBorder="1" applyAlignment="1">
      <alignment horizontal="right" vertical="center"/>
    </xf>
    <xf numFmtId="183" fontId="43" fillId="0" borderId="3" xfId="0" applyNumberFormat="1" applyFont="1" applyFill="1" applyBorder="1" applyAlignment="1">
      <alignment horizontal="right" vertical="center"/>
    </xf>
    <xf numFmtId="184" fontId="43" fillId="0" borderId="3" xfId="0" applyNumberFormat="1" applyFont="1" applyFill="1" applyBorder="1" applyAlignment="1">
      <alignment horizontal="right" vertical="center"/>
    </xf>
    <xf numFmtId="0" fontId="43" fillId="27" borderId="4" xfId="0" applyFont="1" applyFill="1" applyBorder="1" applyAlignment="1">
      <alignment horizontal="center" vertical="center" wrapText="1"/>
    </xf>
    <xf numFmtId="0" fontId="43" fillId="27" borderId="18" xfId="0" applyFont="1" applyFill="1" applyBorder="1" applyAlignment="1">
      <alignment horizontal="center" vertical="center"/>
    </xf>
    <xf numFmtId="0" fontId="43" fillId="0" borderId="3" xfId="1387" applyFont="1" applyFill="1" applyBorder="1" applyAlignment="1">
      <alignment horizontal="center" vertical="center"/>
    </xf>
    <xf numFmtId="0" fontId="44" fillId="0" borderId="0" xfId="0" applyFont="1" applyFill="1">
      <alignment vertical="center"/>
    </xf>
    <xf numFmtId="179" fontId="43" fillId="0" borderId="103" xfId="1551" applyNumberFormat="1" applyFont="1" applyFill="1" applyBorder="1" applyAlignment="1">
      <alignment horizontal="right" vertical="center"/>
    </xf>
    <xf numFmtId="179" fontId="43" fillId="0" borderId="102" xfId="1551" applyNumberFormat="1" applyFont="1" applyFill="1" applyBorder="1" applyAlignment="1">
      <alignment horizontal="right" vertical="center"/>
    </xf>
    <xf numFmtId="179" fontId="43" fillId="0" borderId="104" xfId="1551" applyNumberFormat="1" applyFont="1" applyFill="1" applyBorder="1" applyAlignment="1">
      <alignment horizontal="right" vertical="center"/>
    </xf>
    <xf numFmtId="183" fontId="43" fillId="0" borderId="3" xfId="1551" applyNumberFormat="1" applyFont="1" applyFill="1" applyBorder="1" applyAlignment="1">
      <alignment horizontal="right" vertical="center" shrinkToFit="1"/>
    </xf>
    <xf numFmtId="184" fontId="43" fillId="0" borderId="3" xfId="1551" applyNumberFormat="1" applyFont="1" applyFill="1" applyBorder="1" applyAlignment="1">
      <alignment horizontal="right" vertical="center" shrinkToFit="1"/>
    </xf>
    <xf numFmtId="0" fontId="43" fillId="0" borderId="18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  <xf numFmtId="0" fontId="43" fillId="0" borderId="41" xfId="0" applyFont="1" applyFill="1" applyBorder="1" applyAlignment="1">
      <alignment horizontal="center" vertical="center"/>
    </xf>
    <xf numFmtId="0" fontId="43" fillId="0" borderId="41" xfId="0" applyFont="1" applyFill="1" applyBorder="1" applyAlignment="1">
      <alignment horizontal="center" vertical="center" wrapText="1"/>
    </xf>
    <xf numFmtId="178" fontId="43" fillId="0" borderId="3" xfId="0" applyNumberFormat="1" applyFont="1" applyFill="1" applyBorder="1" applyAlignment="1">
      <alignment horizontal="right" vertical="center" shrinkToFit="1"/>
    </xf>
    <xf numFmtId="0" fontId="43" fillId="0" borderId="4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38" fillId="0" borderId="0" xfId="0" applyNumberFormat="1" applyFont="1" applyFill="1" applyAlignment="1">
      <alignment vertical="center"/>
    </xf>
    <xf numFmtId="0" fontId="39" fillId="0" borderId="0" xfId="0" applyNumberFormat="1" applyFont="1" applyFill="1">
      <alignment vertical="center"/>
    </xf>
    <xf numFmtId="0" fontId="43" fillId="0" borderId="21" xfId="0" applyNumberFormat="1" applyFont="1" applyFill="1" applyBorder="1" applyAlignment="1">
      <alignment vertical="center"/>
    </xf>
    <xf numFmtId="0" fontId="43" fillId="0" borderId="22" xfId="0" applyNumberFormat="1" applyFont="1" applyFill="1" applyBorder="1" applyAlignment="1">
      <alignment vertical="center"/>
    </xf>
    <xf numFmtId="0" fontId="38" fillId="0" borderId="0" xfId="0" applyNumberFormat="1" applyFont="1" applyFill="1">
      <alignment vertical="center"/>
    </xf>
    <xf numFmtId="0" fontId="39" fillId="0" borderId="0" xfId="0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1" fillId="0" borderId="0" xfId="0" applyFont="1" applyFill="1">
      <alignment vertical="center"/>
    </xf>
    <xf numFmtId="0" fontId="41" fillId="0" borderId="0" xfId="0" applyNumberFormat="1" applyFont="1" applyFill="1" applyAlignment="1">
      <alignment vertical="center"/>
    </xf>
    <xf numFmtId="179" fontId="38" fillId="0" borderId="0" xfId="1551" applyNumberFormat="1" applyFont="1" applyFill="1" applyBorder="1" applyAlignment="1">
      <alignment horizontal="right" vertical="center" shrinkToFit="1"/>
    </xf>
    <xf numFmtId="0" fontId="43" fillId="0" borderId="7" xfId="0" applyFont="1" applyFill="1" applyBorder="1" applyAlignment="1">
      <alignment horizontal="center" vertical="center" shrinkToFit="1"/>
    </xf>
    <xf numFmtId="0" fontId="47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43" fillId="0" borderId="0" xfId="0" applyFont="1" applyFill="1" applyBorder="1" applyAlignment="1">
      <alignment horizontal="center" vertical="center"/>
    </xf>
    <xf numFmtId="179" fontId="43" fillId="0" borderId="0" xfId="1551" applyNumberFormat="1" applyFont="1" applyFill="1" applyBorder="1" applyAlignment="1">
      <alignment horizontal="right" vertical="center" shrinkToFit="1"/>
    </xf>
    <xf numFmtId="178" fontId="43" fillId="0" borderId="3" xfId="0" applyNumberFormat="1" applyFont="1" applyFill="1" applyBorder="1" applyAlignment="1">
      <alignment horizontal="right" vertical="center"/>
    </xf>
    <xf numFmtId="0" fontId="43" fillId="0" borderId="3" xfId="0" applyFont="1" applyFill="1" applyBorder="1" applyAlignment="1">
      <alignment horizontal="center" vertical="center" shrinkToFit="1"/>
    </xf>
    <xf numFmtId="0" fontId="38" fillId="0" borderId="70" xfId="0" applyFont="1" applyFill="1" applyBorder="1">
      <alignment vertical="center"/>
    </xf>
    <xf numFmtId="0" fontId="38" fillId="0" borderId="71" xfId="0" applyFont="1" applyFill="1" applyBorder="1">
      <alignment vertical="center"/>
    </xf>
    <xf numFmtId="0" fontId="38" fillId="0" borderId="72" xfId="0" applyFont="1" applyFill="1" applyBorder="1">
      <alignment vertical="center"/>
    </xf>
    <xf numFmtId="0" fontId="38" fillId="0" borderId="73" xfId="0" applyFont="1" applyFill="1" applyBorder="1">
      <alignment vertical="center"/>
    </xf>
    <xf numFmtId="10" fontId="38" fillId="0" borderId="0" xfId="1551" applyNumberFormat="1" applyFont="1" applyFill="1" applyBorder="1">
      <alignment vertical="center"/>
    </xf>
    <xf numFmtId="0" fontId="38" fillId="0" borderId="0" xfId="0" applyFont="1" applyFill="1" applyBorder="1" applyAlignment="1">
      <alignment vertical="center"/>
    </xf>
    <xf numFmtId="10" fontId="38" fillId="0" borderId="0" xfId="1551" applyNumberFormat="1" applyFont="1" applyFill="1" applyBorder="1" applyAlignment="1">
      <alignment vertical="center"/>
    </xf>
    <xf numFmtId="0" fontId="38" fillId="0" borderId="74" xfId="0" applyFont="1" applyFill="1" applyBorder="1" applyAlignment="1">
      <alignment vertical="center"/>
    </xf>
    <xf numFmtId="179" fontId="38" fillId="0" borderId="0" xfId="1551" applyNumberFormat="1" applyFont="1" applyFill="1" applyBorder="1">
      <alignment vertical="center"/>
    </xf>
    <xf numFmtId="179" fontId="38" fillId="0" borderId="0" xfId="1551" applyNumberFormat="1" applyFont="1" applyFill="1" applyBorder="1" applyAlignment="1">
      <alignment vertical="center"/>
    </xf>
    <xf numFmtId="0" fontId="38" fillId="0" borderId="75" xfId="0" applyFont="1" applyFill="1" applyBorder="1">
      <alignment vertical="center"/>
    </xf>
    <xf numFmtId="0" fontId="38" fillId="0" borderId="76" xfId="0" applyFont="1" applyFill="1" applyBorder="1">
      <alignment vertical="center"/>
    </xf>
    <xf numFmtId="0" fontId="38" fillId="0" borderId="77" xfId="0" applyFont="1" applyFill="1" applyBorder="1" applyAlignment="1">
      <alignment vertical="center"/>
    </xf>
    <xf numFmtId="0" fontId="38" fillId="0" borderId="74" xfId="0" applyFont="1" applyFill="1" applyBorder="1">
      <alignment vertical="center"/>
    </xf>
    <xf numFmtId="0" fontId="38" fillId="0" borderId="77" xfId="0" applyFont="1" applyFill="1" applyBorder="1">
      <alignment vertical="center"/>
    </xf>
    <xf numFmtId="0" fontId="43" fillId="0" borderId="7" xfId="0" applyFont="1" applyFill="1" applyBorder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39" fillId="0" borderId="0" xfId="0" applyFont="1" applyFill="1" applyAlignment="1">
      <alignment vertical="center" shrinkToFit="1"/>
    </xf>
    <xf numFmtId="0" fontId="3" fillId="0" borderId="0" xfId="0" applyFont="1" applyFill="1">
      <alignment vertical="center"/>
    </xf>
    <xf numFmtId="178" fontId="43" fillId="0" borderId="23" xfId="0" applyNumberFormat="1" applyFont="1" applyFill="1" applyBorder="1" applyAlignment="1">
      <alignment horizontal="right" vertical="center"/>
    </xf>
    <xf numFmtId="178" fontId="43" fillId="0" borderId="43" xfId="0" applyNumberFormat="1" applyFont="1" applyFill="1" applyBorder="1" applyAlignment="1">
      <alignment horizontal="right" vertical="center"/>
    </xf>
    <xf numFmtId="178" fontId="43" fillId="0" borderId="24" xfId="0" applyNumberFormat="1" applyFont="1" applyFill="1" applyBorder="1" applyAlignment="1">
      <alignment horizontal="right" vertical="center"/>
    </xf>
    <xf numFmtId="178" fontId="43" fillId="0" borderId="98" xfId="0" applyNumberFormat="1" applyFont="1" applyFill="1" applyBorder="1" applyAlignment="1">
      <alignment horizontal="right" vertical="center"/>
    </xf>
    <xf numFmtId="178" fontId="43" fillId="0" borderId="5" xfId="0" applyNumberFormat="1" applyFont="1" applyFill="1" applyBorder="1" applyAlignment="1">
      <alignment horizontal="right" vertical="center"/>
    </xf>
    <xf numFmtId="178" fontId="43" fillId="0" borderId="27" xfId="0" applyNumberFormat="1" applyFont="1" applyFill="1" applyBorder="1" applyAlignment="1">
      <alignment horizontal="right" vertical="center"/>
    </xf>
    <xf numFmtId="178" fontId="43" fillId="0" borderId="100" xfId="0" applyNumberFormat="1" applyFont="1" applyFill="1" applyBorder="1" applyAlignment="1">
      <alignment horizontal="right" vertical="center"/>
    </xf>
    <xf numFmtId="0" fontId="45" fillId="0" borderId="0" xfId="0" applyNumberFormat="1" applyFont="1" applyFill="1" applyBorder="1" applyAlignment="1">
      <alignment vertical="center"/>
    </xf>
    <xf numFmtId="0" fontId="38" fillId="0" borderId="0" xfId="0" applyNumberFormat="1" applyFont="1" applyFill="1" applyAlignment="1">
      <alignment horizontal="left" vertical="center"/>
    </xf>
    <xf numFmtId="0" fontId="48" fillId="0" borderId="0" xfId="0" applyNumberFormat="1" applyFont="1" applyFill="1">
      <alignment vertical="center"/>
    </xf>
    <xf numFmtId="0" fontId="49" fillId="0" borderId="0" xfId="0" applyFont="1" applyFill="1">
      <alignment vertical="center"/>
    </xf>
    <xf numFmtId="179" fontId="43" fillId="0" borderId="3" xfId="1551" applyNumberFormat="1" applyFont="1" applyFill="1" applyBorder="1" applyAlignment="1">
      <alignment horizontal="right" vertical="center"/>
    </xf>
    <xf numFmtId="0" fontId="38" fillId="0" borderId="0" xfId="0" applyFont="1" applyFill="1" applyAlignment="1">
      <alignment vertical="center" shrinkToFit="1"/>
    </xf>
    <xf numFmtId="0" fontId="50" fillId="0" borderId="0" xfId="0" applyFont="1" applyFill="1" applyAlignment="1">
      <alignment vertical="center"/>
    </xf>
    <xf numFmtId="0" fontId="45" fillId="0" borderId="0" xfId="0" applyNumberFormat="1" applyFont="1" applyFill="1" applyBorder="1" applyAlignment="1">
      <alignment horizontal="left" vertical="center"/>
    </xf>
    <xf numFmtId="179" fontId="43" fillId="0" borderId="48" xfId="1551" applyNumberFormat="1" applyFont="1" applyFill="1" applyBorder="1" applyAlignment="1">
      <alignment horizontal="right" vertical="center" shrinkToFit="1"/>
    </xf>
    <xf numFmtId="179" fontId="43" fillId="0" borderId="51" xfId="1551" applyNumberFormat="1" applyFont="1" applyFill="1" applyBorder="1" applyAlignment="1">
      <alignment horizontal="right" vertical="center" shrinkToFit="1"/>
    </xf>
    <xf numFmtId="179" fontId="43" fillId="0" borderId="54" xfId="1551" applyNumberFormat="1" applyFont="1" applyFill="1" applyBorder="1" applyAlignment="1">
      <alignment horizontal="right" vertical="center" shrinkToFit="1"/>
    </xf>
    <xf numFmtId="178" fontId="43" fillId="0" borderId="86" xfId="1" applyNumberFormat="1" applyFont="1" applyFill="1" applyBorder="1" applyAlignment="1">
      <alignment horizontal="right" vertical="center" shrinkToFit="1"/>
    </xf>
    <xf numFmtId="179" fontId="43" fillId="0" borderId="59" xfId="1551" applyNumberFormat="1" applyFont="1" applyFill="1" applyBorder="1" applyAlignment="1">
      <alignment horizontal="right" vertical="center" shrinkToFit="1"/>
    </xf>
    <xf numFmtId="178" fontId="43" fillId="0" borderId="87" xfId="1" applyNumberFormat="1" applyFont="1" applyFill="1" applyBorder="1" applyAlignment="1">
      <alignment horizontal="right" vertical="center" shrinkToFit="1"/>
    </xf>
    <xf numFmtId="179" fontId="43" fillId="0" borderId="63" xfId="1551" applyNumberFormat="1" applyFont="1" applyFill="1" applyBorder="1" applyAlignment="1">
      <alignment horizontal="right" vertical="center" shrinkToFit="1"/>
    </xf>
    <xf numFmtId="0" fontId="48" fillId="0" borderId="0" xfId="0" applyFont="1" applyFill="1">
      <alignment vertical="center"/>
    </xf>
    <xf numFmtId="179" fontId="49" fillId="0" borderId="0" xfId="1551" applyNumberFormat="1" applyFont="1" applyFill="1">
      <alignment vertical="center"/>
    </xf>
    <xf numFmtId="179" fontId="43" fillId="0" borderId="97" xfId="1551" applyNumberFormat="1" applyFont="1" applyFill="1" applyBorder="1" applyAlignment="1">
      <alignment horizontal="right" vertical="center" shrinkToFit="1"/>
    </xf>
    <xf numFmtId="178" fontId="43" fillId="0" borderId="28" xfId="1" applyNumberFormat="1" applyFont="1" applyFill="1" applyBorder="1" applyAlignment="1">
      <alignment horizontal="right" vertical="center" shrinkToFit="1"/>
    </xf>
    <xf numFmtId="178" fontId="43" fillId="0" borderId="95" xfId="1" applyNumberFormat="1" applyFont="1" applyFill="1" applyBorder="1" applyAlignment="1">
      <alignment horizontal="right" vertical="center" shrinkToFit="1"/>
    </xf>
    <xf numFmtId="179" fontId="43" fillId="0" borderId="96" xfId="1551" applyNumberFormat="1" applyFont="1" applyFill="1" applyBorder="1" applyAlignment="1">
      <alignment horizontal="right" vertical="center" shrinkToFit="1"/>
    </xf>
    <xf numFmtId="178" fontId="43" fillId="0" borderId="80" xfId="1" applyNumberFormat="1" applyFont="1" applyFill="1" applyBorder="1" applyAlignment="1">
      <alignment horizontal="right" vertical="center" shrinkToFit="1"/>
    </xf>
    <xf numFmtId="179" fontId="43" fillId="0" borderId="101" xfId="1551" applyNumberFormat="1" applyFont="1" applyFill="1" applyBorder="1" applyAlignment="1">
      <alignment horizontal="right" vertical="center" shrinkToFit="1"/>
    </xf>
    <xf numFmtId="20" fontId="38" fillId="0" borderId="0" xfId="0" applyNumberFormat="1" applyFont="1" applyFill="1" applyBorder="1">
      <alignment vertical="center"/>
    </xf>
    <xf numFmtId="0" fontId="43" fillId="0" borderId="3" xfId="0" applyFont="1" applyFill="1" applyBorder="1" applyAlignment="1">
      <alignment horizontal="center" vertical="center" wrapText="1"/>
    </xf>
    <xf numFmtId="178" fontId="43" fillId="0" borderId="66" xfId="0" applyNumberFormat="1" applyFont="1" applyFill="1" applyBorder="1" applyAlignment="1">
      <alignment horizontal="right" vertical="center" shrinkToFit="1"/>
    </xf>
    <xf numFmtId="178" fontId="43" fillId="0" borderId="4" xfId="1387" applyNumberFormat="1" applyFont="1" applyFill="1" applyBorder="1" applyAlignment="1">
      <alignment horizontal="right" vertical="center" shrinkToFit="1"/>
    </xf>
    <xf numFmtId="178" fontId="42" fillId="0" borderId="4" xfId="1148" applyNumberFormat="1" applyFont="1" applyFill="1" applyBorder="1" applyAlignment="1" applyProtection="1">
      <alignment horizontal="right" vertical="center" shrinkToFit="1"/>
      <protection locked="0"/>
    </xf>
    <xf numFmtId="0" fontId="42" fillId="27" borderId="20" xfId="2" applyNumberFormat="1" applyFont="1" applyFill="1" applyBorder="1" applyAlignment="1">
      <alignment horizontal="center" vertical="center"/>
    </xf>
    <xf numFmtId="0" fontId="42" fillId="27" borderId="18" xfId="2" applyNumberFormat="1" applyFont="1" applyFill="1" applyBorder="1" applyAlignment="1">
      <alignment horizontal="center" vertical="center"/>
    </xf>
    <xf numFmtId="0" fontId="42" fillId="27" borderId="19" xfId="2" applyNumberFormat="1" applyFont="1" applyFill="1" applyBorder="1" applyAlignment="1">
      <alignment horizontal="center" vertical="center"/>
    </xf>
    <xf numFmtId="0" fontId="43" fillId="27" borderId="4" xfId="0" applyFont="1" applyFill="1" applyBorder="1" applyAlignment="1">
      <alignment horizontal="center" vertical="center" wrapText="1"/>
    </xf>
    <xf numFmtId="0" fontId="43" fillId="27" borderId="22" xfId="0" applyFont="1" applyFill="1" applyBorder="1" applyAlignment="1">
      <alignment horizontal="center" vertical="center" wrapText="1"/>
    </xf>
    <xf numFmtId="0" fontId="43" fillId="27" borderId="4" xfId="0" applyFont="1" applyFill="1" applyBorder="1" applyAlignment="1">
      <alignment horizontal="center" vertical="center"/>
    </xf>
    <xf numFmtId="0" fontId="43" fillId="27" borderId="21" xfId="0" applyFont="1" applyFill="1" applyBorder="1" applyAlignment="1">
      <alignment horizontal="center" vertical="center"/>
    </xf>
    <xf numFmtId="0" fontId="43" fillId="27" borderId="22" xfId="0" applyFont="1" applyFill="1" applyBorder="1" applyAlignment="1">
      <alignment horizontal="center" vertical="center"/>
    </xf>
    <xf numFmtId="0" fontId="43" fillId="27" borderId="2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shrinkToFit="1"/>
    </xf>
    <xf numFmtId="0" fontId="42" fillId="27" borderId="4" xfId="2" applyNumberFormat="1" applyFont="1" applyFill="1" applyBorder="1" applyAlignment="1">
      <alignment horizontal="center" vertical="center" wrapText="1"/>
    </xf>
    <xf numFmtId="0" fontId="42" fillId="27" borderId="22" xfId="2" applyNumberFormat="1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shrinkToFit="1"/>
    </xf>
    <xf numFmtId="0" fontId="43" fillId="0" borderId="6" xfId="0" applyFont="1" applyFill="1" applyBorder="1" applyAlignment="1">
      <alignment horizontal="center" vertical="center" shrinkToFit="1"/>
    </xf>
    <xf numFmtId="0" fontId="43" fillId="27" borderId="4" xfId="0" applyFont="1" applyFill="1" applyBorder="1" applyAlignment="1">
      <alignment vertical="center"/>
    </xf>
    <xf numFmtId="0" fontId="43" fillId="27" borderId="21" xfId="0" applyFont="1" applyFill="1" applyBorder="1" applyAlignment="1">
      <alignment vertical="center"/>
    </xf>
    <xf numFmtId="0" fontId="43" fillId="27" borderId="22" xfId="0" applyFont="1" applyFill="1" applyBorder="1" applyAlignment="1">
      <alignment vertical="center"/>
    </xf>
    <xf numFmtId="0" fontId="43" fillId="0" borderId="20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vertical="center"/>
    </xf>
    <xf numFmtId="0" fontId="43" fillId="0" borderId="4" xfId="0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 wrapText="1"/>
    </xf>
    <xf numFmtId="0" fontId="43" fillId="0" borderId="22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42" fillId="0" borderId="4" xfId="2" applyNumberFormat="1" applyFont="1" applyFill="1" applyBorder="1" applyAlignment="1">
      <alignment horizontal="center" vertical="center" wrapText="1"/>
    </xf>
    <xf numFmtId="0" fontId="42" fillId="0" borderId="22" xfId="2" applyNumberFormat="1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33" borderId="20" xfId="0" applyFont="1" applyFill="1" applyBorder="1" applyAlignment="1">
      <alignment horizontal="center" vertical="center"/>
    </xf>
    <xf numFmtId="0" fontId="43" fillId="33" borderId="18" xfId="0" applyFont="1" applyFill="1" applyBorder="1" applyAlignment="1">
      <alignment horizontal="center" vertical="center"/>
    </xf>
    <xf numFmtId="0" fontId="43" fillId="33" borderId="4" xfId="0" applyFont="1" applyFill="1" applyBorder="1" applyAlignment="1">
      <alignment horizontal="center" vertical="center"/>
    </xf>
    <xf numFmtId="0" fontId="43" fillId="33" borderId="21" xfId="0" applyFont="1" applyFill="1" applyBorder="1" applyAlignment="1">
      <alignment horizontal="center" vertical="center"/>
    </xf>
    <xf numFmtId="0" fontId="43" fillId="33" borderId="22" xfId="0" applyFont="1" applyFill="1" applyBorder="1" applyAlignment="1">
      <alignment horizontal="center" vertical="center"/>
    </xf>
    <xf numFmtId="0" fontId="43" fillId="33" borderId="4" xfId="0" applyFont="1" applyFill="1" applyBorder="1" applyAlignment="1">
      <alignment horizontal="center" vertical="center" shrinkToFit="1"/>
    </xf>
    <xf numFmtId="0" fontId="43" fillId="33" borderId="21" xfId="0" applyFont="1" applyFill="1" applyBorder="1" applyAlignment="1">
      <alignment horizontal="center" vertical="center" shrinkToFit="1"/>
    </xf>
    <xf numFmtId="0" fontId="43" fillId="33" borderId="22" xfId="0" applyFont="1" applyFill="1" applyBorder="1" applyAlignment="1">
      <alignment horizontal="center" vertical="center" shrinkToFit="1"/>
    </xf>
    <xf numFmtId="0" fontId="43" fillId="33" borderId="23" xfId="0" applyFont="1" applyFill="1" applyBorder="1" applyAlignment="1">
      <alignment horizontal="center" vertical="center"/>
    </xf>
    <xf numFmtId="0" fontId="43" fillId="33" borderId="24" xfId="0" applyFont="1" applyFill="1" applyBorder="1" applyAlignment="1">
      <alignment horizontal="center" vertical="center"/>
    </xf>
    <xf numFmtId="0" fontId="43" fillId="33" borderId="41" xfId="0" applyFont="1" applyFill="1" applyBorder="1" applyAlignment="1">
      <alignment horizontal="center" vertical="center"/>
    </xf>
    <xf numFmtId="0" fontId="43" fillId="33" borderId="19" xfId="0" applyFont="1" applyFill="1" applyBorder="1" applyAlignment="1">
      <alignment horizontal="center" vertical="center"/>
    </xf>
    <xf numFmtId="0" fontId="39" fillId="33" borderId="4" xfId="0" applyFont="1" applyFill="1" applyBorder="1" applyAlignment="1">
      <alignment horizontal="center" vertical="center" wrapText="1" shrinkToFit="1"/>
    </xf>
    <xf numFmtId="0" fontId="39" fillId="33" borderId="22" xfId="0" applyFont="1" applyFill="1" applyBorder="1" applyAlignment="1">
      <alignment horizontal="center" vertical="center" wrapText="1" shrinkToFit="1"/>
    </xf>
    <xf numFmtId="0" fontId="43" fillId="33" borderId="3" xfId="0" applyFont="1" applyFill="1" applyBorder="1" applyAlignment="1">
      <alignment horizontal="center" vertical="center"/>
    </xf>
    <xf numFmtId="0" fontId="41" fillId="33" borderId="4" xfId="0" applyFont="1" applyFill="1" applyBorder="1" applyAlignment="1">
      <alignment horizontal="center" vertical="center" wrapText="1"/>
    </xf>
    <xf numFmtId="0" fontId="41" fillId="33" borderId="22" xfId="0" applyFont="1" applyFill="1" applyBorder="1" applyAlignment="1">
      <alignment horizontal="center" vertical="center"/>
    </xf>
    <xf numFmtId="0" fontId="43" fillId="33" borderId="4" xfId="0" applyFont="1" applyFill="1" applyBorder="1" applyAlignment="1">
      <alignment horizontal="center" vertical="center" wrapText="1"/>
    </xf>
    <xf numFmtId="0" fontId="42" fillId="27" borderId="3" xfId="0" applyNumberFormat="1" applyFont="1" applyFill="1" applyBorder="1" applyAlignment="1">
      <alignment horizontal="center" vertical="center"/>
    </xf>
    <xf numFmtId="0" fontId="41" fillId="27" borderId="3" xfId="0" applyNumberFormat="1" applyFont="1" applyFill="1" applyBorder="1" applyAlignment="1">
      <alignment horizontal="center" vertical="center" wrapText="1"/>
    </xf>
    <xf numFmtId="0" fontId="41" fillId="27" borderId="3" xfId="0" applyNumberFormat="1" applyFont="1" applyFill="1" applyBorder="1" applyAlignment="1">
      <alignment horizontal="center" vertical="center"/>
    </xf>
    <xf numFmtId="0" fontId="39" fillId="27" borderId="3" xfId="0" applyNumberFormat="1" applyFont="1" applyFill="1" applyBorder="1" applyAlignment="1">
      <alignment horizontal="center" vertical="center" wrapText="1"/>
    </xf>
    <xf numFmtId="0" fontId="39" fillId="27" borderId="3" xfId="0" applyNumberFormat="1" applyFont="1" applyFill="1" applyBorder="1" applyAlignment="1">
      <alignment horizontal="center" vertical="center"/>
    </xf>
    <xf numFmtId="0" fontId="43" fillId="27" borderId="3" xfId="0" applyNumberFormat="1" applyFont="1" applyFill="1" applyBorder="1" applyAlignment="1">
      <alignment horizontal="center" vertical="center"/>
    </xf>
    <xf numFmtId="0" fontId="43" fillId="27" borderId="23" xfId="0" applyNumberFormat="1" applyFont="1" applyFill="1" applyBorder="1" applyAlignment="1">
      <alignment horizontal="center" vertical="center"/>
    </xf>
    <xf numFmtId="0" fontId="43" fillId="27" borderId="41" xfId="0" applyNumberFormat="1" applyFont="1" applyFill="1" applyBorder="1" applyAlignment="1">
      <alignment horizontal="center" vertical="center"/>
    </xf>
    <xf numFmtId="0" fontId="43" fillId="27" borderId="25" xfId="0" applyNumberFormat="1" applyFont="1" applyFill="1" applyBorder="1" applyAlignment="1">
      <alignment horizontal="center" vertical="center"/>
    </xf>
    <xf numFmtId="0" fontId="43" fillId="27" borderId="35" xfId="0" applyNumberFormat="1" applyFont="1" applyFill="1" applyBorder="1" applyAlignment="1">
      <alignment horizontal="center" vertical="center"/>
    </xf>
    <xf numFmtId="0" fontId="43" fillId="27" borderId="3" xfId="0" applyNumberFormat="1" applyFont="1" applyFill="1" applyBorder="1" applyAlignment="1">
      <alignment horizontal="center" vertical="center" wrapText="1"/>
    </xf>
    <xf numFmtId="0" fontId="43" fillId="27" borderId="20" xfId="0" applyNumberFormat="1" applyFont="1" applyFill="1" applyBorder="1" applyAlignment="1">
      <alignment horizontal="center" vertical="center" wrapText="1"/>
    </xf>
    <xf numFmtId="0" fontId="43" fillId="27" borderId="18" xfId="0" applyNumberFormat="1" applyFont="1" applyFill="1" applyBorder="1" applyAlignment="1">
      <alignment horizontal="center" vertical="center"/>
    </xf>
    <xf numFmtId="0" fontId="43" fillId="27" borderId="19" xfId="0" applyNumberFormat="1" applyFont="1" applyFill="1" applyBorder="1" applyAlignment="1">
      <alignment horizontal="center" vertical="center"/>
    </xf>
    <xf numFmtId="0" fontId="43" fillId="0" borderId="94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178" fontId="43" fillId="0" borderId="82" xfId="0" applyNumberFormat="1" applyFont="1" applyFill="1" applyBorder="1" applyAlignment="1">
      <alignment horizontal="right" vertical="center" shrinkToFit="1"/>
    </xf>
    <xf numFmtId="178" fontId="43" fillId="0" borderId="21" xfId="0" applyNumberFormat="1" applyFont="1" applyFill="1" applyBorder="1" applyAlignment="1">
      <alignment horizontal="right" vertical="center" shrinkToFit="1"/>
    </xf>
    <xf numFmtId="178" fontId="43" fillId="0" borderId="80" xfId="0" applyNumberFormat="1" applyFont="1" applyFill="1" applyBorder="1" applyAlignment="1">
      <alignment horizontal="right" vertical="center" shrinkToFit="1"/>
    </xf>
    <xf numFmtId="178" fontId="43" fillId="0" borderId="81" xfId="0" applyNumberFormat="1" applyFont="1" applyFill="1" applyBorder="1" applyAlignment="1">
      <alignment horizontal="right" vertical="center" shrinkToFit="1"/>
    </xf>
    <xf numFmtId="0" fontId="43" fillId="0" borderId="90" xfId="0" applyFont="1" applyFill="1" applyBorder="1" applyAlignment="1">
      <alignment horizontal="center" vertical="center"/>
    </xf>
    <xf numFmtId="0" fontId="43" fillId="0" borderId="55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43" fillId="0" borderId="65" xfId="0" applyFont="1" applyFill="1" applyBorder="1" applyAlignment="1">
      <alignment horizontal="center" vertical="center"/>
    </xf>
    <xf numFmtId="0" fontId="41" fillId="27" borderId="69" xfId="0" applyNumberFormat="1" applyFont="1" applyFill="1" applyBorder="1" applyAlignment="1">
      <alignment horizontal="center" vertical="center"/>
    </xf>
    <xf numFmtId="0" fontId="43" fillId="27" borderId="69" xfId="0" applyNumberFormat="1" applyFont="1" applyFill="1" applyBorder="1" applyAlignment="1">
      <alignment horizontal="center" vertical="center"/>
    </xf>
    <xf numFmtId="0" fontId="43" fillId="27" borderId="4" xfId="0" applyNumberFormat="1" applyFont="1" applyFill="1" applyBorder="1" applyAlignment="1">
      <alignment horizontal="center" vertical="center"/>
    </xf>
    <xf numFmtId="0" fontId="43" fillId="27" borderId="89" xfId="0" applyNumberFormat="1" applyFont="1" applyFill="1" applyBorder="1" applyAlignment="1">
      <alignment horizontal="center" vertical="center"/>
    </xf>
    <xf numFmtId="0" fontId="41" fillId="27" borderId="4" xfId="0" applyNumberFormat="1" applyFont="1" applyFill="1" applyBorder="1" applyAlignment="1">
      <alignment horizontal="center" vertical="center" wrapText="1"/>
    </xf>
    <xf numFmtId="0" fontId="41" fillId="27" borderId="80" xfId="0" applyNumberFormat="1" applyFont="1" applyFill="1" applyBorder="1" applyAlignment="1">
      <alignment horizontal="center" vertical="center"/>
    </xf>
    <xf numFmtId="0" fontId="43" fillId="27" borderId="80" xfId="0" applyNumberFormat="1" applyFont="1" applyFill="1" applyBorder="1" applyAlignment="1">
      <alignment horizontal="center" vertical="center"/>
    </xf>
    <xf numFmtId="0" fontId="43" fillId="27" borderId="22" xfId="0" applyNumberFormat="1" applyFont="1" applyFill="1" applyBorder="1" applyAlignment="1">
      <alignment horizontal="center" vertical="center"/>
    </xf>
  </cellXfs>
  <cellStyles count="1752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5" xfId="24" xr:uid="{00000000-0005-0000-0000-000016000000}"/>
    <cellStyle name="20% - アクセント 1 6" xfId="25" xr:uid="{00000000-0005-0000-0000-000017000000}"/>
    <cellStyle name="20% - アクセント 1 7" xfId="26" xr:uid="{00000000-0005-0000-0000-000018000000}"/>
    <cellStyle name="20% - アクセント 1 8" xfId="27" xr:uid="{00000000-0005-0000-0000-000019000000}"/>
    <cellStyle name="20% - アクセント 1 9" xfId="28" xr:uid="{00000000-0005-0000-0000-00001A000000}"/>
    <cellStyle name="20% - アクセント 2 10" xfId="29" xr:uid="{00000000-0005-0000-0000-00001B000000}"/>
    <cellStyle name="20% - アクセント 2 11" xfId="30" xr:uid="{00000000-0005-0000-0000-00001C000000}"/>
    <cellStyle name="20% - アクセント 2 12" xfId="31" xr:uid="{00000000-0005-0000-0000-00001D000000}"/>
    <cellStyle name="20% - アクセント 2 13" xfId="32" xr:uid="{00000000-0005-0000-0000-00001E000000}"/>
    <cellStyle name="20% - アクセント 2 14" xfId="33" xr:uid="{00000000-0005-0000-0000-00001F000000}"/>
    <cellStyle name="20% - アクセント 2 15" xfId="34" xr:uid="{00000000-0005-0000-0000-000020000000}"/>
    <cellStyle name="20% - アクセント 2 16" xfId="35" xr:uid="{00000000-0005-0000-0000-000021000000}"/>
    <cellStyle name="20% - アクセント 2 17" xfId="36" xr:uid="{00000000-0005-0000-0000-000022000000}"/>
    <cellStyle name="20% - アクセント 2 18" xfId="37" xr:uid="{00000000-0005-0000-0000-000023000000}"/>
    <cellStyle name="20% - アクセント 2 19" xfId="38" xr:uid="{00000000-0005-0000-0000-000024000000}"/>
    <cellStyle name="20% - アクセント 2 2" xfId="39" xr:uid="{00000000-0005-0000-0000-000025000000}"/>
    <cellStyle name="20% - アクセント 2 2 2" xfId="40" xr:uid="{00000000-0005-0000-0000-000026000000}"/>
    <cellStyle name="20% - アクセント 2 20" xfId="41" xr:uid="{00000000-0005-0000-0000-000027000000}"/>
    <cellStyle name="20% - アクセント 2 21" xfId="42" xr:uid="{00000000-0005-0000-0000-000028000000}"/>
    <cellStyle name="20% - アクセント 2 22" xfId="43" xr:uid="{00000000-0005-0000-0000-000029000000}"/>
    <cellStyle name="20% - アクセント 2 23" xfId="44" xr:uid="{00000000-0005-0000-0000-00002A000000}"/>
    <cellStyle name="20% - アクセント 2 24" xfId="45" xr:uid="{00000000-0005-0000-0000-00002B000000}"/>
    <cellStyle name="20% - アクセント 2 25" xfId="46" xr:uid="{00000000-0005-0000-0000-00002C000000}"/>
    <cellStyle name="20% - アクセント 2 3" xfId="47" xr:uid="{00000000-0005-0000-0000-00002D000000}"/>
    <cellStyle name="20% - アクセント 2 3 2" xfId="48" xr:uid="{00000000-0005-0000-0000-00002E000000}"/>
    <cellStyle name="20% - アクセント 2 4" xfId="49" xr:uid="{00000000-0005-0000-0000-00002F000000}"/>
    <cellStyle name="20% - アクセント 2 5" xfId="50" xr:uid="{00000000-0005-0000-0000-000030000000}"/>
    <cellStyle name="20% - アクセント 2 6" xfId="51" xr:uid="{00000000-0005-0000-0000-000031000000}"/>
    <cellStyle name="20% - アクセント 2 7" xfId="52" xr:uid="{00000000-0005-0000-0000-000032000000}"/>
    <cellStyle name="20% - アクセント 2 8" xfId="53" xr:uid="{00000000-0005-0000-0000-000033000000}"/>
    <cellStyle name="20% - アクセント 2 9" xfId="54" xr:uid="{00000000-0005-0000-0000-000034000000}"/>
    <cellStyle name="20% - アクセント 3 10" xfId="55" xr:uid="{00000000-0005-0000-0000-000035000000}"/>
    <cellStyle name="20% - アクセント 3 11" xfId="56" xr:uid="{00000000-0005-0000-0000-000036000000}"/>
    <cellStyle name="20% - アクセント 3 12" xfId="57" xr:uid="{00000000-0005-0000-0000-000037000000}"/>
    <cellStyle name="20% - アクセント 3 13" xfId="58" xr:uid="{00000000-0005-0000-0000-000038000000}"/>
    <cellStyle name="20% - アクセント 3 14" xfId="59" xr:uid="{00000000-0005-0000-0000-000039000000}"/>
    <cellStyle name="20% - アクセント 3 15" xfId="60" xr:uid="{00000000-0005-0000-0000-00003A000000}"/>
    <cellStyle name="20% - アクセント 3 16" xfId="61" xr:uid="{00000000-0005-0000-0000-00003B000000}"/>
    <cellStyle name="20% - アクセント 3 17" xfId="62" xr:uid="{00000000-0005-0000-0000-00003C000000}"/>
    <cellStyle name="20% - アクセント 3 18" xfId="63" xr:uid="{00000000-0005-0000-0000-00003D000000}"/>
    <cellStyle name="20% - アクセント 3 19" xfId="64" xr:uid="{00000000-0005-0000-0000-00003E000000}"/>
    <cellStyle name="20% - アクセント 3 2" xfId="65" xr:uid="{00000000-0005-0000-0000-00003F000000}"/>
    <cellStyle name="20% - アクセント 3 2 2" xfId="66" xr:uid="{00000000-0005-0000-0000-000040000000}"/>
    <cellStyle name="20% - アクセント 3 20" xfId="67" xr:uid="{00000000-0005-0000-0000-000041000000}"/>
    <cellStyle name="20% - アクセント 3 21" xfId="68" xr:uid="{00000000-0005-0000-0000-000042000000}"/>
    <cellStyle name="20% - アクセント 3 22" xfId="69" xr:uid="{00000000-0005-0000-0000-000043000000}"/>
    <cellStyle name="20% - アクセント 3 23" xfId="70" xr:uid="{00000000-0005-0000-0000-000044000000}"/>
    <cellStyle name="20% - アクセント 3 24" xfId="71" xr:uid="{00000000-0005-0000-0000-000045000000}"/>
    <cellStyle name="20% - アクセント 3 25" xfId="72" xr:uid="{00000000-0005-0000-0000-000046000000}"/>
    <cellStyle name="20% - アクセント 3 3" xfId="73" xr:uid="{00000000-0005-0000-0000-000047000000}"/>
    <cellStyle name="20% - アクセント 3 3 2" xfId="74" xr:uid="{00000000-0005-0000-0000-000048000000}"/>
    <cellStyle name="20% - アクセント 3 4" xfId="75" xr:uid="{00000000-0005-0000-0000-000049000000}"/>
    <cellStyle name="20% - アクセント 3 5" xfId="76" xr:uid="{00000000-0005-0000-0000-00004A000000}"/>
    <cellStyle name="20% - アクセント 3 6" xfId="77" xr:uid="{00000000-0005-0000-0000-00004B000000}"/>
    <cellStyle name="20% - アクセント 3 7" xfId="78" xr:uid="{00000000-0005-0000-0000-00004C000000}"/>
    <cellStyle name="20% - アクセント 3 8" xfId="79" xr:uid="{00000000-0005-0000-0000-00004D000000}"/>
    <cellStyle name="20% - アクセント 3 9" xfId="80" xr:uid="{00000000-0005-0000-0000-00004E000000}"/>
    <cellStyle name="20% - アクセント 4 10" xfId="81" xr:uid="{00000000-0005-0000-0000-00004F000000}"/>
    <cellStyle name="20% - アクセント 4 11" xfId="82" xr:uid="{00000000-0005-0000-0000-000050000000}"/>
    <cellStyle name="20% - アクセント 4 12" xfId="83" xr:uid="{00000000-0005-0000-0000-000051000000}"/>
    <cellStyle name="20% - アクセント 4 13" xfId="84" xr:uid="{00000000-0005-0000-0000-000052000000}"/>
    <cellStyle name="20% - アクセント 4 14" xfId="85" xr:uid="{00000000-0005-0000-0000-000053000000}"/>
    <cellStyle name="20% - アクセント 4 15" xfId="86" xr:uid="{00000000-0005-0000-0000-000054000000}"/>
    <cellStyle name="20% - アクセント 4 16" xfId="87" xr:uid="{00000000-0005-0000-0000-000055000000}"/>
    <cellStyle name="20% - アクセント 4 17" xfId="88" xr:uid="{00000000-0005-0000-0000-000056000000}"/>
    <cellStyle name="20% - アクセント 4 18" xfId="89" xr:uid="{00000000-0005-0000-0000-000057000000}"/>
    <cellStyle name="20% - アクセント 4 19" xfId="90" xr:uid="{00000000-0005-0000-0000-000058000000}"/>
    <cellStyle name="20% - アクセント 4 2" xfId="91" xr:uid="{00000000-0005-0000-0000-000059000000}"/>
    <cellStyle name="20% - アクセント 4 2 2" xfId="92" xr:uid="{00000000-0005-0000-0000-00005A000000}"/>
    <cellStyle name="20% - アクセント 4 20" xfId="93" xr:uid="{00000000-0005-0000-0000-00005B000000}"/>
    <cellStyle name="20% - アクセント 4 21" xfId="94" xr:uid="{00000000-0005-0000-0000-00005C000000}"/>
    <cellStyle name="20% - アクセント 4 22" xfId="95" xr:uid="{00000000-0005-0000-0000-00005D000000}"/>
    <cellStyle name="20% - アクセント 4 23" xfId="96" xr:uid="{00000000-0005-0000-0000-00005E000000}"/>
    <cellStyle name="20% - アクセント 4 24" xfId="97" xr:uid="{00000000-0005-0000-0000-00005F000000}"/>
    <cellStyle name="20% - アクセント 4 25" xfId="98" xr:uid="{00000000-0005-0000-0000-000060000000}"/>
    <cellStyle name="20% - アクセント 4 3" xfId="99" xr:uid="{00000000-0005-0000-0000-000061000000}"/>
    <cellStyle name="20% - アクセント 4 3 2" xfId="100" xr:uid="{00000000-0005-0000-0000-000062000000}"/>
    <cellStyle name="20% - アクセント 4 4" xfId="101" xr:uid="{00000000-0005-0000-0000-000063000000}"/>
    <cellStyle name="20% - アクセント 4 5" xfId="102" xr:uid="{00000000-0005-0000-0000-000064000000}"/>
    <cellStyle name="20% - アクセント 4 6" xfId="103" xr:uid="{00000000-0005-0000-0000-000065000000}"/>
    <cellStyle name="20% - アクセント 4 7" xfId="104" xr:uid="{00000000-0005-0000-0000-000066000000}"/>
    <cellStyle name="20% - アクセント 4 8" xfId="105" xr:uid="{00000000-0005-0000-0000-000067000000}"/>
    <cellStyle name="20% - アクセント 4 9" xfId="106" xr:uid="{00000000-0005-0000-0000-000068000000}"/>
    <cellStyle name="20% - アクセント 5 10" xfId="107" xr:uid="{00000000-0005-0000-0000-000069000000}"/>
    <cellStyle name="20% - アクセント 5 11" xfId="108" xr:uid="{00000000-0005-0000-0000-00006A000000}"/>
    <cellStyle name="20% - アクセント 5 12" xfId="109" xr:uid="{00000000-0005-0000-0000-00006B000000}"/>
    <cellStyle name="20% - アクセント 5 13" xfId="110" xr:uid="{00000000-0005-0000-0000-00006C000000}"/>
    <cellStyle name="20% - アクセント 5 14" xfId="111" xr:uid="{00000000-0005-0000-0000-00006D000000}"/>
    <cellStyle name="20% - アクセント 5 15" xfId="112" xr:uid="{00000000-0005-0000-0000-00006E000000}"/>
    <cellStyle name="20% - アクセント 5 16" xfId="113" xr:uid="{00000000-0005-0000-0000-00006F000000}"/>
    <cellStyle name="20% - アクセント 5 17" xfId="114" xr:uid="{00000000-0005-0000-0000-000070000000}"/>
    <cellStyle name="20% - アクセント 5 18" xfId="115" xr:uid="{00000000-0005-0000-0000-000071000000}"/>
    <cellStyle name="20% - アクセント 5 19" xfId="116" xr:uid="{00000000-0005-0000-0000-000072000000}"/>
    <cellStyle name="20% - アクセント 5 2" xfId="117" xr:uid="{00000000-0005-0000-0000-000073000000}"/>
    <cellStyle name="20% - アクセント 5 2 2" xfId="118" xr:uid="{00000000-0005-0000-0000-000074000000}"/>
    <cellStyle name="20% - アクセント 5 20" xfId="119" xr:uid="{00000000-0005-0000-0000-000075000000}"/>
    <cellStyle name="20% - アクセント 5 21" xfId="120" xr:uid="{00000000-0005-0000-0000-000076000000}"/>
    <cellStyle name="20% - アクセント 5 22" xfId="121" xr:uid="{00000000-0005-0000-0000-000077000000}"/>
    <cellStyle name="20% - アクセント 5 23" xfId="122" xr:uid="{00000000-0005-0000-0000-000078000000}"/>
    <cellStyle name="20% - アクセント 5 24" xfId="123" xr:uid="{00000000-0005-0000-0000-000079000000}"/>
    <cellStyle name="20% - アクセント 5 25" xfId="124" xr:uid="{00000000-0005-0000-0000-00007A000000}"/>
    <cellStyle name="20% - アクセント 5 3" xfId="125" xr:uid="{00000000-0005-0000-0000-00007B000000}"/>
    <cellStyle name="20% - アクセント 5 3 2" xfId="126" xr:uid="{00000000-0005-0000-0000-00007C000000}"/>
    <cellStyle name="20% - アクセント 5 4" xfId="127" xr:uid="{00000000-0005-0000-0000-00007D000000}"/>
    <cellStyle name="20% - アクセント 5 5" xfId="128" xr:uid="{00000000-0005-0000-0000-00007E000000}"/>
    <cellStyle name="20% - アクセント 5 6" xfId="129" xr:uid="{00000000-0005-0000-0000-00007F000000}"/>
    <cellStyle name="20% - アクセント 5 7" xfId="130" xr:uid="{00000000-0005-0000-0000-000080000000}"/>
    <cellStyle name="20% - アクセント 5 8" xfId="131" xr:uid="{00000000-0005-0000-0000-000081000000}"/>
    <cellStyle name="20% - アクセント 5 9" xfId="132" xr:uid="{00000000-0005-0000-0000-000082000000}"/>
    <cellStyle name="20% - アクセント 6 10" xfId="133" xr:uid="{00000000-0005-0000-0000-000083000000}"/>
    <cellStyle name="20% - アクセント 6 11" xfId="134" xr:uid="{00000000-0005-0000-0000-000084000000}"/>
    <cellStyle name="20% - アクセント 6 12" xfId="135" xr:uid="{00000000-0005-0000-0000-000085000000}"/>
    <cellStyle name="20% - アクセント 6 13" xfId="136" xr:uid="{00000000-0005-0000-0000-000086000000}"/>
    <cellStyle name="20% - アクセント 6 14" xfId="137" xr:uid="{00000000-0005-0000-0000-000087000000}"/>
    <cellStyle name="20% - アクセント 6 15" xfId="138" xr:uid="{00000000-0005-0000-0000-000088000000}"/>
    <cellStyle name="20% - アクセント 6 16" xfId="139" xr:uid="{00000000-0005-0000-0000-000089000000}"/>
    <cellStyle name="20% - アクセント 6 17" xfId="140" xr:uid="{00000000-0005-0000-0000-00008A000000}"/>
    <cellStyle name="20% - アクセント 6 18" xfId="141" xr:uid="{00000000-0005-0000-0000-00008B000000}"/>
    <cellStyle name="20% - アクセント 6 19" xfId="142" xr:uid="{00000000-0005-0000-0000-00008C000000}"/>
    <cellStyle name="20% - アクセント 6 2" xfId="143" xr:uid="{00000000-0005-0000-0000-00008D000000}"/>
    <cellStyle name="20% - アクセント 6 2 2" xfId="144" xr:uid="{00000000-0005-0000-0000-00008E000000}"/>
    <cellStyle name="20% - アクセント 6 20" xfId="145" xr:uid="{00000000-0005-0000-0000-00008F000000}"/>
    <cellStyle name="20% - アクセント 6 21" xfId="146" xr:uid="{00000000-0005-0000-0000-000090000000}"/>
    <cellStyle name="20% - アクセント 6 22" xfId="147" xr:uid="{00000000-0005-0000-0000-000091000000}"/>
    <cellStyle name="20% - アクセント 6 23" xfId="148" xr:uid="{00000000-0005-0000-0000-000092000000}"/>
    <cellStyle name="20% - アクセント 6 24" xfId="149" xr:uid="{00000000-0005-0000-0000-000093000000}"/>
    <cellStyle name="20% - アクセント 6 25" xfId="150" xr:uid="{00000000-0005-0000-0000-000094000000}"/>
    <cellStyle name="20% - アクセント 6 3" xfId="151" xr:uid="{00000000-0005-0000-0000-000095000000}"/>
    <cellStyle name="20% - アクセント 6 3 2" xfId="152" xr:uid="{00000000-0005-0000-0000-000096000000}"/>
    <cellStyle name="20% - アクセント 6 4" xfId="153" xr:uid="{00000000-0005-0000-0000-000097000000}"/>
    <cellStyle name="20% - アクセント 6 5" xfId="154" xr:uid="{00000000-0005-0000-0000-000098000000}"/>
    <cellStyle name="20% - アクセント 6 6" xfId="155" xr:uid="{00000000-0005-0000-0000-000099000000}"/>
    <cellStyle name="20% - アクセント 6 7" xfId="156" xr:uid="{00000000-0005-0000-0000-00009A000000}"/>
    <cellStyle name="20% - アクセント 6 8" xfId="157" xr:uid="{00000000-0005-0000-0000-00009B000000}"/>
    <cellStyle name="20% - アクセント 6 9" xfId="158" xr:uid="{00000000-0005-0000-0000-00009C000000}"/>
    <cellStyle name="40% - アクセント 1 10" xfId="159" xr:uid="{00000000-0005-0000-0000-00009D000000}"/>
    <cellStyle name="40% - アクセント 1 11" xfId="160" xr:uid="{00000000-0005-0000-0000-00009E000000}"/>
    <cellStyle name="40% - アクセント 1 12" xfId="161" xr:uid="{00000000-0005-0000-0000-00009F000000}"/>
    <cellStyle name="40% - アクセント 1 13" xfId="162" xr:uid="{00000000-0005-0000-0000-0000A0000000}"/>
    <cellStyle name="40% - アクセント 1 14" xfId="163" xr:uid="{00000000-0005-0000-0000-0000A1000000}"/>
    <cellStyle name="40% - アクセント 1 15" xfId="164" xr:uid="{00000000-0005-0000-0000-0000A2000000}"/>
    <cellStyle name="40% - アクセント 1 16" xfId="165" xr:uid="{00000000-0005-0000-0000-0000A3000000}"/>
    <cellStyle name="40% - アクセント 1 17" xfId="166" xr:uid="{00000000-0005-0000-0000-0000A4000000}"/>
    <cellStyle name="40% - アクセント 1 18" xfId="167" xr:uid="{00000000-0005-0000-0000-0000A5000000}"/>
    <cellStyle name="40% - アクセント 1 19" xfId="168" xr:uid="{00000000-0005-0000-0000-0000A6000000}"/>
    <cellStyle name="40% - アクセント 1 2" xfId="169" xr:uid="{00000000-0005-0000-0000-0000A7000000}"/>
    <cellStyle name="40% - アクセント 1 2 2" xfId="170" xr:uid="{00000000-0005-0000-0000-0000A8000000}"/>
    <cellStyle name="40% - アクセント 1 20" xfId="171" xr:uid="{00000000-0005-0000-0000-0000A9000000}"/>
    <cellStyle name="40% - アクセント 1 21" xfId="172" xr:uid="{00000000-0005-0000-0000-0000AA000000}"/>
    <cellStyle name="40% - アクセント 1 22" xfId="173" xr:uid="{00000000-0005-0000-0000-0000AB000000}"/>
    <cellStyle name="40% - アクセント 1 23" xfId="174" xr:uid="{00000000-0005-0000-0000-0000AC000000}"/>
    <cellStyle name="40% - アクセント 1 24" xfId="175" xr:uid="{00000000-0005-0000-0000-0000AD000000}"/>
    <cellStyle name="40% - アクセント 1 25" xfId="176" xr:uid="{00000000-0005-0000-0000-0000AE000000}"/>
    <cellStyle name="40% - アクセント 1 3" xfId="177" xr:uid="{00000000-0005-0000-0000-0000AF000000}"/>
    <cellStyle name="40% - アクセント 1 3 2" xfId="178" xr:uid="{00000000-0005-0000-0000-0000B0000000}"/>
    <cellStyle name="40% - アクセント 1 4" xfId="179" xr:uid="{00000000-0005-0000-0000-0000B1000000}"/>
    <cellStyle name="40% - アクセント 1 5" xfId="180" xr:uid="{00000000-0005-0000-0000-0000B2000000}"/>
    <cellStyle name="40% - アクセント 1 6" xfId="181" xr:uid="{00000000-0005-0000-0000-0000B3000000}"/>
    <cellStyle name="40% - アクセント 1 7" xfId="182" xr:uid="{00000000-0005-0000-0000-0000B4000000}"/>
    <cellStyle name="40% - アクセント 1 8" xfId="183" xr:uid="{00000000-0005-0000-0000-0000B5000000}"/>
    <cellStyle name="40% - アクセント 1 9" xfId="184" xr:uid="{00000000-0005-0000-0000-0000B6000000}"/>
    <cellStyle name="40% - アクセント 2 10" xfId="185" xr:uid="{00000000-0005-0000-0000-0000B7000000}"/>
    <cellStyle name="40% - アクセント 2 11" xfId="186" xr:uid="{00000000-0005-0000-0000-0000B8000000}"/>
    <cellStyle name="40% - アクセント 2 12" xfId="187" xr:uid="{00000000-0005-0000-0000-0000B9000000}"/>
    <cellStyle name="40% - アクセント 2 13" xfId="188" xr:uid="{00000000-0005-0000-0000-0000BA000000}"/>
    <cellStyle name="40% - アクセント 2 14" xfId="189" xr:uid="{00000000-0005-0000-0000-0000BB000000}"/>
    <cellStyle name="40% - アクセント 2 15" xfId="190" xr:uid="{00000000-0005-0000-0000-0000BC000000}"/>
    <cellStyle name="40% - アクセント 2 16" xfId="191" xr:uid="{00000000-0005-0000-0000-0000BD000000}"/>
    <cellStyle name="40% - アクセント 2 17" xfId="192" xr:uid="{00000000-0005-0000-0000-0000BE000000}"/>
    <cellStyle name="40% - アクセント 2 18" xfId="193" xr:uid="{00000000-0005-0000-0000-0000BF000000}"/>
    <cellStyle name="40% - アクセント 2 19" xfId="194" xr:uid="{00000000-0005-0000-0000-0000C0000000}"/>
    <cellStyle name="40% - アクセント 2 2" xfId="195" xr:uid="{00000000-0005-0000-0000-0000C1000000}"/>
    <cellStyle name="40% - アクセント 2 2 2" xfId="196" xr:uid="{00000000-0005-0000-0000-0000C2000000}"/>
    <cellStyle name="40% - アクセント 2 20" xfId="197" xr:uid="{00000000-0005-0000-0000-0000C3000000}"/>
    <cellStyle name="40% - アクセント 2 21" xfId="198" xr:uid="{00000000-0005-0000-0000-0000C4000000}"/>
    <cellStyle name="40% - アクセント 2 22" xfId="199" xr:uid="{00000000-0005-0000-0000-0000C5000000}"/>
    <cellStyle name="40% - アクセント 2 23" xfId="200" xr:uid="{00000000-0005-0000-0000-0000C6000000}"/>
    <cellStyle name="40% - アクセント 2 24" xfId="201" xr:uid="{00000000-0005-0000-0000-0000C7000000}"/>
    <cellStyle name="40% - アクセント 2 25" xfId="202" xr:uid="{00000000-0005-0000-0000-0000C8000000}"/>
    <cellStyle name="40% - アクセント 2 3" xfId="203" xr:uid="{00000000-0005-0000-0000-0000C9000000}"/>
    <cellStyle name="40% - アクセント 2 3 2" xfId="204" xr:uid="{00000000-0005-0000-0000-0000CA000000}"/>
    <cellStyle name="40% - アクセント 2 4" xfId="205" xr:uid="{00000000-0005-0000-0000-0000CB000000}"/>
    <cellStyle name="40% - アクセント 2 5" xfId="206" xr:uid="{00000000-0005-0000-0000-0000CC000000}"/>
    <cellStyle name="40% - アクセント 2 6" xfId="207" xr:uid="{00000000-0005-0000-0000-0000CD000000}"/>
    <cellStyle name="40% - アクセント 2 7" xfId="208" xr:uid="{00000000-0005-0000-0000-0000CE000000}"/>
    <cellStyle name="40% - アクセント 2 8" xfId="209" xr:uid="{00000000-0005-0000-0000-0000CF000000}"/>
    <cellStyle name="40% - アクセント 2 9" xfId="210" xr:uid="{00000000-0005-0000-0000-0000D0000000}"/>
    <cellStyle name="40% - アクセント 3 10" xfId="211" xr:uid="{00000000-0005-0000-0000-0000D1000000}"/>
    <cellStyle name="40% - アクセント 3 11" xfId="212" xr:uid="{00000000-0005-0000-0000-0000D2000000}"/>
    <cellStyle name="40% - アクセント 3 12" xfId="213" xr:uid="{00000000-0005-0000-0000-0000D3000000}"/>
    <cellStyle name="40% - アクセント 3 13" xfId="214" xr:uid="{00000000-0005-0000-0000-0000D4000000}"/>
    <cellStyle name="40% - アクセント 3 14" xfId="215" xr:uid="{00000000-0005-0000-0000-0000D5000000}"/>
    <cellStyle name="40% - アクセント 3 15" xfId="216" xr:uid="{00000000-0005-0000-0000-0000D6000000}"/>
    <cellStyle name="40% - アクセント 3 16" xfId="217" xr:uid="{00000000-0005-0000-0000-0000D7000000}"/>
    <cellStyle name="40% - アクセント 3 17" xfId="218" xr:uid="{00000000-0005-0000-0000-0000D8000000}"/>
    <cellStyle name="40% - アクセント 3 18" xfId="219" xr:uid="{00000000-0005-0000-0000-0000D9000000}"/>
    <cellStyle name="40% - アクセント 3 19" xfId="220" xr:uid="{00000000-0005-0000-0000-0000DA000000}"/>
    <cellStyle name="40% - アクセント 3 2" xfId="221" xr:uid="{00000000-0005-0000-0000-0000DB000000}"/>
    <cellStyle name="40% - アクセント 3 2 2" xfId="222" xr:uid="{00000000-0005-0000-0000-0000DC000000}"/>
    <cellStyle name="40% - アクセント 3 20" xfId="223" xr:uid="{00000000-0005-0000-0000-0000DD000000}"/>
    <cellStyle name="40% - アクセント 3 21" xfId="224" xr:uid="{00000000-0005-0000-0000-0000DE000000}"/>
    <cellStyle name="40% - アクセント 3 22" xfId="225" xr:uid="{00000000-0005-0000-0000-0000DF000000}"/>
    <cellStyle name="40% - アクセント 3 23" xfId="226" xr:uid="{00000000-0005-0000-0000-0000E0000000}"/>
    <cellStyle name="40% - アクセント 3 24" xfId="227" xr:uid="{00000000-0005-0000-0000-0000E1000000}"/>
    <cellStyle name="40% - アクセント 3 25" xfId="228" xr:uid="{00000000-0005-0000-0000-0000E2000000}"/>
    <cellStyle name="40% - アクセント 3 3" xfId="229" xr:uid="{00000000-0005-0000-0000-0000E3000000}"/>
    <cellStyle name="40% - アクセント 3 3 2" xfId="230" xr:uid="{00000000-0005-0000-0000-0000E4000000}"/>
    <cellStyle name="40% - アクセント 3 4" xfId="231" xr:uid="{00000000-0005-0000-0000-0000E5000000}"/>
    <cellStyle name="40% - アクセント 3 5" xfId="232" xr:uid="{00000000-0005-0000-0000-0000E6000000}"/>
    <cellStyle name="40% - アクセント 3 6" xfId="233" xr:uid="{00000000-0005-0000-0000-0000E7000000}"/>
    <cellStyle name="40% - アクセント 3 7" xfId="234" xr:uid="{00000000-0005-0000-0000-0000E8000000}"/>
    <cellStyle name="40% - アクセント 3 8" xfId="235" xr:uid="{00000000-0005-0000-0000-0000E9000000}"/>
    <cellStyle name="40% - アクセント 3 9" xfId="236" xr:uid="{00000000-0005-0000-0000-0000EA000000}"/>
    <cellStyle name="40% - アクセント 4 10" xfId="237" xr:uid="{00000000-0005-0000-0000-0000EB000000}"/>
    <cellStyle name="40% - アクセント 4 11" xfId="238" xr:uid="{00000000-0005-0000-0000-0000EC000000}"/>
    <cellStyle name="40% - アクセント 4 12" xfId="239" xr:uid="{00000000-0005-0000-0000-0000ED000000}"/>
    <cellStyle name="40% - アクセント 4 13" xfId="240" xr:uid="{00000000-0005-0000-0000-0000EE000000}"/>
    <cellStyle name="40% - アクセント 4 14" xfId="241" xr:uid="{00000000-0005-0000-0000-0000EF000000}"/>
    <cellStyle name="40% - アクセント 4 15" xfId="242" xr:uid="{00000000-0005-0000-0000-0000F0000000}"/>
    <cellStyle name="40% - アクセント 4 16" xfId="243" xr:uid="{00000000-0005-0000-0000-0000F1000000}"/>
    <cellStyle name="40% - アクセント 4 17" xfId="244" xr:uid="{00000000-0005-0000-0000-0000F2000000}"/>
    <cellStyle name="40% - アクセント 4 18" xfId="245" xr:uid="{00000000-0005-0000-0000-0000F3000000}"/>
    <cellStyle name="40% - アクセント 4 19" xfId="246" xr:uid="{00000000-0005-0000-0000-0000F4000000}"/>
    <cellStyle name="40% - アクセント 4 2" xfId="247" xr:uid="{00000000-0005-0000-0000-0000F5000000}"/>
    <cellStyle name="40% - アクセント 4 2 2" xfId="248" xr:uid="{00000000-0005-0000-0000-0000F6000000}"/>
    <cellStyle name="40% - アクセント 4 20" xfId="249" xr:uid="{00000000-0005-0000-0000-0000F7000000}"/>
    <cellStyle name="40% - アクセント 4 21" xfId="250" xr:uid="{00000000-0005-0000-0000-0000F8000000}"/>
    <cellStyle name="40% - アクセント 4 22" xfId="251" xr:uid="{00000000-0005-0000-0000-0000F9000000}"/>
    <cellStyle name="40% - アクセント 4 23" xfId="252" xr:uid="{00000000-0005-0000-0000-0000FA000000}"/>
    <cellStyle name="40% - アクセント 4 24" xfId="253" xr:uid="{00000000-0005-0000-0000-0000FB000000}"/>
    <cellStyle name="40% - アクセント 4 25" xfId="254" xr:uid="{00000000-0005-0000-0000-0000FC000000}"/>
    <cellStyle name="40% - アクセント 4 3" xfId="255" xr:uid="{00000000-0005-0000-0000-0000FD000000}"/>
    <cellStyle name="40% - アクセント 4 3 2" xfId="256" xr:uid="{00000000-0005-0000-0000-0000FE000000}"/>
    <cellStyle name="40% - アクセント 4 4" xfId="257" xr:uid="{00000000-0005-0000-0000-0000FF000000}"/>
    <cellStyle name="40% - アクセント 4 5" xfId="258" xr:uid="{00000000-0005-0000-0000-000000010000}"/>
    <cellStyle name="40% - アクセント 4 6" xfId="259" xr:uid="{00000000-0005-0000-0000-000001010000}"/>
    <cellStyle name="40% - アクセント 4 7" xfId="260" xr:uid="{00000000-0005-0000-0000-000002010000}"/>
    <cellStyle name="40% - アクセント 4 8" xfId="261" xr:uid="{00000000-0005-0000-0000-000003010000}"/>
    <cellStyle name="40% - アクセント 4 9" xfId="262" xr:uid="{00000000-0005-0000-0000-000004010000}"/>
    <cellStyle name="40% - アクセント 5 10" xfId="263" xr:uid="{00000000-0005-0000-0000-000005010000}"/>
    <cellStyle name="40% - アクセント 5 11" xfId="264" xr:uid="{00000000-0005-0000-0000-000006010000}"/>
    <cellStyle name="40% - アクセント 5 12" xfId="265" xr:uid="{00000000-0005-0000-0000-000007010000}"/>
    <cellStyle name="40% - アクセント 5 13" xfId="266" xr:uid="{00000000-0005-0000-0000-000008010000}"/>
    <cellStyle name="40% - アクセント 5 14" xfId="267" xr:uid="{00000000-0005-0000-0000-000009010000}"/>
    <cellStyle name="40% - アクセント 5 15" xfId="268" xr:uid="{00000000-0005-0000-0000-00000A010000}"/>
    <cellStyle name="40% - アクセント 5 16" xfId="269" xr:uid="{00000000-0005-0000-0000-00000B010000}"/>
    <cellStyle name="40% - アクセント 5 17" xfId="270" xr:uid="{00000000-0005-0000-0000-00000C010000}"/>
    <cellStyle name="40% - アクセント 5 18" xfId="271" xr:uid="{00000000-0005-0000-0000-00000D010000}"/>
    <cellStyle name="40% - アクセント 5 19" xfId="272" xr:uid="{00000000-0005-0000-0000-00000E010000}"/>
    <cellStyle name="40% - アクセント 5 2" xfId="273" xr:uid="{00000000-0005-0000-0000-00000F010000}"/>
    <cellStyle name="40% - アクセント 5 2 2" xfId="274" xr:uid="{00000000-0005-0000-0000-000010010000}"/>
    <cellStyle name="40% - アクセント 5 20" xfId="275" xr:uid="{00000000-0005-0000-0000-000011010000}"/>
    <cellStyle name="40% - アクセント 5 21" xfId="276" xr:uid="{00000000-0005-0000-0000-000012010000}"/>
    <cellStyle name="40% - アクセント 5 22" xfId="277" xr:uid="{00000000-0005-0000-0000-000013010000}"/>
    <cellStyle name="40% - アクセント 5 23" xfId="278" xr:uid="{00000000-0005-0000-0000-000014010000}"/>
    <cellStyle name="40% - アクセント 5 24" xfId="279" xr:uid="{00000000-0005-0000-0000-000015010000}"/>
    <cellStyle name="40% - アクセント 5 25" xfId="280" xr:uid="{00000000-0005-0000-0000-000016010000}"/>
    <cellStyle name="40% - アクセント 5 3" xfId="281" xr:uid="{00000000-0005-0000-0000-000017010000}"/>
    <cellStyle name="40% - アクセント 5 3 2" xfId="282" xr:uid="{00000000-0005-0000-0000-000018010000}"/>
    <cellStyle name="40% - アクセント 5 4" xfId="283" xr:uid="{00000000-0005-0000-0000-000019010000}"/>
    <cellStyle name="40% - アクセント 5 5" xfId="284" xr:uid="{00000000-0005-0000-0000-00001A010000}"/>
    <cellStyle name="40% - アクセント 5 6" xfId="285" xr:uid="{00000000-0005-0000-0000-00001B010000}"/>
    <cellStyle name="40% - アクセント 5 7" xfId="286" xr:uid="{00000000-0005-0000-0000-00001C010000}"/>
    <cellStyle name="40% - アクセント 5 8" xfId="287" xr:uid="{00000000-0005-0000-0000-00001D010000}"/>
    <cellStyle name="40% - アクセント 5 9" xfId="288" xr:uid="{00000000-0005-0000-0000-00001E010000}"/>
    <cellStyle name="40% - アクセント 6 10" xfId="289" xr:uid="{00000000-0005-0000-0000-00001F010000}"/>
    <cellStyle name="40% - アクセント 6 11" xfId="290" xr:uid="{00000000-0005-0000-0000-000020010000}"/>
    <cellStyle name="40% - アクセント 6 12" xfId="291" xr:uid="{00000000-0005-0000-0000-000021010000}"/>
    <cellStyle name="40% - アクセント 6 13" xfId="292" xr:uid="{00000000-0005-0000-0000-000022010000}"/>
    <cellStyle name="40% - アクセント 6 14" xfId="293" xr:uid="{00000000-0005-0000-0000-000023010000}"/>
    <cellStyle name="40% - アクセント 6 15" xfId="294" xr:uid="{00000000-0005-0000-0000-000024010000}"/>
    <cellStyle name="40% - アクセント 6 16" xfId="295" xr:uid="{00000000-0005-0000-0000-000025010000}"/>
    <cellStyle name="40% - アクセント 6 17" xfId="296" xr:uid="{00000000-0005-0000-0000-000026010000}"/>
    <cellStyle name="40% - アクセント 6 18" xfId="297" xr:uid="{00000000-0005-0000-0000-000027010000}"/>
    <cellStyle name="40% - アクセント 6 19" xfId="298" xr:uid="{00000000-0005-0000-0000-000028010000}"/>
    <cellStyle name="40% - アクセント 6 2" xfId="299" xr:uid="{00000000-0005-0000-0000-000029010000}"/>
    <cellStyle name="40% - アクセント 6 2 2" xfId="300" xr:uid="{00000000-0005-0000-0000-00002A010000}"/>
    <cellStyle name="40% - アクセント 6 20" xfId="301" xr:uid="{00000000-0005-0000-0000-00002B010000}"/>
    <cellStyle name="40% - アクセント 6 21" xfId="302" xr:uid="{00000000-0005-0000-0000-00002C010000}"/>
    <cellStyle name="40% - アクセント 6 22" xfId="303" xr:uid="{00000000-0005-0000-0000-00002D010000}"/>
    <cellStyle name="40% - アクセント 6 23" xfId="304" xr:uid="{00000000-0005-0000-0000-00002E010000}"/>
    <cellStyle name="40% - アクセント 6 24" xfId="305" xr:uid="{00000000-0005-0000-0000-00002F010000}"/>
    <cellStyle name="40% - アクセント 6 25" xfId="306" xr:uid="{00000000-0005-0000-0000-000030010000}"/>
    <cellStyle name="40% - アクセント 6 3" xfId="307" xr:uid="{00000000-0005-0000-0000-000031010000}"/>
    <cellStyle name="40% - アクセント 6 3 2" xfId="308" xr:uid="{00000000-0005-0000-0000-000032010000}"/>
    <cellStyle name="40% - アクセント 6 4" xfId="309" xr:uid="{00000000-0005-0000-0000-000033010000}"/>
    <cellStyle name="40% - アクセント 6 5" xfId="310" xr:uid="{00000000-0005-0000-0000-000034010000}"/>
    <cellStyle name="40% - アクセント 6 6" xfId="311" xr:uid="{00000000-0005-0000-0000-000035010000}"/>
    <cellStyle name="40% - アクセント 6 7" xfId="312" xr:uid="{00000000-0005-0000-0000-000036010000}"/>
    <cellStyle name="40% - アクセント 6 8" xfId="313" xr:uid="{00000000-0005-0000-0000-000037010000}"/>
    <cellStyle name="40% - アクセント 6 9" xfId="314" xr:uid="{00000000-0005-0000-0000-000038010000}"/>
    <cellStyle name="60% - アクセント 1 10" xfId="315" xr:uid="{00000000-0005-0000-0000-000039010000}"/>
    <cellStyle name="60% - アクセント 1 11" xfId="316" xr:uid="{00000000-0005-0000-0000-00003A010000}"/>
    <cellStyle name="60% - アクセント 1 12" xfId="317" xr:uid="{00000000-0005-0000-0000-00003B010000}"/>
    <cellStyle name="60% - アクセント 1 13" xfId="318" xr:uid="{00000000-0005-0000-0000-00003C010000}"/>
    <cellStyle name="60% - アクセント 1 14" xfId="319" xr:uid="{00000000-0005-0000-0000-00003D010000}"/>
    <cellStyle name="60% - アクセント 1 15" xfId="320" xr:uid="{00000000-0005-0000-0000-00003E010000}"/>
    <cellStyle name="60% - アクセント 1 16" xfId="321" xr:uid="{00000000-0005-0000-0000-00003F010000}"/>
    <cellStyle name="60% - アクセント 1 17" xfId="322" xr:uid="{00000000-0005-0000-0000-000040010000}"/>
    <cellStyle name="60% - アクセント 1 18" xfId="323" xr:uid="{00000000-0005-0000-0000-000041010000}"/>
    <cellStyle name="60% - アクセント 1 19" xfId="324" xr:uid="{00000000-0005-0000-0000-000042010000}"/>
    <cellStyle name="60% - アクセント 1 2" xfId="325" xr:uid="{00000000-0005-0000-0000-000043010000}"/>
    <cellStyle name="60% - アクセント 1 2 2" xfId="326" xr:uid="{00000000-0005-0000-0000-000044010000}"/>
    <cellStyle name="60% - アクセント 1 20" xfId="327" xr:uid="{00000000-0005-0000-0000-000045010000}"/>
    <cellStyle name="60% - アクセント 1 21" xfId="328" xr:uid="{00000000-0005-0000-0000-000046010000}"/>
    <cellStyle name="60% - アクセント 1 22" xfId="329" xr:uid="{00000000-0005-0000-0000-000047010000}"/>
    <cellStyle name="60% - アクセント 1 23" xfId="330" xr:uid="{00000000-0005-0000-0000-000048010000}"/>
    <cellStyle name="60% - アクセント 1 24" xfId="331" xr:uid="{00000000-0005-0000-0000-000049010000}"/>
    <cellStyle name="60% - アクセント 1 25" xfId="332" xr:uid="{00000000-0005-0000-0000-00004A010000}"/>
    <cellStyle name="60% - アクセント 1 3" xfId="333" xr:uid="{00000000-0005-0000-0000-00004B010000}"/>
    <cellStyle name="60% - アクセント 1 3 2" xfId="334" xr:uid="{00000000-0005-0000-0000-00004C010000}"/>
    <cellStyle name="60% - アクセント 1 4" xfId="335" xr:uid="{00000000-0005-0000-0000-00004D010000}"/>
    <cellStyle name="60% - アクセント 1 5" xfId="336" xr:uid="{00000000-0005-0000-0000-00004E010000}"/>
    <cellStyle name="60% - アクセント 1 6" xfId="337" xr:uid="{00000000-0005-0000-0000-00004F010000}"/>
    <cellStyle name="60% - アクセント 1 7" xfId="338" xr:uid="{00000000-0005-0000-0000-000050010000}"/>
    <cellStyle name="60% - アクセント 1 8" xfId="339" xr:uid="{00000000-0005-0000-0000-000051010000}"/>
    <cellStyle name="60% - アクセント 1 9" xfId="340" xr:uid="{00000000-0005-0000-0000-000052010000}"/>
    <cellStyle name="60% - アクセント 2 10" xfId="341" xr:uid="{00000000-0005-0000-0000-000053010000}"/>
    <cellStyle name="60% - アクセント 2 11" xfId="342" xr:uid="{00000000-0005-0000-0000-000054010000}"/>
    <cellStyle name="60% - アクセント 2 12" xfId="343" xr:uid="{00000000-0005-0000-0000-000055010000}"/>
    <cellStyle name="60% - アクセント 2 13" xfId="344" xr:uid="{00000000-0005-0000-0000-000056010000}"/>
    <cellStyle name="60% - アクセント 2 14" xfId="345" xr:uid="{00000000-0005-0000-0000-000057010000}"/>
    <cellStyle name="60% - アクセント 2 15" xfId="346" xr:uid="{00000000-0005-0000-0000-000058010000}"/>
    <cellStyle name="60% - アクセント 2 16" xfId="347" xr:uid="{00000000-0005-0000-0000-000059010000}"/>
    <cellStyle name="60% - アクセント 2 17" xfId="348" xr:uid="{00000000-0005-0000-0000-00005A010000}"/>
    <cellStyle name="60% - アクセント 2 18" xfId="349" xr:uid="{00000000-0005-0000-0000-00005B010000}"/>
    <cellStyle name="60% - アクセント 2 19" xfId="350" xr:uid="{00000000-0005-0000-0000-00005C010000}"/>
    <cellStyle name="60% - アクセント 2 2" xfId="351" xr:uid="{00000000-0005-0000-0000-00005D010000}"/>
    <cellStyle name="60% - アクセント 2 2 2" xfId="352" xr:uid="{00000000-0005-0000-0000-00005E010000}"/>
    <cellStyle name="60% - アクセント 2 20" xfId="353" xr:uid="{00000000-0005-0000-0000-00005F010000}"/>
    <cellStyle name="60% - アクセント 2 21" xfId="354" xr:uid="{00000000-0005-0000-0000-000060010000}"/>
    <cellStyle name="60% - アクセント 2 22" xfId="355" xr:uid="{00000000-0005-0000-0000-000061010000}"/>
    <cellStyle name="60% - アクセント 2 23" xfId="356" xr:uid="{00000000-0005-0000-0000-000062010000}"/>
    <cellStyle name="60% - アクセント 2 24" xfId="357" xr:uid="{00000000-0005-0000-0000-000063010000}"/>
    <cellStyle name="60% - アクセント 2 25" xfId="358" xr:uid="{00000000-0005-0000-0000-000064010000}"/>
    <cellStyle name="60% - アクセント 2 3" xfId="359" xr:uid="{00000000-0005-0000-0000-000065010000}"/>
    <cellStyle name="60% - アクセント 2 3 2" xfId="360" xr:uid="{00000000-0005-0000-0000-000066010000}"/>
    <cellStyle name="60% - アクセント 2 4" xfId="361" xr:uid="{00000000-0005-0000-0000-000067010000}"/>
    <cellStyle name="60% - アクセント 2 5" xfId="362" xr:uid="{00000000-0005-0000-0000-000068010000}"/>
    <cellStyle name="60% - アクセント 2 6" xfId="363" xr:uid="{00000000-0005-0000-0000-000069010000}"/>
    <cellStyle name="60% - アクセント 2 7" xfId="364" xr:uid="{00000000-0005-0000-0000-00006A010000}"/>
    <cellStyle name="60% - アクセント 2 8" xfId="365" xr:uid="{00000000-0005-0000-0000-00006B010000}"/>
    <cellStyle name="60% - アクセント 2 9" xfId="366" xr:uid="{00000000-0005-0000-0000-00006C010000}"/>
    <cellStyle name="60% - アクセント 3 10" xfId="367" xr:uid="{00000000-0005-0000-0000-00006D010000}"/>
    <cellStyle name="60% - アクセント 3 11" xfId="368" xr:uid="{00000000-0005-0000-0000-00006E010000}"/>
    <cellStyle name="60% - アクセント 3 12" xfId="369" xr:uid="{00000000-0005-0000-0000-00006F010000}"/>
    <cellStyle name="60% - アクセント 3 13" xfId="370" xr:uid="{00000000-0005-0000-0000-000070010000}"/>
    <cellStyle name="60% - アクセント 3 14" xfId="371" xr:uid="{00000000-0005-0000-0000-000071010000}"/>
    <cellStyle name="60% - アクセント 3 15" xfId="372" xr:uid="{00000000-0005-0000-0000-000072010000}"/>
    <cellStyle name="60% - アクセント 3 16" xfId="373" xr:uid="{00000000-0005-0000-0000-000073010000}"/>
    <cellStyle name="60% - アクセント 3 17" xfId="374" xr:uid="{00000000-0005-0000-0000-000074010000}"/>
    <cellStyle name="60% - アクセント 3 18" xfId="375" xr:uid="{00000000-0005-0000-0000-000075010000}"/>
    <cellStyle name="60% - アクセント 3 19" xfId="376" xr:uid="{00000000-0005-0000-0000-000076010000}"/>
    <cellStyle name="60% - アクセント 3 2" xfId="377" xr:uid="{00000000-0005-0000-0000-000077010000}"/>
    <cellStyle name="60% - アクセント 3 2 2" xfId="378" xr:uid="{00000000-0005-0000-0000-000078010000}"/>
    <cellStyle name="60% - アクセント 3 20" xfId="379" xr:uid="{00000000-0005-0000-0000-000079010000}"/>
    <cellStyle name="60% - アクセント 3 21" xfId="380" xr:uid="{00000000-0005-0000-0000-00007A010000}"/>
    <cellStyle name="60% - アクセント 3 22" xfId="381" xr:uid="{00000000-0005-0000-0000-00007B010000}"/>
    <cellStyle name="60% - アクセント 3 23" xfId="382" xr:uid="{00000000-0005-0000-0000-00007C010000}"/>
    <cellStyle name="60% - アクセント 3 24" xfId="383" xr:uid="{00000000-0005-0000-0000-00007D010000}"/>
    <cellStyle name="60% - アクセント 3 25" xfId="384" xr:uid="{00000000-0005-0000-0000-00007E010000}"/>
    <cellStyle name="60% - アクセント 3 3" xfId="385" xr:uid="{00000000-0005-0000-0000-00007F010000}"/>
    <cellStyle name="60% - アクセント 3 3 2" xfId="386" xr:uid="{00000000-0005-0000-0000-000080010000}"/>
    <cellStyle name="60% - アクセント 3 4" xfId="387" xr:uid="{00000000-0005-0000-0000-000081010000}"/>
    <cellStyle name="60% - アクセント 3 5" xfId="388" xr:uid="{00000000-0005-0000-0000-000082010000}"/>
    <cellStyle name="60% - アクセント 3 6" xfId="389" xr:uid="{00000000-0005-0000-0000-000083010000}"/>
    <cellStyle name="60% - アクセント 3 7" xfId="390" xr:uid="{00000000-0005-0000-0000-000084010000}"/>
    <cellStyle name="60% - アクセント 3 8" xfId="391" xr:uid="{00000000-0005-0000-0000-000085010000}"/>
    <cellStyle name="60% - アクセント 3 9" xfId="392" xr:uid="{00000000-0005-0000-0000-000086010000}"/>
    <cellStyle name="60% - アクセント 4 10" xfId="393" xr:uid="{00000000-0005-0000-0000-000087010000}"/>
    <cellStyle name="60% - アクセント 4 11" xfId="394" xr:uid="{00000000-0005-0000-0000-000088010000}"/>
    <cellStyle name="60% - アクセント 4 12" xfId="395" xr:uid="{00000000-0005-0000-0000-000089010000}"/>
    <cellStyle name="60% - アクセント 4 13" xfId="396" xr:uid="{00000000-0005-0000-0000-00008A010000}"/>
    <cellStyle name="60% - アクセント 4 14" xfId="397" xr:uid="{00000000-0005-0000-0000-00008B010000}"/>
    <cellStyle name="60% - アクセント 4 15" xfId="398" xr:uid="{00000000-0005-0000-0000-00008C010000}"/>
    <cellStyle name="60% - アクセント 4 16" xfId="399" xr:uid="{00000000-0005-0000-0000-00008D010000}"/>
    <cellStyle name="60% - アクセント 4 17" xfId="400" xr:uid="{00000000-0005-0000-0000-00008E010000}"/>
    <cellStyle name="60% - アクセント 4 18" xfId="401" xr:uid="{00000000-0005-0000-0000-00008F010000}"/>
    <cellStyle name="60% - アクセント 4 19" xfId="402" xr:uid="{00000000-0005-0000-0000-000090010000}"/>
    <cellStyle name="60% - アクセント 4 2" xfId="403" xr:uid="{00000000-0005-0000-0000-000091010000}"/>
    <cellStyle name="60% - アクセント 4 2 2" xfId="404" xr:uid="{00000000-0005-0000-0000-000092010000}"/>
    <cellStyle name="60% - アクセント 4 20" xfId="405" xr:uid="{00000000-0005-0000-0000-000093010000}"/>
    <cellStyle name="60% - アクセント 4 21" xfId="406" xr:uid="{00000000-0005-0000-0000-000094010000}"/>
    <cellStyle name="60% - アクセント 4 22" xfId="407" xr:uid="{00000000-0005-0000-0000-000095010000}"/>
    <cellStyle name="60% - アクセント 4 23" xfId="408" xr:uid="{00000000-0005-0000-0000-000096010000}"/>
    <cellStyle name="60% - アクセント 4 24" xfId="409" xr:uid="{00000000-0005-0000-0000-000097010000}"/>
    <cellStyle name="60% - アクセント 4 25" xfId="410" xr:uid="{00000000-0005-0000-0000-000098010000}"/>
    <cellStyle name="60% - アクセント 4 3" xfId="411" xr:uid="{00000000-0005-0000-0000-000099010000}"/>
    <cellStyle name="60% - アクセント 4 3 2" xfId="412" xr:uid="{00000000-0005-0000-0000-00009A010000}"/>
    <cellStyle name="60% - アクセント 4 4" xfId="413" xr:uid="{00000000-0005-0000-0000-00009B010000}"/>
    <cellStyle name="60% - アクセント 4 5" xfId="414" xr:uid="{00000000-0005-0000-0000-00009C010000}"/>
    <cellStyle name="60% - アクセント 4 6" xfId="415" xr:uid="{00000000-0005-0000-0000-00009D010000}"/>
    <cellStyle name="60% - アクセント 4 7" xfId="416" xr:uid="{00000000-0005-0000-0000-00009E010000}"/>
    <cellStyle name="60% - アクセント 4 8" xfId="417" xr:uid="{00000000-0005-0000-0000-00009F010000}"/>
    <cellStyle name="60% - アクセント 4 9" xfId="418" xr:uid="{00000000-0005-0000-0000-0000A0010000}"/>
    <cellStyle name="60% - アクセント 5 10" xfId="419" xr:uid="{00000000-0005-0000-0000-0000A1010000}"/>
    <cellStyle name="60% - アクセント 5 11" xfId="420" xr:uid="{00000000-0005-0000-0000-0000A2010000}"/>
    <cellStyle name="60% - アクセント 5 12" xfId="421" xr:uid="{00000000-0005-0000-0000-0000A3010000}"/>
    <cellStyle name="60% - アクセント 5 13" xfId="422" xr:uid="{00000000-0005-0000-0000-0000A4010000}"/>
    <cellStyle name="60% - アクセント 5 14" xfId="423" xr:uid="{00000000-0005-0000-0000-0000A5010000}"/>
    <cellStyle name="60% - アクセント 5 15" xfId="424" xr:uid="{00000000-0005-0000-0000-0000A6010000}"/>
    <cellStyle name="60% - アクセント 5 16" xfId="425" xr:uid="{00000000-0005-0000-0000-0000A7010000}"/>
    <cellStyle name="60% - アクセント 5 17" xfId="426" xr:uid="{00000000-0005-0000-0000-0000A8010000}"/>
    <cellStyle name="60% - アクセント 5 18" xfId="427" xr:uid="{00000000-0005-0000-0000-0000A9010000}"/>
    <cellStyle name="60% - アクセント 5 19" xfId="428" xr:uid="{00000000-0005-0000-0000-0000AA010000}"/>
    <cellStyle name="60% - アクセント 5 2" xfId="429" xr:uid="{00000000-0005-0000-0000-0000AB010000}"/>
    <cellStyle name="60% - アクセント 5 2 2" xfId="430" xr:uid="{00000000-0005-0000-0000-0000AC010000}"/>
    <cellStyle name="60% - アクセント 5 20" xfId="431" xr:uid="{00000000-0005-0000-0000-0000AD010000}"/>
    <cellStyle name="60% - アクセント 5 21" xfId="432" xr:uid="{00000000-0005-0000-0000-0000AE010000}"/>
    <cellStyle name="60% - アクセント 5 22" xfId="433" xr:uid="{00000000-0005-0000-0000-0000AF010000}"/>
    <cellStyle name="60% - アクセント 5 23" xfId="434" xr:uid="{00000000-0005-0000-0000-0000B0010000}"/>
    <cellStyle name="60% - アクセント 5 24" xfId="435" xr:uid="{00000000-0005-0000-0000-0000B1010000}"/>
    <cellStyle name="60% - アクセント 5 25" xfId="436" xr:uid="{00000000-0005-0000-0000-0000B2010000}"/>
    <cellStyle name="60% - アクセント 5 3" xfId="437" xr:uid="{00000000-0005-0000-0000-0000B3010000}"/>
    <cellStyle name="60% - アクセント 5 3 2" xfId="438" xr:uid="{00000000-0005-0000-0000-0000B4010000}"/>
    <cellStyle name="60% - アクセント 5 4" xfId="439" xr:uid="{00000000-0005-0000-0000-0000B5010000}"/>
    <cellStyle name="60% - アクセント 5 5" xfId="440" xr:uid="{00000000-0005-0000-0000-0000B6010000}"/>
    <cellStyle name="60% - アクセント 5 6" xfId="441" xr:uid="{00000000-0005-0000-0000-0000B7010000}"/>
    <cellStyle name="60% - アクセント 5 7" xfId="442" xr:uid="{00000000-0005-0000-0000-0000B8010000}"/>
    <cellStyle name="60% - アクセント 5 8" xfId="443" xr:uid="{00000000-0005-0000-0000-0000B9010000}"/>
    <cellStyle name="60% - アクセント 5 9" xfId="444" xr:uid="{00000000-0005-0000-0000-0000BA010000}"/>
    <cellStyle name="60% - アクセント 6 10" xfId="445" xr:uid="{00000000-0005-0000-0000-0000BB010000}"/>
    <cellStyle name="60% - アクセント 6 11" xfId="446" xr:uid="{00000000-0005-0000-0000-0000BC010000}"/>
    <cellStyle name="60% - アクセント 6 12" xfId="447" xr:uid="{00000000-0005-0000-0000-0000BD010000}"/>
    <cellStyle name="60% - アクセント 6 13" xfId="448" xr:uid="{00000000-0005-0000-0000-0000BE010000}"/>
    <cellStyle name="60% - アクセント 6 14" xfId="449" xr:uid="{00000000-0005-0000-0000-0000BF010000}"/>
    <cellStyle name="60% - アクセント 6 15" xfId="450" xr:uid="{00000000-0005-0000-0000-0000C0010000}"/>
    <cellStyle name="60% - アクセント 6 16" xfId="451" xr:uid="{00000000-0005-0000-0000-0000C1010000}"/>
    <cellStyle name="60% - アクセント 6 17" xfId="452" xr:uid="{00000000-0005-0000-0000-0000C2010000}"/>
    <cellStyle name="60% - アクセント 6 18" xfId="453" xr:uid="{00000000-0005-0000-0000-0000C3010000}"/>
    <cellStyle name="60% - アクセント 6 19" xfId="454" xr:uid="{00000000-0005-0000-0000-0000C4010000}"/>
    <cellStyle name="60% - アクセント 6 2" xfId="455" xr:uid="{00000000-0005-0000-0000-0000C5010000}"/>
    <cellStyle name="60% - アクセント 6 2 2" xfId="456" xr:uid="{00000000-0005-0000-0000-0000C6010000}"/>
    <cellStyle name="60% - アクセント 6 20" xfId="457" xr:uid="{00000000-0005-0000-0000-0000C7010000}"/>
    <cellStyle name="60% - アクセント 6 21" xfId="458" xr:uid="{00000000-0005-0000-0000-0000C8010000}"/>
    <cellStyle name="60% - アクセント 6 22" xfId="459" xr:uid="{00000000-0005-0000-0000-0000C9010000}"/>
    <cellStyle name="60% - アクセント 6 23" xfId="460" xr:uid="{00000000-0005-0000-0000-0000CA010000}"/>
    <cellStyle name="60% - アクセント 6 24" xfId="461" xr:uid="{00000000-0005-0000-0000-0000CB010000}"/>
    <cellStyle name="60% - アクセント 6 25" xfId="462" xr:uid="{00000000-0005-0000-0000-0000CC010000}"/>
    <cellStyle name="60% - アクセント 6 3" xfId="463" xr:uid="{00000000-0005-0000-0000-0000CD010000}"/>
    <cellStyle name="60% - アクセント 6 3 2" xfId="464" xr:uid="{00000000-0005-0000-0000-0000CE010000}"/>
    <cellStyle name="60% - アクセント 6 4" xfId="465" xr:uid="{00000000-0005-0000-0000-0000CF010000}"/>
    <cellStyle name="60% - アクセント 6 5" xfId="466" xr:uid="{00000000-0005-0000-0000-0000D0010000}"/>
    <cellStyle name="60% - アクセント 6 6" xfId="467" xr:uid="{00000000-0005-0000-0000-0000D1010000}"/>
    <cellStyle name="60% - アクセント 6 7" xfId="468" xr:uid="{00000000-0005-0000-0000-0000D2010000}"/>
    <cellStyle name="60% - アクセント 6 8" xfId="469" xr:uid="{00000000-0005-0000-0000-0000D3010000}"/>
    <cellStyle name="60% - アクセント 6 9" xfId="470" xr:uid="{00000000-0005-0000-0000-0000D4010000}"/>
    <cellStyle name="アクセント 1 10" xfId="471" xr:uid="{00000000-0005-0000-0000-0000D5010000}"/>
    <cellStyle name="アクセント 1 11" xfId="472" xr:uid="{00000000-0005-0000-0000-0000D6010000}"/>
    <cellStyle name="アクセント 1 12" xfId="473" xr:uid="{00000000-0005-0000-0000-0000D7010000}"/>
    <cellStyle name="アクセント 1 13" xfId="474" xr:uid="{00000000-0005-0000-0000-0000D8010000}"/>
    <cellStyle name="アクセント 1 14" xfId="475" xr:uid="{00000000-0005-0000-0000-0000D9010000}"/>
    <cellStyle name="アクセント 1 15" xfId="476" xr:uid="{00000000-0005-0000-0000-0000DA010000}"/>
    <cellStyle name="アクセント 1 16" xfId="477" xr:uid="{00000000-0005-0000-0000-0000DB010000}"/>
    <cellStyle name="アクセント 1 17" xfId="478" xr:uid="{00000000-0005-0000-0000-0000DC010000}"/>
    <cellStyle name="アクセント 1 18" xfId="479" xr:uid="{00000000-0005-0000-0000-0000DD010000}"/>
    <cellStyle name="アクセント 1 19" xfId="480" xr:uid="{00000000-0005-0000-0000-0000DE010000}"/>
    <cellStyle name="アクセント 1 2" xfId="481" xr:uid="{00000000-0005-0000-0000-0000DF010000}"/>
    <cellStyle name="アクセント 1 2 2" xfId="482" xr:uid="{00000000-0005-0000-0000-0000E0010000}"/>
    <cellStyle name="アクセント 1 20" xfId="483" xr:uid="{00000000-0005-0000-0000-0000E1010000}"/>
    <cellStyle name="アクセント 1 21" xfId="484" xr:uid="{00000000-0005-0000-0000-0000E2010000}"/>
    <cellStyle name="アクセント 1 22" xfId="485" xr:uid="{00000000-0005-0000-0000-0000E3010000}"/>
    <cellStyle name="アクセント 1 23" xfId="486" xr:uid="{00000000-0005-0000-0000-0000E4010000}"/>
    <cellStyle name="アクセント 1 24" xfId="487" xr:uid="{00000000-0005-0000-0000-0000E5010000}"/>
    <cellStyle name="アクセント 1 25" xfId="488" xr:uid="{00000000-0005-0000-0000-0000E6010000}"/>
    <cellStyle name="アクセント 1 3" xfId="489" xr:uid="{00000000-0005-0000-0000-0000E7010000}"/>
    <cellStyle name="アクセント 1 3 2" xfId="490" xr:uid="{00000000-0005-0000-0000-0000E8010000}"/>
    <cellStyle name="アクセント 1 4" xfId="491" xr:uid="{00000000-0005-0000-0000-0000E9010000}"/>
    <cellStyle name="アクセント 1 5" xfId="492" xr:uid="{00000000-0005-0000-0000-0000EA010000}"/>
    <cellStyle name="アクセント 1 6" xfId="493" xr:uid="{00000000-0005-0000-0000-0000EB010000}"/>
    <cellStyle name="アクセント 1 7" xfId="494" xr:uid="{00000000-0005-0000-0000-0000EC010000}"/>
    <cellStyle name="アクセント 1 8" xfId="495" xr:uid="{00000000-0005-0000-0000-0000ED010000}"/>
    <cellStyle name="アクセント 1 9" xfId="496" xr:uid="{00000000-0005-0000-0000-0000EE010000}"/>
    <cellStyle name="アクセント 2 10" xfId="497" xr:uid="{00000000-0005-0000-0000-0000EF010000}"/>
    <cellStyle name="アクセント 2 11" xfId="498" xr:uid="{00000000-0005-0000-0000-0000F0010000}"/>
    <cellStyle name="アクセント 2 12" xfId="499" xr:uid="{00000000-0005-0000-0000-0000F1010000}"/>
    <cellStyle name="アクセント 2 13" xfId="500" xr:uid="{00000000-0005-0000-0000-0000F2010000}"/>
    <cellStyle name="アクセント 2 14" xfId="501" xr:uid="{00000000-0005-0000-0000-0000F3010000}"/>
    <cellStyle name="アクセント 2 15" xfId="502" xr:uid="{00000000-0005-0000-0000-0000F4010000}"/>
    <cellStyle name="アクセント 2 16" xfId="503" xr:uid="{00000000-0005-0000-0000-0000F5010000}"/>
    <cellStyle name="アクセント 2 17" xfId="504" xr:uid="{00000000-0005-0000-0000-0000F6010000}"/>
    <cellStyle name="アクセント 2 18" xfId="505" xr:uid="{00000000-0005-0000-0000-0000F7010000}"/>
    <cellStyle name="アクセント 2 19" xfId="506" xr:uid="{00000000-0005-0000-0000-0000F8010000}"/>
    <cellStyle name="アクセント 2 2" xfId="507" xr:uid="{00000000-0005-0000-0000-0000F9010000}"/>
    <cellStyle name="アクセント 2 2 2" xfId="508" xr:uid="{00000000-0005-0000-0000-0000FA010000}"/>
    <cellStyle name="アクセント 2 20" xfId="509" xr:uid="{00000000-0005-0000-0000-0000FB010000}"/>
    <cellStyle name="アクセント 2 21" xfId="510" xr:uid="{00000000-0005-0000-0000-0000FC010000}"/>
    <cellStyle name="アクセント 2 22" xfId="511" xr:uid="{00000000-0005-0000-0000-0000FD010000}"/>
    <cellStyle name="アクセント 2 23" xfId="512" xr:uid="{00000000-0005-0000-0000-0000FE010000}"/>
    <cellStyle name="アクセント 2 24" xfId="513" xr:uid="{00000000-0005-0000-0000-0000FF010000}"/>
    <cellStyle name="アクセント 2 25" xfId="514" xr:uid="{00000000-0005-0000-0000-000000020000}"/>
    <cellStyle name="アクセント 2 3" xfId="515" xr:uid="{00000000-0005-0000-0000-000001020000}"/>
    <cellStyle name="アクセント 2 3 2" xfId="516" xr:uid="{00000000-0005-0000-0000-000002020000}"/>
    <cellStyle name="アクセント 2 4" xfId="517" xr:uid="{00000000-0005-0000-0000-000003020000}"/>
    <cellStyle name="アクセント 2 5" xfId="518" xr:uid="{00000000-0005-0000-0000-000004020000}"/>
    <cellStyle name="アクセント 2 6" xfId="519" xr:uid="{00000000-0005-0000-0000-000005020000}"/>
    <cellStyle name="アクセント 2 7" xfId="520" xr:uid="{00000000-0005-0000-0000-000006020000}"/>
    <cellStyle name="アクセント 2 8" xfId="521" xr:uid="{00000000-0005-0000-0000-000007020000}"/>
    <cellStyle name="アクセント 2 9" xfId="522" xr:uid="{00000000-0005-0000-0000-000008020000}"/>
    <cellStyle name="アクセント 3 10" xfId="523" xr:uid="{00000000-0005-0000-0000-000009020000}"/>
    <cellStyle name="アクセント 3 11" xfId="524" xr:uid="{00000000-0005-0000-0000-00000A020000}"/>
    <cellStyle name="アクセント 3 12" xfId="525" xr:uid="{00000000-0005-0000-0000-00000B020000}"/>
    <cellStyle name="アクセント 3 13" xfId="526" xr:uid="{00000000-0005-0000-0000-00000C020000}"/>
    <cellStyle name="アクセント 3 14" xfId="527" xr:uid="{00000000-0005-0000-0000-00000D020000}"/>
    <cellStyle name="アクセント 3 15" xfId="528" xr:uid="{00000000-0005-0000-0000-00000E020000}"/>
    <cellStyle name="アクセント 3 16" xfId="529" xr:uid="{00000000-0005-0000-0000-00000F020000}"/>
    <cellStyle name="アクセント 3 17" xfId="530" xr:uid="{00000000-0005-0000-0000-000010020000}"/>
    <cellStyle name="アクセント 3 18" xfId="531" xr:uid="{00000000-0005-0000-0000-000011020000}"/>
    <cellStyle name="アクセント 3 19" xfId="532" xr:uid="{00000000-0005-0000-0000-000012020000}"/>
    <cellStyle name="アクセント 3 2" xfId="533" xr:uid="{00000000-0005-0000-0000-000013020000}"/>
    <cellStyle name="アクセント 3 2 2" xfId="534" xr:uid="{00000000-0005-0000-0000-000014020000}"/>
    <cellStyle name="アクセント 3 20" xfId="535" xr:uid="{00000000-0005-0000-0000-000015020000}"/>
    <cellStyle name="アクセント 3 21" xfId="536" xr:uid="{00000000-0005-0000-0000-000016020000}"/>
    <cellStyle name="アクセント 3 22" xfId="537" xr:uid="{00000000-0005-0000-0000-000017020000}"/>
    <cellStyle name="アクセント 3 23" xfId="538" xr:uid="{00000000-0005-0000-0000-000018020000}"/>
    <cellStyle name="アクセント 3 24" xfId="539" xr:uid="{00000000-0005-0000-0000-000019020000}"/>
    <cellStyle name="アクセント 3 25" xfId="540" xr:uid="{00000000-0005-0000-0000-00001A020000}"/>
    <cellStyle name="アクセント 3 3" xfId="541" xr:uid="{00000000-0005-0000-0000-00001B020000}"/>
    <cellStyle name="アクセント 3 3 2" xfId="542" xr:uid="{00000000-0005-0000-0000-00001C020000}"/>
    <cellStyle name="アクセント 3 4" xfId="543" xr:uid="{00000000-0005-0000-0000-00001D020000}"/>
    <cellStyle name="アクセント 3 5" xfId="544" xr:uid="{00000000-0005-0000-0000-00001E020000}"/>
    <cellStyle name="アクセント 3 6" xfId="545" xr:uid="{00000000-0005-0000-0000-00001F020000}"/>
    <cellStyle name="アクセント 3 7" xfId="546" xr:uid="{00000000-0005-0000-0000-000020020000}"/>
    <cellStyle name="アクセント 3 8" xfId="547" xr:uid="{00000000-0005-0000-0000-000021020000}"/>
    <cellStyle name="アクセント 3 9" xfId="548" xr:uid="{00000000-0005-0000-0000-000022020000}"/>
    <cellStyle name="アクセント 4 10" xfId="549" xr:uid="{00000000-0005-0000-0000-000023020000}"/>
    <cellStyle name="アクセント 4 11" xfId="550" xr:uid="{00000000-0005-0000-0000-000024020000}"/>
    <cellStyle name="アクセント 4 12" xfId="551" xr:uid="{00000000-0005-0000-0000-000025020000}"/>
    <cellStyle name="アクセント 4 13" xfId="552" xr:uid="{00000000-0005-0000-0000-000026020000}"/>
    <cellStyle name="アクセント 4 14" xfId="553" xr:uid="{00000000-0005-0000-0000-000027020000}"/>
    <cellStyle name="アクセント 4 15" xfId="554" xr:uid="{00000000-0005-0000-0000-000028020000}"/>
    <cellStyle name="アクセント 4 16" xfId="555" xr:uid="{00000000-0005-0000-0000-000029020000}"/>
    <cellStyle name="アクセント 4 17" xfId="556" xr:uid="{00000000-0005-0000-0000-00002A020000}"/>
    <cellStyle name="アクセント 4 18" xfId="557" xr:uid="{00000000-0005-0000-0000-00002B020000}"/>
    <cellStyle name="アクセント 4 19" xfId="558" xr:uid="{00000000-0005-0000-0000-00002C020000}"/>
    <cellStyle name="アクセント 4 2" xfId="559" xr:uid="{00000000-0005-0000-0000-00002D020000}"/>
    <cellStyle name="アクセント 4 2 2" xfId="560" xr:uid="{00000000-0005-0000-0000-00002E020000}"/>
    <cellStyle name="アクセント 4 20" xfId="561" xr:uid="{00000000-0005-0000-0000-00002F020000}"/>
    <cellStyle name="アクセント 4 21" xfId="562" xr:uid="{00000000-0005-0000-0000-000030020000}"/>
    <cellStyle name="アクセント 4 22" xfId="563" xr:uid="{00000000-0005-0000-0000-000031020000}"/>
    <cellStyle name="アクセント 4 23" xfId="564" xr:uid="{00000000-0005-0000-0000-000032020000}"/>
    <cellStyle name="アクセント 4 24" xfId="565" xr:uid="{00000000-0005-0000-0000-000033020000}"/>
    <cellStyle name="アクセント 4 25" xfId="566" xr:uid="{00000000-0005-0000-0000-000034020000}"/>
    <cellStyle name="アクセント 4 3" xfId="567" xr:uid="{00000000-0005-0000-0000-000035020000}"/>
    <cellStyle name="アクセント 4 3 2" xfId="568" xr:uid="{00000000-0005-0000-0000-000036020000}"/>
    <cellStyle name="アクセント 4 4" xfId="569" xr:uid="{00000000-0005-0000-0000-000037020000}"/>
    <cellStyle name="アクセント 4 5" xfId="570" xr:uid="{00000000-0005-0000-0000-000038020000}"/>
    <cellStyle name="アクセント 4 6" xfId="571" xr:uid="{00000000-0005-0000-0000-000039020000}"/>
    <cellStyle name="アクセント 4 7" xfId="572" xr:uid="{00000000-0005-0000-0000-00003A020000}"/>
    <cellStyle name="アクセント 4 8" xfId="573" xr:uid="{00000000-0005-0000-0000-00003B020000}"/>
    <cellStyle name="アクセント 4 9" xfId="574" xr:uid="{00000000-0005-0000-0000-00003C020000}"/>
    <cellStyle name="アクセント 5 10" xfId="575" xr:uid="{00000000-0005-0000-0000-00003D020000}"/>
    <cellStyle name="アクセント 5 11" xfId="576" xr:uid="{00000000-0005-0000-0000-00003E020000}"/>
    <cellStyle name="アクセント 5 12" xfId="577" xr:uid="{00000000-0005-0000-0000-00003F020000}"/>
    <cellStyle name="アクセント 5 13" xfId="578" xr:uid="{00000000-0005-0000-0000-000040020000}"/>
    <cellStyle name="アクセント 5 14" xfId="579" xr:uid="{00000000-0005-0000-0000-000041020000}"/>
    <cellStyle name="アクセント 5 15" xfId="580" xr:uid="{00000000-0005-0000-0000-000042020000}"/>
    <cellStyle name="アクセント 5 16" xfId="581" xr:uid="{00000000-0005-0000-0000-000043020000}"/>
    <cellStyle name="アクセント 5 17" xfId="582" xr:uid="{00000000-0005-0000-0000-000044020000}"/>
    <cellStyle name="アクセント 5 18" xfId="583" xr:uid="{00000000-0005-0000-0000-000045020000}"/>
    <cellStyle name="アクセント 5 19" xfId="584" xr:uid="{00000000-0005-0000-0000-000046020000}"/>
    <cellStyle name="アクセント 5 2" xfId="585" xr:uid="{00000000-0005-0000-0000-000047020000}"/>
    <cellStyle name="アクセント 5 2 2" xfId="586" xr:uid="{00000000-0005-0000-0000-000048020000}"/>
    <cellStyle name="アクセント 5 20" xfId="587" xr:uid="{00000000-0005-0000-0000-000049020000}"/>
    <cellStyle name="アクセント 5 21" xfId="588" xr:uid="{00000000-0005-0000-0000-00004A020000}"/>
    <cellStyle name="アクセント 5 22" xfId="589" xr:uid="{00000000-0005-0000-0000-00004B020000}"/>
    <cellStyle name="アクセント 5 23" xfId="590" xr:uid="{00000000-0005-0000-0000-00004C020000}"/>
    <cellStyle name="アクセント 5 24" xfId="591" xr:uid="{00000000-0005-0000-0000-00004D020000}"/>
    <cellStyle name="アクセント 5 25" xfId="592" xr:uid="{00000000-0005-0000-0000-00004E020000}"/>
    <cellStyle name="アクセント 5 3" xfId="593" xr:uid="{00000000-0005-0000-0000-00004F020000}"/>
    <cellStyle name="アクセント 5 3 2" xfId="594" xr:uid="{00000000-0005-0000-0000-000050020000}"/>
    <cellStyle name="アクセント 5 4" xfId="595" xr:uid="{00000000-0005-0000-0000-000051020000}"/>
    <cellStyle name="アクセント 5 5" xfId="596" xr:uid="{00000000-0005-0000-0000-000052020000}"/>
    <cellStyle name="アクセント 5 6" xfId="597" xr:uid="{00000000-0005-0000-0000-000053020000}"/>
    <cellStyle name="アクセント 5 7" xfId="598" xr:uid="{00000000-0005-0000-0000-000054020000}"/>
    <cellStyle name="アクセント 5 8" xfId="599" xr:uid="{00000000-0005-0000-0000-000055020000}"/>
    <cellStyle name="アクセント 5 9" xfId="600" xr:uid="{00000000-0005-0000-0000-000056020000}"/>
    <cellStyle name="アクセント 6 10" xfId="601" xr:uid="{00000000-0005-0000-0000-000057020000}"/>
    <cellStyle name="アクセント 6 11" xfId="602" xr:uid="{00000000-0005-0000-0000-000058020000}"/>
    <cellStyle name="アクセント 6 12" xfId="603" xr:uid="{00000000-0005-0000-0000-000059020000}"/>
    <cellStyle name="アクセント 6 13" xfId="604" xr:uid="{00000000-0005-0000-0000-00005A020000}"/>
    <cellStyle name="アクセント 6 14" xfId="605" xr:uid="{00000000-0005-0000-0000-00005B020000}"/>
    <cellStyle name="アクセント 6 15" xfId="606" xr:uid="{00000000-0005-0000-0000-00005C020000}"/>
    <cellStyle name="アクセント 6 16" xfId="607" xr:uid="{00000000-0005-0000-0000-00005D020000}"/>
    <cellStyle name="アクセント 6 17" xfId="608" xr:uid="{00000000-0005-0000-0000-00005E020000}"/>
    <cellStyle name="アクセント 6 18" xfId="609" xr:uid="{00000000-0005-0000-0000-00005F020000}"/>
    <cellStyle name="アクセント 6 19" xfId="610" xr:uid="{00000000-0005-0000-0000-000060020000}"/>
    <cellStyle name="アクセント 6 2" xfId="611" xr:uid="{00000000-0005-0000-0000-000061020000}"/>
    <cellStyle name="アクセント 6 2 2" xfId="612" xr:uid="{00000000-0005-0000-0000-000062020000}"/>
    <cellStyle name="アクセント 6 20" xfId="613" xr:uid="{00000000-0005-0000-0000-000063020000}"/>
    <cellStyle name="アクセント 6 21" xfId="614" xr:uid="{00000000-0005-0000-0000-000064020000}"/>
    <cellStyle name="アクセント 6 22" xfId="615" xr:uid="{00000000-0005-0000-0000-000065020000}"/>
    <cellStyle name="アクセント 6 23" xfId="616" xr:uid="{00000000-0005-0000-0000-000066020000}"/>
    <cellStyle name="アクセント 6 24" xfId="617" xr:uid="{00000000-0005-0000-0000-000067020000}"/>
    <cellStyle name="アクセント 6 25" xfId="618" xr:uid="{00000000-0005-0000-0000-000068020000}"/>
    <cellStyle name="アクセント 6 3" xfId="619" xr:uid="{00000000-0005-0000-0000-000069020000}"/>
    <cellStyle name="アクセント 6 3 2" xfId="620" xr:uid="{00000000-0005-0000-0000-00006A020000}"/>
    <cellStyle name="アクセント 6 4" xfId="621" xr:uid="{00000000-0005-0000-0000-00006B020000}"/>
    <cellStyle name="アクセント 6 5" xfId="622" xr:uid="{00000000-0005-0000-0000-00006C020000}"/>
    <cellStyle name="アクセント 6 6" xfId="623" xr:uid="{00000000-0005-0000-0000-00006D020000}"/>
    <cellStyle name="アクセント 6 7" xfId="624" xr:uid="{00000000-0005-0000-0000-00006E020000}"/>
    <cellStyle name="アクセント 6 8" xfId="625" xr:uid="{00000000-0005-0000-0000-00006F020000}"/>
    <cellStyle name="アクセント 6 9" xfId="626" xr:uid="{00000000-0005-0000-0000-000070020000}"/>
    <cellStyle name="タイトル 10" xfId="627" xr:uid="{00000000-0005-0000-0000-000071020000}"/>
    <cellStyle name="タイトル 11" xfId="628" xr:uid="{00000000-0005-0000-0000-000072020000}"/>
    <cellStyle name="タイトル 12" xfId="629" xr:uid="{00000000-0005-0000-0000-000073020000}"/>
    <cellStyle name="タイトル 13" xfId="630" xr:uid="{00000000-0005-0000-0000-000074020000}"/>
    <cellStyle name="タイトル 14" xfId="631" xr:uid="{00000000-0005-0000-0000-000075020000}"/>
    <cellStyle name="タイトル 15" xfId="632" xr:uid="{00000000-0005-0000-0000-000076020000}"/>
    <cellStyle name="タイトル 16" xfId="633" xr:uid="{00000000-0005-0000-0000-000077020000}"/>
    <cellStyle name="タイトル 17" xfId="634" xr:uid="{00000000-0005-0000-0000-000078020000}"/>
    <cellStyle name="タイトル 18" xfId="635" xr:uid="{00000000-0005-0000-0000-000079020000}"/>
    <cellStyle name="タイトル 19" xfId="636" xr:uid="{00000000-0005-0000-0000-00007A020000}"/>
    <cellStyle name="タイトル 2" xfId="637" xr:uid="{00000000-0005-0000-0000-00007B020000}"/>
    <cellStyle name="タイトル 2 2" xfId="638" xr:uid="{00000000-0005-0000-0000-00007C020000}"/>
    <cellStyle name="タイトル 20" xfId="639" xr:uid="{00000000-0005-0000-0000-00007D020000}"/>
    <cellStyle name="タイトル 21" xfId="640" xr:uid="{00000000-0005-0000-0000-00007E020000}"/>
    <cellStyle name="タイトル 22" xfId="641" xr:uid="{00000000-0005-0000-0000-00007F020000}"/>
    <cellStyle name="タイトル 23" xfId="642" xr:uid="{00000000-0005-0000-0000-000080020000}"/>
    <cellStyle name="タイトル 24" xfId="643" xr:uid="{00000000-0005-0000-0000-000081020000}"/>
    <cellStyle name="タイトル 25" xfId="644" xr:uid="{00000000-0005-0000-0000-000082020000}"/>
    <cellStyle name="タイトル 3" xfId="645" xr:uid="{00000000-0005-0000-0000-000083020000}"/>
    <cellStyle name="タイトル 3 2" xfId="646" xr:uid="{00000000-0005-0000-0000-000084020000}"/>
    <cellStyle name="タイトル 4" xfId="647" xr:uid="{00000000-0005-0000-0000-000085020000}"/>
    <cellStyle name="タイトル 5" xfId="648" xr:uid="{00000000-0005-0000-0000-000086020000}"/>
    <cellStyle name="タイトル 6" xfId="649" xr:uid="{00000000-0005-0000-0000-000087020000}"/>
    <cellStyle name="タイトル 7" xfId="650" xr:uid="{00000000-0005-0000-0000-000088020000}"/>
    <cellStyle name="タイトル 8" xfId="651" xr:uid="{00000000-0005-0000-0000-000089020000}"/>
    <cellStyle name="タイトル 9" xfId="652" xr:uid="{00000000-0005-0000-0000-00008A020000}"/>
    <cellStyle name="チェック セル 10" xfId="653" xr:uid="{00000000-0005-0000-0000-00008B020000}"/>
    <cellStyle name="チェック セル 11" xfId="654" xr:uid="{00000000-0005-0000-0000-00008C020000}"/>
    <cellStyle name="チェック セル 12" xfId="655" xr:uid="{00000000-0005-0000-0000-00008D020000}"/>
    <cellStyle name="チェック セル 13" xfId="656" xr:uid="{00000000-0005-0000-0000-00008E020000}"/>
    <cellStyle name="チェック セル 14" xfId="657" xr:uid="{00000000-0005-0000-0000-00008F020000}"/>
    <cellStyle name="チェック セル 15" xfId="658" xr:uid="{00000000-0005-0000-0000-000090020000}"/>
    <cellStyle name="チェック セル 16" xfId="659" xr:uid="{00000000-0005-0000-0000-000091020000}"/>
    <cellStyle name="チェック セル 17" xfId="660" xr:uid="{00000000-0005-0000-0000-000092020000}"/>
    <cellStyle name="チェック セル 18" xfId="661" xr:uid="{00000000-0005-0000-0000-000093020000}"/>
    <cellStyle name="チェック セル 19" xfId="662" xr:uid="{00000000-0005-0000-0000-000094020000}"/>
    <cellStyle name="チェック セル 2" xfId="663" xr:uid="{00000000-0005-0000-0000-000095020000}"/>
    <cellStyle name="チェック セル 2 2" xfId="664" xr:uid="{00000000-0005-0000-0000-000096020000}"/>
    <cellStyle name="チェック セル 20" xfId="665" xr:uid="{00000000-0005-0000-0000-000097020000}"/>
    <cellStyle name="チェック セル 21" xfId="666" xr:uid="{00000000-0005-0000-0000-000098020000}"/>
    <cellStyle name="チェック セル 22" xfId="667" xr:uid="{00000000-0005-0000-0000-000099020000}"/>
    <cellStyle name="チェック セル 23" xfId="668" xr:uid="{00000000-0005-0000-0000-00009A020000}"/>
    <cellStyle name="チェック セル 24" xfId="669" xr:uid="{00000000-0005-0000-0000-00009B020000}"/>
    <cellStyle name="チェック セル 25" xfId="670" xr:uid="{00000000-0005-0000-0000-00009C020000}"/>
    <cellStyle name="チェック セル 3" xfId="671" xr:uid="{00000000-0005-0000-0000-00009D020000}"/>
    <cellStyle name="チェック セル 3 2" xfId="672" xr:uid="{00000000-0005-0000-0000-00009E020000}"/>
    <cellStyle name="チェック セル 4" xfId="673" xr:uid="{00000000-0005-0000-0000-00009F020000}"/>
    <cellStyle name="チェック セル 5" xfId="674" xr:uid="{00000000-0005-0000-0000-0000A0020000}"/>
    <cellStyle name="チェック セル 6" xfId="675" xr:uid="{00000000-0005-0000-0000-0000A1020000}"/>
    <cellStyle name="チェック セル 7" xfId="676" xr:uid="{00000000-0005-0000-0000-0000A2020000}"/>
    <cellStyle name="チェック セル 8" xfId="677" xr:uid="{00000000-0005-0000-0000-0000A3020000}"/>
    <cellStyle name="チェック セル 9" xfId="678" xr:uid="{00000000-0005-0000-0000-0000A4020000}"/>
    <cellStyle name="どちらでもない 10" xfId="679" xr:uid="{00000000-0005-0000-0000-0000A5020000}"/>
    <cellStyle name="どちらでもない 11" xfId="680" xr:uid="{00000000-0005-0000-0000-0000A6020000}"/>
    <cellStyle name="どちらでもない 12" xfId="681" xr:uid="{00000000-0005-0000-0000-0000A7020000}"/>
    <cellStyle name="どちらでもない 13" xfId="682" xr:uid="{00000000-0005-0000-0000-0000A8020000}"/>
    <cellStyle name="どちらでもない 14" xfId="683" xr:uid="{00000000-0005-0000-0000-0000A9020000}"/>
    <cellStyle name="どちらでもない 15" xfId="684" xr:uid="{00000000-0005-0000-0000-0000AA020000}"/>
    <cellStyle name="どちらでもない 16" xfId="685" xr:uid="{00000000-0005-0000-0000-0000AB020000}"/>
    <cellStyle name="どちらでもない 17" xfId="686" xr:uid="{00000000-0005-0000-0000-0000AC020000}"/>
    <cellStyle name="どちらでもない 18" xfId="687" xr:uid="{00000000-0005-0000-0000-0000AD020000}"/>
    <cellStyle name="どちらでもない 19" xfId="688" xr:uid="{00000000-0005-0000-0000-0000AE020000}"/>
    <cellStyle name="どちらでもない 2" xfId="689" xr:uid="{00000000-0005-0000-0000-0000AF020000}"/>
    <cellStyle name="どちらでもない 2 2" xfId="690" xr:uid="{00000000-0005-0000-0000-0000B0020000}"/>
    <cellStyle name="どちらでもない 20" xfId="691" xr:uid="{00000000-0005-0000-0000-0000B1020000}"/>
    <cellStyle name="どちらでもない 21" xfId="692" xr:uid="{00000000-0005-0000-0000-0000B2020000}"/>
    <cellStyle name="どちらでもない 22" xfId="693" xr:uid="{00000000-0005-0000-0000-0000B3020000}"/>
    <cellStyle name="どちらでもない 23" xfId="694" xr:uid="{00000000-0005-0000-0000-0000B4020000}"/>
    <cellStyle name="どちらでもない 24" xfId="695" xr:uid="{00000000-0005-0000-0000-0000B5020000}"/>
    <cellStyle name="どちらでもない 25" xfId="696" xr:uid="{00000000-0005-0000-0000-0000B6020000}"/>
    <cellStyle name="どちらでもない 3" xfId="697" xr:uid="{00000000-0005-0000-0000-0000B7020000}"/>
    <cellStyle name="どちらでもない 3 2" xfId="698" xr:uid="{00000000-0005-0000-0000-0000B8020000}"/>
    <cellStyle name="どちらでもない 4" xfId="699" xr:uid="{00000000-0005-0000-0000-0000B9020000}"/>
    <cellStyle name="どちらでもない 5" xfId="700" xr:uid="{00000000-0005-0000-0000-0000BA020000}"/>
    <cellStyle name="どちらでもない 6" xfId="701" xr:uid="{00000000-0005-0000-0000-0000BB020000}"/>
    <cellStyle name="どちらでもない 7" xfId="702" xr:uid="{00000000-0005-0000-0000-0000BC020000}"/>
    <cellStyle name="どちらでもない 8" xfId="703" xr:uid="{00000000-0005-0000-0000-0000BD020000}"/>
    <cellStyle name="どちらでもない 9" xfId="704" xr:uid="{00000000-0005-0000-0000-0000BE020000}"/>
    <cellStyle name="パーセント" xfId="1551" builtinId="5"/>
    <cellStyle name="パーセント 2" xfId="705" xr:uid="{00000000-0005-0000-0000-0000C0020000}"/>
    <cellStyle name="パーセント 2 2" xfId="706" xr:uid="{00000000-0005-0000-0000-0000C1020000}"/>
    <cellStyle name="パーセント 2 2 2" xfId="707" xr:uid="{00000000-0005-0000-0000-0000C2020000}"/>
    <cellStyle name="パーセント 2 2 2 2" xfId="1583" xr:uid="{00000000-0005-0000-0000-0000C3020000}"/>
    <cellStyle name="パーセント 2 2 3" xfId="1584" xr:uid="{00000000-0005-0000-0000-0000C4020000}"/>
    <cellStyle name="パーセント 2 3" xfId="708" xr:uid="{00000000-0005-0000-0000-0000C5020000}"/>
    <cellStyle name="パーセント 2 3 2" xfId="1552" xr:uid="{00000000-0005-0000-0000-0000C6020000}"/>
    <cellStyle name="パーセント 2 3 2 2" xfId="1553" xr:uid="{00000000-0005-0000-0000-0000C7020000}"/>
    <cellStyle name="パーセント 2 3 3" xfId="1554" xr:uid="{00000000-0005-0000-0000-0000C8020000}"/>
    <cellStyle name="パーセント 2 3 3 2" xfId="1555" xr:uid="{00000000-0005-0000-0000-0000C9020000}"/>
    <cellStyle name="パーセント 2 3 4" xfId="1556" xr:uid="{00000000-0005-0000-0000-0000CA020000}"/>
    <cellStyle name="パーセント 2 4" xfId="1557" xr:uid="{00000000-0005-0000-0000-0000CB020000}"/>
    <cellStyle name="パーセント 2 4 2" xfId="1549" xr:uid="{00000000-0005-0000-0000-0000CC020000}"/>
    <cellStyle name="パーセント 2 4 2 2" xfId="1585" xr:uid="{00000000-0005-0000-0000-0000CD020000}"/>
    <cellStyle name="パーセント 2 4 3" xfId="1586" xr:uid="{00000000-0005-0000-0000-0000CE020000}"/>
    <cellStyle name="パーセント 2 4 3 2" xfId="1587" xr:uid="{00000000-0005-0000-0000-0000CF020000}"/>
    <cellStyle name="パーセント 2 5" xfId="1579" xr:uid="{00000000-0005-0000-0000-0000D0020000}"/>
    <cellStyle name="パーセント 3" xfId="709" xr:uid="{00000000-0005-0000-0000-0000D1020000}"/>
    <cellStyle name="パーセント 3 2" xfId="1558" xr:uid="{00000000-0005-0000-0000-0000D2020000}"/>
    <cellStyle name="パーセント 3 3" xfId="1588" xr:uid="{00000000-0005-0000-0000-0000D3020000}"/>
    <cellStyle name="パーセント 3 3 2" xfId="1589" xr:uid="{00000000-0005-0000-0000-0000D4020000}"/>
    <cellStyle name="パーセント 3 3 2 2" xfId="1590" xr:uid="{00000000-0005-0000-0000-0000D5020000}"/>
    <cellStyle name="パーセント 3 3 3" xfId="1591" xr:uid="{00000000-0005-0000-0000-0000D6020000}"/>
    <cellStyle name="パーセント 3 3 3 2" xfId="1592" xr:uid="{00000000-0005-0000-0000-0000D7020000}"/>
    <cellStyle name="パーセント 3 3 4" xfId="1593" xr:uid="{00000000-0005-0000-0000-0000D8020000}"/>
    <cellStyle name="パーセント 3 4" xfId="1594" xr:uid="{00000000-0005-0000-0000-0000D9020000}"/>
    <cellStyle name="パーセント 3 4 2" xfId="1595" xr:uid="{00000000-0005-0000-0000-0000DA020000}"/>
    <cellStyle name="パーセント 3 5" xfId="1596" xr:uid="{00000000-0005-0000-0000-0000DB020000}"/>
    <cellStyle name="パーセント 3 5 2" xfId="1597" xr:uid="{00000000-0005-0000-0000-0000DC020000}"/>
    <cellStyle name="パーセント 4" xfId="710" xr:uid="{00000000-0005-0000-0000-0000DD020000}"/>
    <cellStyle name="パーセント 5" xfId="711" xr:uid="{00000000-0005-0000-0000-0000DE020000}"/>
    <cellStyle name="パーセント 6" xfId="1598" xr:uid="{00000000-0005-0000-0000-0000DF020000}"/>
    <cellStyle name="パーセント 7" xfId="1599" xr:uid="{00000000-0005-0000-0000-0000E0020000}"/>
    <cellStyle name="ハイパーリンク 2" xfId="1559" xr:uid="{00000000-0005-0000-0000-0000E1020000}"/>
    <cellStyle name="メモ 10" xfId="712" xr:uid="{00000000-0005-0000-0000-0000E2020000}"/>
    <cellStyle name="メモ 11" xfId="713" xr:uid="{00000000-0005-0000-0000-0000E3020000}"/>
    <cellStyle name="メモ 12" xfId="714" xr:uid="{00000000-0005-0000-0000-0000E4020000}"/>
    <cellStyle name="メモ 13" xfId="715" xr:uid="{00000000-0005-0000-0000-0000E5020000}"/>
    <cellStyle name="メモ 14" xfId="716" xr:uid="{00000000-0005-0000-0000-0000E6020000}"/>
    <cellStyle name="メモ 15" xfId="717" xr:uid="{00000000-0005-0000-0000-0000E7020000}"/>
    <cellStyle name="メモ 16" xfId="718" xr:uid="{00000000-0005-0000-0000-0000E8020000}"/>
    <cellStyle name="メモ 17" xfId="719" xr:uid="{00000000-0005-0000-0000-0000E9020000}"/>
    <cellStyle name="メモ 18" xfId="720" xr:uid="{00000000-0005-0000-0000-0000EA020000}"/>
    <cellStyle name="メモ 19" xfId="721" xr:uid="{00000000-0005-0000-0000-0000EB020000}"/>
    <cellStyle name="メモ 2" xfId="722" xr:uid="{00000000-0005-0000-0000-0000EC020000}"/>
    <cellStyle name="メモ 2 2" xfId="723" xr:uid="{00000000-0005-0000-0000-0000ED020000}"/>
    <cellStyle name="メモ 2 2 2" xfId="724" xr:uid="{00000000-0005-0000-0000-0000EE020000}"/>
    <cellStyle name="メモ 2 2 2 2" xfId="1391" xr:uid="{00000000-0005-0000-0000-0000EF020000}"/>
    <cellStyle name="メモ 2 2 2 2 2" xfId="1392" xr:uid="{00000000-0005-0000-0000-0000F0020000}"/>
    <cellStyle name="メモ 2 2 2 3" xfId="1393" xr:uid="{00000000-0005-0000-0000-0000F1020000}"/>
    <cellStyle name="メモ 2 2 3" xfId="725" xr:uid="{00000000-0005-0000-0000-0000F2020000}"/>
    <cellStyle name="メモ 2 2 3 2" xfId="1394" xr:uid="{00000000-0005-0000-0000-0000F3020000}"/>
    <cellStyle name="メモ 2 2 4" xfId="1600" xr:uid="{00000000-0005-0000-0000-0000F4020000}"/>
    <cellStyle name="メモ 2 2 4 2" xfId="1601" xr:uid="{00000000-0005-0000-0000-0000F5020000}"/>
    <cellStyle name="メモ 2 2 5" xfId="1602" xr:uid="{00000000-0005-0000-0000-0000F6020000}"/>
    <cellStyle name="メモ 2 2 6" xfId="1603" xr:uid="{00000000-0005-0000-0000-0000F7020000}"/>
    <cellStyle name="メモ 2 2 6 2" xfId="1604" xr:uid="{00000000-0005-0000-0000-0000F8020000}"/>
    <cellStyle name="メモ 20" xfId="726" xr:uid="{00000000-0005-0000-0000-0000F9020000}"/>
    <cellStyle name="メモ 21" xfId="727" xr:uid="{00000000-0005-0000-0000-0000FA020000}"/>
    <cellStyle name="メモ 22" xfId="728" xr:uid="{00000000-0005-0000-0000-0000FB020000}"/>
    <cellStyle name="メモ 23" xfId="729" xr:uid="{00000000-0005-0000-0000-0000FC020000}"/>
    <cellStyle name="メモ 24" xfId="730" xr:uid="{00000000-0005-0000-0000-0000FD020000}"/>
    <cellStyle name="メモ 25" xfId="731" xr:uid="{00000000-0005-0000-0000-0000FE020000}"/>
    <cellStyle name="メモ 3" xfId="732" xr:uid="{00000000-0005-0000-0000-0000FF020000}"/>
    <cellStyle name="メモ 3 2" xfId="733" xr:uid="{00000000-0005-0000-0000-000000030000}"/>
    <cellStyle name="メモ 3 2 2" xfId="1395" xr:uid="{00000000-0005-0000-0000-000001030000}"/>
    <cellStyle name="メモ 3 2 2 2" xfId="1396" xr:uid="{00000000-0005-0000-0000-000002030000}"/>
    <cellStyle name="メモ 3 2 3" xfId="1397" xr:uid="{00000000-0005-0000-0000-000003030000}"/>
    <cellStyle name="メモ 3 3" xfId="734" xr:uid="{00000000-0005-0000-0000-000004030000}"/>
    <cellStyle name="メモ 3 3 2" xfId="1398" xr:uid="{00000000-0005-0000-0000-000005030000}"/>
    <cellStyle name="メモ 3 4" xfId="1605" xr:uid="{00000000-0005-0000-0000-000006030000}"/>
    <cellStyle name="メモ 3 4 2" xfId="1606" xr:uid="{00000000-0005-0000-0000-000007030000}"/>
    <cellStyle name="メモ 3 5" xfId="1607" xr:uid="{00000000-0005-0000-0000-000008030000}"/>
    <cellStyle name="メモ 3 6" xfId="1608" xr:uid="{00000000-0005-0000-0000-000009030000}"/>
    <cellStyle name="メモ 3 6 2" xfId="1609" xr:uid="{00000000-0005-0000-0000-00000A030000}"/>
    <cellStyle name="メモ 4" xfId="735" xr:uid="{00000000-0005-0000-0000-00000B030000}"/>
    <cellStyle name="メモ 4 2" xfId="736" xr:uid="{00000000-0005-0000-0000-00000C030000}"/>
    <cellStyle name="メモ 4 2 2" xfId="1399" xr:uid="{00000000-0005-0000-0000-00000D030000}"/>
    <cellStyle name="メモ 4 2 2 2" xfId="1400" xr:uid="{00000000-0005-0000-0000-00000E030000}"/>
    <cellStyle name="メモ 4 2 3" xfId="1401" xr:uid="{00000000-0005-0000-0000-00000F030000}"/>
    <cellStyle name="メモ 4 3" xfId="737" xr:uid="{00000000-0005-0000-0000-000010030000}"/>
    <cellStyle name="メモ 4 3 2" xfId="1402" xr:uid="{00000000-0005-0000-0000-000011030000}"/>
    <cellStyle name="メモ 4 4" xfId="1610" xr:uid="{00000000-0005-0000-0000-000012030000}"/>
    <cellStyle name="メモ 4 4 2" xfId="1611" xr:uid="{00000000-0005-0000-0000-000013030000}"/>
    <cellStyle name="メモ 4 5" xfId="1612" xr:uid="{00000000-0005-0000-0000-000014030000}"/>
    <cellStyle name="メモ 4 6" xfId="1613" xr:uid="{00000000-0005-0000-0000-000015030000}"/>
    <cellStyle name="メモ 4 6 2" xfId="1614" xr:uid="{00000000-0005-0000-0000-000016030000}"/>
    <cellStyle name="メモ 5" xfId="738" xr:uid="{00000000-0005-0000-0000-000017030000}"/>
    <cellStyle name="メモ 6" xfId="739" xr:uid="{00000000-0005-0000-0000-000018030000}"/>
    <cellStyle name="メモ 7" xfId="740" xr:uid="{00000000-0005-0000-0000-000019030000}"/>
    <cellStyle name="メモ 8" xfId="741" xr:uid="{00000000-0005-0000-0000-00001A030000}"/>
    <cellStyle name="メモ 9" xfId="742" xr:uid="{00000000-0005-0000-0000-00001B030000}"/>
    <cellStyle name="リンク セル 10" xfId="743" xr:uid="{00000000-0005-0000-0000-00001C030000}"/>
    <cellStyle name="リンク セル 11" xfId="744" xr:uid="{00000000-0005-0000-0000-00001D030000}"/>
    <cellStyle name="リンク セル 12" xfId="745" xr:uid="{00000000-0005-0000-0000-00001E030000}"/>
    <cellStyle name="リンク セル 13" xfId="746" xr:uid="{00000000-0005-0000-0000-00001F030000}"/>
    <cellStyle name="リンク セル 14" xfId="747" xr:uid="{00000000-0005-0000-0000-000020030000}"/>
    <cellStyle name="リンク セル 15" xfId="748" xr:uid="{00000000-0005-0000-0000-000021030000}"/>
    <cellStyle name="リンク セル 16" xfId="749" xr:uid="{00000000-0005-0000-0000-000022030000}"/>
    <cellStyle name="リンク セル 17" xfId="750" xr:uid="{00000000-0005-0000-0000-000023030000}"/>
    <cellStyle name="リンク セル 18" xfId="751" xr:uid="{00000000-0005-0000-0000-000024030000}"/>
    <cellStyle name="リンク セル 19" xfId="752" xr:uid="{00000000-0005-0000-0000-000025030000}"/>
    <cellStyle name="リンク セル 2" xfId="753" xr:uid="{00000000-0005-0000-0000-000026030000}"/>
    <cellStyle name="リンク セル 2 2" xfId="754" xr:uid="{00000000-0005-0000-0000-000027030000}"/>
    <cellStyle name="リンク セル 20" xfId="755" xr:uid="{00000000-0005-0000-0000-000028030000}"/>
    <cellStyle name="リンク セル 21" xfId="756" xr:uid="{00000000-0005-0000-0000-000029030000}"/>
    <cellStyle name="リンク セル 22" xfId="757" xr:uid="{00000000-0005-0000-0000-00002A030000}"/>
    <cellStyle name="リンク セル 23" xfId="758" xr:uid="{00000000-0005-0000-0000-00002B030000}"/>
    <cellStyle name="リンク セル 24" xfId="759" xr:uid="{00000000-0005-0000-0000-00002C030000}"/>
    <cellStyle name="リンク セル 25" xfId="760" xr:uid="{00000000-0005-0000-0000-00002D030000}"/>
    <cellStyle name="リンク セル 3" xfId="761" xr:uid="{00000000-0005-0000-0000-00002E030000}"/>
    <cellStyle name="リンク セル 3 2" xfId="762" xr:uid="{00000000-0005-0000-0000-00002F030000}"/>
    <cellStyle name="リンク セル 4" xfId="763" xr:uid="{00000000-0005-0000-0000-000030030000}"/>
    <cellStyle name="リンク セル 5" xfId="764" xr:uid="{00000000-0005-0000-0000-000031030000}"/>
    <cellStyle name="リンク セル 6" xfId="765" xr:uid="{00000000-0005-0000-0000-000032030000}"/>
    <cellStyle name="リンク セル 7" xfId="766" xr:uid="{00000000-0005-0000-0000-000033030000}"/>
    <cellStyle name="リンク セル 8" xfId="767" xr:uid="{00000000-0005-0000-0000-000034030000}"/>
    <cellStyle name="リンク セル 9" xfId="768" xr:uid="{00000000-0005-0000-0000-000035030000}"/>
    <cellStyle name="悪い 10" xfId="769" xr:uid="{00000000-0005-0000-0000-000036030000}"/>
    <cellStyle name="悪い 11" xfId="770" xr:uid="{00000000-0005-0000-0000-000037030000}"/>
    <cellStyle name="悪い 12" xfId="771" xr:uid="{00000000-0005-0000-0000-000038030000}"/>
    <cellStyle name="悪い 13" xfId="772" xr:uid="{00000000-0005-0000-0000-000039030000}"/>
    <cellStyle name="悪い 14" xfId="773" xr:uid="{00000000-0005-0000-0000-00003A030000}"/>
    <cellStyle name="悪い 15" xfId="774" xr:uid="{00000000-0005-0000-0000-00003B030000}"/>
    <cellStyle name="悪い 16" xfId="775" xr:uid="{00000000-0005-0000-0000-00003C030000}"/>
    <cellStyle name="悪い 17" xfId="776" xr:uid="{00000000-0005-0000-0000-00003D030000}"/>
    <cellStyle name="悪い 18" xfId="777" xr:uid="{00000000-0005-0000-0000-00003E030000}"/>
    <cellStyle name="悪い 19" xfId="778" xr:uid="{00000000-0005-0000-0000-00003F030000}"/>
    <cellStyle name="悪い 2" xfId="779" xr:uid="{00000000-0005-0000-0000-000040030000}"/>
    <cellStyle name="悪い 2 2" xfId="780" xr:uid="{00000000-0005-0000-0000-000041030000}"/>
    <cellStyle name="悪い 2 3" xfId="1403" xr:uid="{00000000-0005-0000-0000-000042030000}"/>
    <cellStyle name="悪い 2 4" xfId="1582" xr:uid="{00000000-0005-0000-0000-000043030000}"/>
    <cellStyle name="悪い 20" xfId="781" xr:uid="{00000000-0005-0000-0000-000044030000}"/>
    <cellStyle name="悪い 21" xfId="782" xr:uid="{00000000-0005-0000-0000-000045030000}"/>
    <cellStyle name="悪い 22" xfId="783" xr:uid="{00000000-0005-0000-0000-000046030000}"/>
    <cellStyle name="悪い 23" xfId="784" xr:uid="{00000000-0005-0000-0000-000047030000}"/>
    <cellStyle name="悪い 24" xfId="785" xr:uid="{00000000-0005-0000-0000-000048030000}"/>
    <cellStyle name="悪い 25" xfId="786" xr:uid="{00000000-0005-0000-0000-000049030000}"/>
    <cellStyle name="悪い 3" xfId="787" xr:uid="{00000000-0005-0000-0000-00004A030000}"/>
    <cellStyle name="悪い 3 2" xfId="788" xr:uid="{00000000-0005-0000-0000-00004B030000}"/>
    <cellStyle name="悪い 4" xfId="789" xr:uid="{00000000-0005-0000-0000-00004C030000}"/>
    <cellStyle name="悪い 5" xfId="790" xr:uid="{00000000-0005-0000-0000-00004D030000}"/>
    <cellStyle name="悪い 6" xfId="791" xr:uid="{00000000-0005-0000-0000-00004E030000}"/>
    <cellStyle name="悪い 7" xfId="792" xr:uid="{00000000-0005-0000-0000-00004F030000}"/>
    <cellStyle name="悪い 8" xfId="793" xr:uid="{00000000-0005-0000-0000-000050030000}"/>
    <cellStyle name="悪い 9" xfId="794" xr:uid="{00000000-0005-0000-0000-000051030000}"/>
    <cellStyle name="計算 10" xfId="795" xr:uid="{00000000-0005-0000-0000-000052030000}"/>
    <cellStyle name="計算 11" xfId="796" xr:uid="{00000000-0005-0000-0000-000053030000}"/>
    <cellStyle name="計算 12" xfId="797" xr:uid="{00000000-0005-0000-0000-000054030000}"/>
    <cellStyle name="計算 13" xfId="798" xr:uid="{00000000-0005-0000-0000-000055030000}"/>
    <cellStyle name="計算 14" xfId="799" xr:uid="{00000000-0005-0000-0000-000056030000}"/>
    <cellStyle name="計算 15" xfId="800" xr:uid="{00000000-0005-0000-0000-000057030000}"/>
    <cellStyle name="計算 16" xfId="801" xr:uid="{00000000-0005-0000-0000-000058030000}"/>
    <cellStyle name="計算 17" xfId="802" xr:uid="{00000000-0005-0000-0000-000059030000}"/>
    <cellStyle name="計算 18" xfId="803" xr:uid="{00000000-0005-0000-0000-00005A030000}"/>
    <cellStyle name="計算 19" xfId="804" xr:uid="{00000000-0005-0000-0000-00005B030000}"/>
    <cellStyle name="計算 2" xfId="805" xr:uid="{00000000-0005-0000-0000-00005C030000}"/>
    <cellStyle name="計算 2 2" xfId="806" xr:uid="{00000000-0005-0000-0000-00005D030000}"/>
    <cellStyle name="計算 2 2 2" xfId="807" xr:uid="{00000000-0005-0000-0000-00005E030000}"/>
    <cellStyle name="計算 2 2 2 2" xfId="1404" xr:uid="{00000000-0005-0000-0000-00005F030000}"/>
    <cellStyle name="計算 2 2 2 2 2" xfId="1405" xr:uid="{00000000-0005-0000-0000-000060030000}"/>
    <cellStyle name="計算 2 2 2 3" xfId="1406" xr:uid="{00000000-0005-0000-0000-000061030000}"/>
    <cellStyle name="計算 2 2 3" xfId="808" xr:uid="{00000000-0005-0000-0000-000062030000}"/>
    <cellStyle name="計算 2 2 3 2" xfId="1407" xr:uid="{00000000-0005-0000-0000-000063030000}"/>
    <cellStyle name="計算 2 2 4" xfId="1615" xr:uid="{00000000-0005-0000-0000-000064030000}"/>
    <cellStyle name="計算 2 2 4 2" xfId="1616" xr:uid="{00000000-0005-0000-0000-000065030000}"/>
    <cellStyle name="計算 2 2 5" xfId="1617" xr:uid="{00000000-0005-0000-0000-000066030000}"/>
    <cellStyle name="計算 2 2 6" xfId="1618" xr:uid="{00000000-0005-0000-0000-000067030000}"/>
    <cellStyle name="計算 2 2 6 2" xfId="1619" xr:uid="{00000000-0005-0000-0000-000068030000}"/>
    <cellStyle name="計算 20" xfId="809" xr:uid="{00000000-0005-0000-0000-000069030000}"/>
    <cellStyle name="計算 21" xfId="810" xr:uid="{00000000-0005-0000-0000-00006A030000}"/>
    <cellStyle name="計算 22" xfId="811" xr:uid="{00000000-0005-0000-0000-00006B030000}"/>
    <cellStyle name="計算 23" xfId="812" xr:uid="{00000000-0005-0000-0000-00006C030000}"/>
    <cellStyle name="計算 24" xfId="813" xr:uid="{00000000-0005-0000-0000-00006D030000}"/>
    <cellStyle name="計算 25" xfId="814" xr:uid="{00000000-0005-0000-0000-00006E030000}"/>
    <cellStyle name="計算 3" xfId="815" xr:uid="{00000000-0005-0000-0000-00006F030000}"/>
    <cellStyle name="計算 3 2" xfId="816" xr:uid="{00000000-0005-0000-0000-000070030000}"/>
    <cellStyle name="計算 3 2 2" xfId="1408" xr:uid="{00000000-0005-0000-0000-000071030000}"/>
    <cellStyle name="計算 3 2 2 2" xfId="1409" xr:uid="{00000000-0005-0000-0000-000072030000}"/>
    <cellStyle name="計算 3 2 3" xfId="1410" xr:uid="{00000000-0005-0000-0000-000073030000}"/>
    <cellStyle name="計算 3 3" xfId="817" xr:uid="{00000000-0005-0000-0000-000074030000}"/>
    <cellStyle name="計算 3 3 2" xfId="1411" xr:uid="{00000000-0005-0000-0000-000075030000}"/>
    <cellStyle name="計算 3 4" xfId="1620" xr:uid="{00000000-0005-0000-0000-000076030000}"/>
    <cellStyle name="計算 3 4 2" xfId="1621" xr:uid="{00000000-0005-0000-0000-000077030000}"/>
    <cellStyle name="計算 3 5" xfId="1622" xr:uid="{00000000-0005-0000-0000-000078030000}"/>
    <cellStyle name="計算 3 6" xfId="1623" xr:uid="{00000000-0005-0000-0000-000079030000}"/>
    <cellStyle name="計算 3 6 2" xfId="1624" xr:uid="{00000000-0005-0000-0000-00007A030000}"/>
    <cellStyle name="計算 4" xfId="818" xr:uid="{00000000-0005-0000-0000-00007B030000}"/>
    <cellStyle name="計算 4 2" xfId="819" xr:uid="{00000000-0005-0000-0000-00007C030000}"/>
    <cellStyle name="計算 4 2 2" xfId="1412" xr:uid="{00000000-0005-0000-0000-00007D030000}"/>
    <cellStyle name="計算 4 2 2 2" xfId="1413" xr:uid="{00000000-0005-0000-0000-00007E030000}"/>
    <cellStyle name="計算 4 2 3" xfId="1414" xr:uid="{00000000-0005-0000-0000-00007F030000}"/>
    <cellStyle name="計算 4 3" xfId="820" xr:uid="{00000000-0005-0000-0000-000080030000}"/>
    <cellStyle name="計算 4 3 2" xfId="1415" xr:uid="{00000000-0005-0000-0000-000081030000}"/>
    <cellStyle name="計算 4 4" xfId="1625" xr:uid="{00000000-0005-0000-0000-000082030000}"/>
    <cellStyle name="計算 4 4 2" xfId="1626" xr:uid="{00000000-0005-0000-0000-000083030000}"/>
    <cellStyle name="計算 4 5" xfId="1627" xr:uid="{00000000-0005-0000-0000-000084030000}"/>
    <cellStyle name="計算 4 6" xfId="1628" xr:uid="{00000000-0005-0000-0000-000085030000}"/>
    <cellStyle name="計算 4 6 2" xfId="1629" xr:uid="{00000000-0005-0000-0000-000086030000}"/>
    <cellStyle name="計算 5" xfId="821" xr:uid="{00000000-0005-0000-0000-000087030000}"/>
    <cellStyle name="計算 6" xfId="822" xr:uid="{00000000-0005-0000-0000-000088030000}"/>
    <cellStyle name="計算 7" xfId="823" xr:uid="{00000000-0005-0000-0000-000089030000}"/>
    <cellStyle name="計算 8" xfId="824" xr:uid="{00000000-0005-0000-0000-00008A030000}"/>
    <cellStyle name="計算 9" xfId="825" xr:uid="{00000000-0005-0000-0000-00008B030000}"/>
    <cellStyle name="警告文 10" xfId="826" xr:uid="{00000000-0005-0000-0000-00008C030000}"/>
    <cellStyle name="警告文 11" xfId="827" xr:uid="{00000000-0005-0000-0000-00008D030000}"/>
    <cellStyle name="警告文 12" xfId="828" xr:uid="{00000000-0005-0000-0000-00008E030000}"/>
    <cellStyle name="警告文 13" xfId="829" xr:uid="{00000000-0005-0000-0000-00008F030000}"/>
    <cellStyle name="警告文 14" xfId="830" xr:uid="{00000000-0005-0000-0000-000090030000}"/>
    <cellStyle name="警告文 15" xfId="831" xr:uid="{00000000-0005-0000-0000-000091030000}"/>
    <cellStyle name="警告文 16" xfId="832" xr:uid="{00000000-0005-0000-0000-000092030000}"/>
    <cellStyle name="警告文 17" xfId="833" xr:uid="{00000000-0005-0000-0000-000093030000}"/>
    <cellStyle name="警告文 18" xfId="834" xr:uid="{00000000-0005-0000-0000-000094030000}"/>
    <cellStyle name="警告文 19" xfId="835" xr:uid="{00000000-0005-0000-0000-000095030000}"/>
    <cellStyle name="警告文 2" xfId="836" xr:uid="{00000000-0005-0000-0000-000096030000}"/>
    <cellStyle name="警告文 2 2" xfId="837" xr:uid="{00000000-0005-0000-0000-000097030000}"/>
    <cellStyle name="警告文 20" xfId="838" xr:uid="{00000000-0005-0000-0000-000098030000}"/>
    <cellStyle name="警告文 21" xfId="839" xr:uid="{00000000-0005-0000-0000-000099030000}"/>
    <cellStyle name="警告文 22" xfId="840" xr:uid="{00000000-0005-0000-0000-00009A030000}"/>
    <cellStyle name="警告文 23" xfId="841" xr:uid="{00000000-0005-0000-0000-00009B030000}"/>
    <cellStyle name="警告文 24" xfId="842" xr:uid="{00000000-0005-0000-0000-00009C030000}"/>
    <cellStyle name="警告文 25" xfId="843" xr:uid="{00000000-0005-0000-0000-00009D030000}"/>
    <cellStyle name="警告文 3" xfId="844" xr:uid="{00000000-0005-0000-0000-00009E030000}"/>
    <cellStyle name="警告文 3 2" xfId="845" xr:uid="{00000000-0005-0000-0000-00009F030000}"/>
    <cellStyle name="警告文 4" xfId="846" xr:uid="{00000000-0005-0000-0000-0000A0030000}"/>
    <cellStyle name="警告文 5" xfId="847" xr:uid="{00000000-0005-0000-0000-0000A1030000}"/>
    <cellStyle name="警告文 6" xfId="848" xr:uid="{00000000-0005-0000-0000-0000A2030000}"/>
    <cellStyle name="警告文 7" xfId="849" xr:uid="{00000000-0005-0000-0000-0000A3030000}"/>
    <cellStyle name="警告文 8" xfId="850" xr:uid="{00000000-0005-0000-0000-0000A4030000}"/>
    <cellStyle name="警告文 9" xfId="851" xr:uid="{00000000-0005-0000-0000-0000A5030000}"/>
    <cellStyle name="桁区切り" xfId="1" builtinId="6"/>
    <cellStyle name="桁区切り 2" xfId="852" xr:uid="{00000000-0005-0000-0000-0000A7030000}"/>
    <cellStyle name="桁区切り 2 2" xfId="853" xr:uid="{00000000-0005-0000-0000-0000A8030000}"/>
    <cellStyle name="桁区切り 2 2 2" xfId="854" xr:uid="{00000000-0005-0000-0000-0000A9030000}"/>
    <cellStyle name="桁区切り 2 2 2 2" xfId="1630" xr:uid="{00000000-0005-0000-0000-0000AA030000}"/>
    <cellStyle name="桁区切り 2 2 2 2 2" xfId="1631" xr:uid="{00000000-0005-0000-0000-0000AB030000}"/>
    <cellStyle name="桁区切り 2 2 2 3" xfId="1632" xr:uid="{00000000-0005-0000-0000-0000AC030000}"/>
    <cellStyle name="桁区切り 2 2 3" xfId="1633" xr:uid="{00000000-0005-0000-0000-0000AD030000}"/>
    <cellStyle name="桁区切り 2 2 3 2" xfId="1634" xr:uid="{00000000-0005-0000-0000-0000AE030000}"/>
    <cellStyle name="桁区切り 2 2 3 2 2" xfId="1635" xr:uid="{00000000-0005-0000-0000-0000AF030000}"/>
    <cellStyle name="桁区切り 2 2 3 3" xfId="1636" xr:uid="{00000000-0005-0000-0000-0000B0030000}"/>
    <cellStyle name="桁区切り 2 2 3 3 2" xfId="1637" xr:uid="{00000000-0005-0000-0000-0000B1030000}"/>
    <cellStyle name="桁区切り 2 2 3 4" xfId="1638" xr:uid="{00000000-0005-0000-0000-0000B2030000}"/>
    <cellStyle name="桁区切り 2 2 4" xfId="1639" xr:uid="{00000000-0005-0000-0000-0000B3030000}"/>
    <cellStyle name="桁区切り 2 3" xfId="855" xr:uid="{00000000-0005-0000-0000-0000B4030000}"/>
    <cellStyle name="桁区切り 2 3 2" xfId="1640" xr:uid="{00000000-0005-0000-0000-0000B5030000}"/>
    <cellStyle name="桁区切り 2 3 2 2" xfId="1641" xr:uid="{00000000-0005-0000-0000-0000B6030000}"/>
    <cellStyle name="桁区切り 2 3 3" xfId="1642" xr:uid="{00000000-0005-0000-0000-0000B7030000}"/>
    <cellStyle name="桁区切り 2 4" xfId="1416" xr:uid="{00000000-0005-0000-0000-0000B8030000}"/>
    <cellStyle name="桁区切り 2 5" xfId="1417" xr:uid="{00000000-0005-0000-0000-0000B9030000}"/>
    <cellStyle name="桁区切り 2 5 2" xfId="1418" xr:uid="{00000000-0005-0000-0000-0000BA030000}"/>
    <cellStyle name="桁区切り 2 5 3" xfId="1419" xr:uid="{00000000-0005-0000-0000-0000BB030000}"/>
    <cellStyle name="桁区切り 2 5 3 2" xfId="1420" xr:uid="{00000000-0005-0000-0000-0000BC030000}"/>
    <cellStyle name="桁区切り 2 6" xfId="1421" xr:uid="{00000000-0005-0000-0000-0000BD030000}"/>
    <cellStyle name="桁区切り 2 6 2" xfId="1560" xr:uid="{00000000-0005-0000-0000-0000BE030000}"/>
    <cellStyle name="桁区切り 2 7" xfId="1422" xr:uid="{00000000-0005-0000-0000-0000BF030000}"/>
    <cellStyle name="桁区切り 2 8" xfId="1423" xr:uid="{00000000-0005-0000-0000-0000C0030000}"/>
    <cellStyle name="桁区切り 2 8 2" xfId="1424" xr:uid="{00000000-0005-0000-0000-0000C1030000}"/>
    <cellStyle name="桁区切り 2 8 2 2" xfId="1425" xr:uid="{00000000-0005-0000-0000-0000C2030000}"/>
    <cellStyle name="桁区切り 2 8 2 2 2" xfId="1426" xr:uid="{00000000-0005-0000-0000-0000C3030000}"/>
    <cellStyle name="桁区切り 2 8 2 2 2 2" xfId="1427" xr:uid="{00000000-0005-0000-0000-0000C4030000}"/>
    <cellStyle name="桁区切り 2 8 2 2 2 2 2" xfId="1428" xr:uid="{00000000-0005-0000-0000-0000C5030000}"/>
    <cellStyle name="桁区切り 2 8 2 3" xfId="1429" xr:uid="{00000000-0005-0000-0000-0000C6030000}"/>
    <cellStyle name="桁区切り 2 8 2 3 2" xfId="1430" xr:uid="{00000000-0005-0000-0000-0000C7030000}"/>
    <cellStyle name="桁区切り 2 8 2 3 2 2" xfId="1431" xr:uid="{00000000-0005-0000-0000-0000C8030000}"/>
    <cellStyle name="桁区切り 2 9" xfId="1580" xr:uid="{00000000-0005-0000-0000-0000C9030000}"/>
    <cellStyle name="桁区切り 3" xfId="856" xr:uid="{00000000-0005-0000-0000-0000CA030000}"/>
    <cellStyle name="桁区切り 3 2" xfId="857" xr:uid="{00000000-0005-0000-0000-0000CB030000}"/>
    <cellStyle name="桁区切り 3 3" xfId="1643" xr:uid="{00000000-0005-0000-0000-0000CC030000}"/>
    <cellStyle name="桁区切り 3 3 2" xfId="1644" xr:uid="{00000000-0005-0000-0000-0000CD030000}"/>
    <cellStyle name="桁区切り 3 3 2 2" xfId="1645" xr:uid="{00000000-0005-0000-0000-0000CE030000}"/>
    <cellStyle name="桁区切り 3 3 3" xfId="1646" xr:uid="{00000000-0005-0000-0000-0000CF030000}"/>
    <cellStyle name="桁区切り 3 4" xfId="1647" xr:uid="{00000000-0005-0000-0000-0000D0030000}"/>
    <cellStyle name="桁区切り 3 4 2" xfId="1648" xr:uid="{00000000-0005-0000-0000-0000D1030000}"/>
    <cellStyle name="桁区切り 3 5" xfId="1432" xr:uid="{00000000-0005-0000-0000-0000D2030000}"/>
    <cellStyle name="桁区切り 4" xfId="858" xr:uid="{00000000-0005-0000-0000-0000D3030000}"/>
    <cellStyle name="桁区切り 4 2" xfId="1433" xr:uid="{00000000-0005-0000-0000-0000D4030000}"/>
    <cellStyle name="桁区切り 4 2 2" xfId="1649" xr:uid="{00000000-0005-0000-0000-0000D5030000}"/>
    <cellStyle name="桁区切り 4 2 2 2" xfId="1650" xr:uid="{00000000-0005-0000-0000-0000D6030000}"/>
    <cellStyle name="桁区切り 4 2 3" xfId="1651" xr:uid="{00000000-0005-0000-0000-0000D7030000}"/>
    <cellStyle name="桁区切り 4 3" xfId="1652" xr:uid="{00000000-0005-0000-0000-0000D8030000}"/>
    <cellStyle name="桁区切り 4 3 2" xfId="1653" xr:uid="{00000000-0005-0000-0000-0000D9030000}"/>
    <cellStyle name="桁区切り 4 4" xfId="1654" xr:uid="{00000000-0005-0000-0000-0000DA030000}"/>
    <cellStyle name="桁区切り 5" xfId="1434" xr:uid="{00000000-0005-0000-0000-0000DB030000}"/>
    <cellStyle name="桁区切り 5 2" xfId="1561" xr:uid="{00000000-0005-0000-0000-0000DC030000}"/>
    <cellStyle name="桁区切り 5 2 2" xfId="1562" xr:uid="{00000000-0005-0000-0000-0000DD030000}"/>
    <cellStyle name="桁区切り 5 3" xfId="1563" xr:uid="{00000000-0005-0000-0000-0000DE030000}"/>
    <cellStyle name="桁区切り 6" xfId="1435" xr:uid="{00000000-0005-0000-0000-0000DF030000}"/>
    <cellStyle name="桁区切り 7" xfId="1436" xr:uid="{00000000-0005-0000-0000-0000E0030000}"/>
    <cellStyle name="桁区切り 8" xfId="1437" xr:uid="{00000000-0005-0000-0000-0000E1030000}"/>
    <cellStyle name="桁区切り 8 2" xfId="1438" xr:uid="{00000000-0005-0000-0000-0000E2030000}"/>
    <cellStyle name="桁区切り 9" xfId="1655" xr:uid="{00000000-0005-0000-0000-0000E3030000}"/>
    <cellStyle name="桁区切り 9 2" xfId="1656" xr:uid="{00000000-0005-0000-0000-0000E4030000}"/>
    <cellStyle name="桁区切り 9 2 2" xfId="1657" xr:uid="{00000000-0005-0000-0000-0000E5030000}"/>
    <cellStyle name="見出し 1 10" xfId="859" xr:uid="{00000000-0005-0000-0000-0000E6030000}"/>
    <cellStyle name="見出し 1 11" xfId="860" xr:uid="{00000000-0005-0000-0000-0000E7030000}"/>
    <cellStyle name="見出し 1 12" xfId="861" xr:uid="{00000000-0005-0000-0000-0000E8030000}"/>
    <cellStyle name="見出し 1 13" xfId="862" xr:uid="{00000000-0005-0000-0000-0000E9030000}"/>
    <cellStyle name="見出し 1 14" xfId="863" xr:uid="{00000000-0005-0000-0000-0000EA030000}"/>
    <cellStyle name="見出し 1 15" xfId="864" xr:uid="{00000000-0005-0000-0000-0000EB030000}"/>
    <cellStyle name="見出し 1 16" xfId="865" xr:uid="{00000000-0005-0000-0000-0000EC030000}"/>
    <cellStyle name="見出し 1 17" xfId="866" xr:uid="{00000000-0005-0000-0000-0000ED030000}"/>
    <cellStyle name="見出し 1 18" xfId="867" xr:uid="{00000000-0005-0000-0000-0000EE030000}"/>
    <cellStyle name="見出し 1 19" xfId="868" xr:uid="{00000000-0005-0000-0000-0000EF030000}"/>
    <cellStyle name="見出し 1 2" xfId="869" xr:uid="{00000000-0005-0000-0000-0000F0030000}"/>
    <cellStyle name="見出し 1 2 2" xfId="870" xr:uid="{00000000-0005-0000-0000-0000F1030000}"/>
    <cellStyle name="見出し 1 20" xfId="871" xr:uid="{00000000-0005-0000-0000-0000F2030000}"/>
    <cellStyle name="見出し 1 21" xfId="872" xr:uid="{00000000-0005-0000-0000-0000F3030000}"/>
    <cellStyle name="見出し 1 22" xfId="873" xr:uid="{00000000-0005-0000-0000-0000F4030000}"/>
    <cellStyle name="見出し 1 23" xfId="874" xr:uid="{00000000-0005-0000-0000-0000F5030000}"/>
    <cellStyle name="見出し 1 24" xfId="875" xr:uid="{00000000-0005-0000-0000-0000F6030000}"/>
    <cellStyle name="見出し 1 25" xfId="876" xr:uid="{00000000-0005-0000-0000-0000F7030000}"/>
    <cellStyle name="見出し 1 3" xfId="877" xr:uid="{00000000-0005-0000-0000-0000F8030000}"/>
    <cellStyle name="見出し 1 3 2" xfId="878" xr:uid="{00000000-0005-0000-0000-0000F9030000}"/>
    <cellStyle name="見出し 1 4" xfId="879" xr:uid="{00000000-0005-0000-0000-0000FA030000}"/>
    <cellStyle name="見出し 1 5" xfId="880" xr:uid="{00000000-0005-0000-0000-0000FB030000}"/>
    <cellStyle name="見出し 1 6" xfId="881" xr:uid="{00000000-0005-0000-0000-0000FC030000}"/>
    <cellStyle name="見出し 1 7" xfId="882" xr:uid="{00000000-0005-0000-0000-0000FD030000}"/>
    <cellStyle name="見出し 1 8" xfId="883" xr:uid="{00000000-0005-0000-0000-0000FE030000}"/>
    <cellStyle name="見出し 1 9" xfId="884" xr:uid="{00000000-0005-0000-0000-0000FF030000}"/>
    <cellStyle name="見出し 2 10" xfId="885" xr:uid="{00000000-0005-0000-0000-000000040000}"/>
    <cellStyle name="見出し 2 11" xfId="886" xr:uid="{00000000-0005-0000-0000-000001040000}"/>
    <cellStyle name="見出し 2 12" xfId="887" xr:uid="{00000000-0005-0000-0000-000002040000}"/>
    <cellStyle name="見出し 2 13" xfId="888" xr:uid="{00000000-0005-0000-0000-000003040000}"/>
    <cellStyle name="見出し 2 14" xfId="889" xr:uid="{00000000-0005-0000-0000-000004040000}"/>
    <cellStyle name="見出し 2 15" xfId="890" xr:uid="{00000000-0005-0000-0000-000005040000}"/>
    <cellStyle name="見出し 2 16" xfId="891" xr:uid="{00000000-0005-0000-0000-000006040000}"/>
    <cellStyle name="見出し 2 17" xfId="892" xr:uid="{00000000-0005-0000-0000-000007040000}"/>
    <cellStyle name="見出し 2 18" xfId="893" xr:uid="{00000000-0005-0000-0000-000008040000}"/>
    <cellStyle name="見出し 2 19" xfId="894" xr:uid="{00000000-0005-0000-0000-000009040000}"/>
    <cellStyle name="見出し 2 2" xfId="895" xr:uid="{00000000-0005-0000-0000-00000A040000}"/>
    <cellStyle name="見出し 2 2 2" xfId="896" xr:uid="{00000000-0005-0000-0000-00000B040000}"/>
    <cellStyle name="見出し 2 20" xfId="897" xr:uid="{00000000-0005-0000-0000-00000C040000}"/>
    <cellStyle name="見出し 2 21" xfId="898" xr:uid="{00000000-0005-0000-0000-00000D040000}"/>
    <cellStyle name="見出し 2 22" xfId="899" xr:uid="{00000000-0005-0000-0000-00000E040000}"/>
    <cellStyle name="見出し 2 23" xfId="900" xr:uid="{00000000-0005-0000-0000-00000F040000}"/>
    <cellStyle name="見出し 2 24" xfId="901" xr:uid="{00000000-0005-0000-0000-000010040000}"/>
    <cellStyle name="見出し 2 25" xfId="902" xr:uid="{00000000-0005-0000-0000-000011040000}"/>
    <cellStyle name="見出し 2 3" xfId="903" xr:uid="{00000000-0005-0000-0000-000012040000}"/>
    <cellStyle name="見出し 2 3 2" xfId="904" xr:uid="{00000000-0005-0000-0000-000013040000}"/>
    <cellStyle name="見出し 2 4" xfId="905" xr:uid="{00000000-0005-0000-0000-000014040000}"/>
    <cellStyle name="見出し 2 5" xfId="906" xr:uid="{00000000-0005-0000-0000-000015040000}"/>
    <cellStyle name="見出し 2 6" xfId="907" xr:uid="{00000000-0005-0000-0000-000016040000}"/>
    <cellStyle name="見出し 2 7" xfId="908" xr:uid="{00000000-0005-0000-0000-000017040000}"/>
    <cellStyle name="見出し 2 8" xfId="909" xr:uid="{00000000-0005-0000-0000-000018040000}"/>
    <cellStyle name="見出し 2 9" xfId="910" xr:uid="{00000000-0005-0000-0000-000019040000}"/>
    <cellStyle name="見出し 3 10" xfId="911" xr:uid="{00000000-0005-0000-0000-00001A040000}"/>
    <cellStyle name="見出し 3 11" xfId="912" xr:uid="{00000000-0005-0000-0000-00001B040000}"/>
    <cellStyle name="見出し 3 12" xfId="913" xr:uid="{00000000-0005-0000-0000-00001C040000}"/>
    <cellStyle name="見出し 3 13" xfId="914" xr:uid="{00000000-0005-0000-0000-00001D040000}"/>
    <cellStyle name="見出し 3 14" xfId="915" xr:uid="{00000000-0005-0000-0000-00001E040000}"/>
    <cellStyle name="見出し 3 15" xfId="916" xr:uid="{00000000-0005-0000-0000-00001F040000}"/>
    <cellStyle name="見出し 3 16" xfId="917" xr:uid="{00000000-0005-0000-0000-000020040000}"/>
    <cellStyle name="見出し 3 17" xfId="918" xr:uid="{00000000-0005-0000-0000-000021040000}"/>
    <cellStyle name="見出し 3 18" xfId="919" xr:uid="{00000000-0005-0000-0000-000022040000}"/>
    <cellStyle name="見出し 3 19" xfId="920" xr:uid="{00000000-0005-0000-0000-000023040000}"/>
    <cellStyle name="見出し 3 2" xfId="921" xr:uid="{00000000-0005-0000-0000-000024040000}"/>
    <cellStyle name="見出し 3 2 2" xfId="922" xr:uid="{00000000-0005-0000-0000-000025040000}"/>
    <cellStyle name="見出し 3 20" xfId="923" xr:uid="{00000000-0005-0000-0000-000026040000}"/>
    <cellStyle name="見出し 3 21" xfId="924" xr:uid="{00000000-0005-0000-0000-000027040000}"/>
    <cellStyle name="見出し 3 22" xfId="925" xr:uid="{00000000-0005-0000-0000-000028040000}"/>
    <cellStyle name="見出し 3 23" xfId="926" xr:uid="{00000000-0005-0000-0000-000029040000}"/>
    <cellStyle name="見出し 3 24" xfId="927" xr:uid="{00000000-0005-0000-0000-00002A040000}"/>
    <cellStyle name="見出し 3 25" xfId="928" xr:uid="{00000000-0005-0000-0000-00002B040000}"/>
    <cellStyle name="見出し 3 3" xfId="929" xr:uid="{00000000-0005-0000-0000-00002C040000}"/>
    <cellStyle name="見出し 3 3 2" xfId="930" xr:uid="{00000000-0005-0000-0000-00002D040000}"/>
    <cellStyle name="見出し 3 4" xfId="931" xr:uid="{00000000-0005-0000-0000-00002E040000}"/>
    <cellStyle name="見出し 3 5" xfId="932" xr:uid="{00000000-0005-0000-0000-00002F040000}"/>
    <cellStyle name="見出し 3 6" xfId="933" xr:uid="{00000000-0005-0000-0000-000030040000}"/>
    <cellStyle name="見出し 3 7" xfId="934" xr:uid="{00000000-0005-0000-0000-000031040000}"/>
    <cellStyle name="見出し 3 8" xfId="935" xr:uid="{00000000-0005-0000-0000-000032040000}"/>
    <cellStyle name="見出し 3 9" xfId="936" xr:uid="{00000000-0005-0000-0000-000033040000}"/>
    <cellStyle name="見出し 4 10" xfId="937" xr:uid="{00000000-0005-0000-0000-000034040000}"/>
    <cellStyle name="見出し 4 11" xfId="938" xr:uid="{00000000-0005-0000-0000-000035040000}"/>
    <cellStyle name="見出し 4 12" xfId="939" xr:uid="{00000000-0005-0000-0000-000036040000}"/>
    <cellStyle name="見出し 4 13" xfId="940" xr:uid="{00000000-0005-0000-0000-000037040000}"/>
    <cellStyle name="見出し 4 14" xfId="941" xr:uid="{00000000-0005-0000-0000-000038040000}"/>
    <cellStyle name="見出し 4 15" xfId="942" xr:uid="{00000000-0005-0000-0000-000039040000}"/>
    <cellStyle name="見出し 4 16" xfId="943" xr:uid="{00000000-0005-0000-0000-00003A040000}"/>
    <cellStyle name="見出し 4 17" xfId="944" xr:uid="{00000000-0005-0000-0000-00003B040000}"/>
    <cellStyle name="見出し 4 18" xfId="945" xr:uid="{00000000-0005-0000-0000-00003C040000}"/>
    <cellStyle name="見出し 4 19" xfId="946" xr:uid="{00000000-0005-0000-0000-00003D040000}"/>
    <cellStyle name="見出し 4 2" xfId="947" xr:uid="{00000000-0005-0000-0000-00003E040000}"/>
    <cellStyle name="見出し 4 2 2" xfId="948" xr:uid="{00000000-0005-0000-0000-00003F040000}"/>
    <cellStyle name="見出し 4 20" xfId="949" xr:uid="{00000000-0005-0000-0000-000040040000}"/>
    <cellStyle name="見出し 4 21" xfId="950" xr:uid="{00000000-0005-0000-0000-000041040000}"/>
    <cellStyle name="見出し 4 22" xfId="951" xr:uid="{00000000-0005-0000-0000-000042040000}"/>
    <cellStyle name="見出し 4 23" xfId="952" xr:uid="{00000000-0005-0000-0000-000043040000}"/>
    <cellStyle name="見出し 4 24" xfId="953" xr:uid="{00000000-0005-0000-0000-000044040000}"/>
    <cellStyle name="見出し 4 25" xfId="954" xr:uid="{00000000-0005-0000-0000-000045040000}"/>
    <cellStyle name="見出し 4 3" xfId="955" xr:uid="{00000000-0005-0000-0000-000046040000}"/>
    <cellStyle name="見出し 4 3 2" xfId="956" xr:uid="{00000000-0005-0000-0000-000047040000}"/>
    <cellStyle name="見出し 4 4" xfId="957" xr:uid="{00000000-0005-0000-0000-000048040000}"/>
    <cellStyle name="見出し 4 5" xfId="958" xr:uid="{00000000-0005-0000-0000-000049040000}"/>
    <cellStyle name="見出し 4 6" xfId="959" xr:uid="{00000000-0005-0000-0000-00004A040000}"/>
    <cellStyle name="見出し 4 7" xfId="960" xr:uid="{00000000-0005-0000-0000-00004B040000}"/>
    <cellStyle name="見出し 4 8" xfId="961" xr:uid="{00000000-0005-0000-0000-00004C040000}"/>
    <cellStyle name="見出し 4 9" xfId="962" xr:uid="{00000000-0005-0000-0000-00004D040000}"/>
    <cellStyle name="集計 10" xfId="963" xr:uid="{00000000-0005-0000-0000-00004E040000}"/>
    <cellStyle name="集計 11" xfId="964" xr:uid="{00000000-0005-0000-0000-00004F040000}"/>
    <cellStyle name="集計 12" xfId="965" xr:uid="{00000000-0005-0000-0000-000050040000}"/>
    <cellStyle name="集計 13" xfId="966" xr:uid="{00000000-0005-0000-0000-000051040000}"/>
    <cellStyle name="集計 14" xfId="967" xr:uid="{00000000-0005-0000-0000-000052040000}"/>
    <cellStyle name="集計 15" xfId="968" xr:uid="{00000000-0005-0000-0000-000053040000}"/>
    <cellStyle name="集計 16" xfId="969" xr:uid="{00000000-0005-0000-0000-000054040000}"/>
    <cellStyle name="集計 17" xfId="970" xr:uid="{00000000-0005-0000-0000-000055040000}"/>
    <cellStyle name="集計 18" xfId="971" xr:uid="{00000000-0005-0000-0000-000056040000}"/>
    <cellStyle name="集計 19" xfId="972" xr:uid="{00000000-0005-0000-0000-000057040000}"/>
    <cellStyle name="集計 2" xfId="973" xr:uid="{00000000-0005-0000-0000-000058040000}"/>
    <cellStyle name="集計 2 2" xfId="974" xr:uid="{00000000-0005-0000-0000-000059040000}"/>
    <cellStyle name="集計 2 2 2" xfId="975" xr:uid="{00000000-0005-0000-0000-00005A040000}"/>
    <cellStyle name="集計 2 2 2 2" xfId="1439" xr:uid="{00000000-0005-0000-0000-00005B040000}"/>
    <cellStyle name="集計 2 2 2 2 2" xfId="1440" xr:uid="{00000000-0005-0000-0000-00005C040000}"/>
    <cellStyle name="集計 2 2 2 3" xfId="1441" xr:uid="{00000000-0005-0000-0000-00005D040000}"/>
    <cellStyle name="集計 2 2 3" xfId="976" xr:uid="{00000000-0005-0000-0000-00005E040000}"/>
    <cellStyle name="集計 2 2 3 2" xfId="1442" xr:uid="{00000000-0005-0000-0000-00005F040000}"/>
    <cellStyle name="集計 2 2 4" xfId="1658" xr:uid="{00000000-0005-0000-0000-000060040000}"/>
    <cellStyle name="集計 2 2 4 2" xfId="1659" xr:uid="{00000000-0005-0000-0000-000061040000}"/>
    <cellStyle name="集計 2 2 5" xfId="1660" xr:uid="{00000000-0005-0000-0000-000062040000}"/>
    <cellStyle name="集計 2 2 5 2" xfId="1661" xr:uid="{00000000-0005-0000-0000-000063040000}"/>
    <cellStyle name="集計 2 2 6" xfId="1662" xr:uid="{00000000-0005-0000-0000-000064040000}"/>
    <cellStyle name="集計 20" xfId="977" xr:uid="{00000000-0005-0000-0000-000065040000}"/>
    <cellStyle name="集計 21" xfId="978" xr:uid="{00000000-0005-0000-0000-000066040000}"/>
    <cellStyle name="集計 22" xfId="979" xr:uid="{00000000-0005-0000-0000-000067040000}"/>
    <cellStyle name="集計 23" xfId="980" xr:uid="{00000000-0005-0000-0000-000068040000}"/>
    <cellStyle name="集計 24" xfId="981" xr:uid="{00000000-0005-0000-0000-000069040000}"/>
    <cellStyle name="集計 25" xfId="982" xr:uid="{00000000-0005-0000-0000-00006A040000}"/>
    <cellStyle name="集計 3" xfId="983" xr:uid="{00000000-0005-0000-0000-00006B040000}"/>
    <cellStyle name="集計 3 2" xfId="984" xr:uid="{00000000-0005-0000-0000-00006C040000}"/>
    <cellStyle name="集計 3 2 2" xfId="1443" xr:uid="{00000000-0005-0000-0000-00006D040000}"/>
    <cellStyle name="集計 3 2 2 2" xfId="1444" xr:uid="{00000000-0005-0000-0000-00006E040000}"/>
    <cellStyle name="集計 3 2 3" xfId="1445" xr:uid="{00000000-0005-0000-0000-00006F040000}"/>
    <cellStyle name="集計 3 3" xfId="985" xr:uid="{00000000-0005-0000-0000-000070040000}"/>
    <cellStyle name="集計 3 3 2" xfId="1446" xr:uid="{00000000-0005-0000-0000-000071040000}"/>
    <cellStyle name="集計 3 4" xfId="1663" xr:uid="{00000000-0005-0000-0000-000072040000}"/>
    <cellStyle name="集計 3 4 2" xfId="1664" xr:uid="{00000000-0005-0000-0000-000073040000}"/>
    <cellStyle name="集計 3 5" xfId="1665" xr:uid="{00000000-0005-0000-0000-000074040000}"/>
    <cellStyle name="集計 3 5 2" xfId="1666" xr:uid="{00000000-0005-0000-0000-000075040000}"/>
    <cellStyle name="集計 3 6" xfId="1667" xr:uid="{00000000-0005-0000-0000-000076040000}"/>
    <cellStyle name="集計 4" xfId="986" xr:uid="{00000000-0005-0000-0000-000077040000}"/>
    <cellStyle name="集計 4 2" xfId="987" xr:uid="{00000000-0005-0000-0000-000078040000}"/>
    <cellStyle name="集計 4 2 2" xfId="1447" xr:uid="{00000000-0005-0000-0000-000079040000}"/>
    <cellStyle name="集計 4 2 2 2" xfId="1448" xr:uid="{00000000-0005-0000-0000-00007A040000}"/>
    <cellStyle name="集計 4 2 3" xfId="1449" xr:uid="{00000000-0005-0000-0000-00007B040000}"/>
    <cellStyle name="集計 4 3" xfId="988" xr:uid="{00000000-0005-0000-0000-00007C040000}"/>
    <cellStyle name="集計 4 3 2" xfId="1450" xr:uid="{00000000-0005-0000-0000-00007D040000}"/>
    <cellStyle name="集計 4 4" xfId="1668" xr:uid="{00000000-0005-0000-0000-00007E040000}"/>
    <cellStyle name="集計 4 4 2" xfId="1669" xr:uid="{00000000-0005-0000-0000-00007F040000}"/>
    <cellStyle name="集計 4 5" xfId="1670" xr:uid="{00000000-0005-0000-0000-000080040000}"/>
    <cellStyle name="集計 4 5 2" xfId="1671" xr:uid="{00000000-0005-0000-0000-000081040000}"/>
    <cellStyle name="集計 4 6" xfId="1672" xr:uid="{00000000-0005-0000-0000-000082040000}"/>
    <cellStyle name="集計 5" xfId="989" xr:uid="{00000000-0005-0000-0000-000083040000}"/>
    <cellStyle name="集計 6" xfId="990" xr:uid="{00000000-0005-0000-0000-000084040000}"/>
    <cellStyle name="集計 7" xfId="991" xr:uid="{00000000-0005-0000-0000-000085040000}"/>
    <cellStyle name="集計 8" xfId="992" xr:uid="{00000000-0005-0000-0000-000086040000}"/>
    <cellStyle name="集計 9" xfId="993" xr:uid="{00000000-0005-0000-0000-000087040000}"/>
    <cellStyle name="出力 10" xfId="994" xr:uid="{00000000-0005-0000-0000-000088040000}"/>
    <cellStyle name="出力 11" xfId="995" xr:uid="{00000000-0005-0000-0000-000089040000}"/>
    <cellStyle name="出力 12" xfId="996" xr:uid="{00000000-0005-0000-0000-00008A040000}"/>
    <cellStyle name="出力 13" xfId="997" xr:uid="{00000000-0005-0000-0000-00008B040000}"/>
    <cellStyle name="出力 14" xfId="998" xr:uid="{00000000-0005-0000-0000-00008C040000}"/>
    <cellStyle name="出力 15" xfId="999" xr:uid="{00000000-0005-0000-0000-00008D040000}"/>
    <cellStyle name="出力 16" xfId="1000" xr:uid="{00000000-0005-0000-0000-00008E040000}"/>
    <cellStyle name="出力 17" xfId="1001" xr:uid="{00000000-0005-0000-0000-00008F040000}"/>
    <cellStyle name="出力 18" xfId="1002" xr:uid="{00000000-0005-0000-0000-000090040000}"/>
    <cellStyle name="出力 19" xfId="1003" xr:uid="{00000000-0005-0000-0000-000091040000}"/>
    <cellStyle name="出力 2" xfId="1004" xr:uid="{00000000-0005-0000-0000-000092040000}"/>
    <cellStyle name="出力 2 2" xfId="1005" xr:uid="{00000000-0005-0000-0000-000093040000}"/>
    <cellStyle name="出力 2 2 2" xfId="1006" xr:uid="{00000000-0005-0000-0000-000094040000}"/>
    <cellStyle name="出力 2 2 2 2" xfId="1451" xr:uid="{00000000-0005-0000-0000-000095040000}"/>
    <cellStyle name="出力 2 2 2 2 2" xfId="1452" xr:uid="{00000000-0005-0000-0000-000096040000}"/>
    <cellStyle name="出力 2 2 2 3" xfId="1453" xr:uid="{00000000-0005-0000-0000-000097040000}"/>
    <cellStyle name="出力 2 2 3" xfId="1007" xr:uid="{00000000-0005-0000-0000-000098040000}"/>
    <cellStyle name="出力 2 2 3 2" xfId="1454" xr:uid="{00000000-0005-0000-0000-000099040000}"/>
    <cellStyle name="出力 2 2 4" xfId="1564" xr:uid="{00000000-0005-0000-0000-00009A040000}"/>
    <cellStyle name="出力 2 2 4 2" xfId="1673" xr:uid="{00000000-0005-0000-0000-00009B040000}"/>
    <cellStyle name="出力 2 2 5" xfId="1674" xr:uid="{00000000-0005-0000-0000-00009C040000}"/>
    <cellStyle name="出力 2 2 5 2" xfId="1675" xr:uid="{00000000-0005-0000-0000-00009D040000}"/>
    <cellStyle name="出力 2 2 6" xfId="1676" xr:uid="{00000000-0005-0000-0000-00009E040000}"/>
    <cellStyle name="出力 20" xfId="1008" xr:uid="{00000000-0005-0000-0000-00009F040000}"/>
    <cellStyle name="出力 21" xfId="1009" xr:uid="{00000000-0005-0000-0000-0000A0040000}"/>
    <cellStyle name="出力 22" xfId="1010" xr:uid="{00000000-0005-0000-0000-0000A1040000}"/>
    <cellStyle name="出力 23" xfId="1011" xr:uid="{00000000-0005-0000-0000-0000A2040000}"/>
    <cellStyle name="出力 24" xfId="1012" xr:uid="{00000000-0005-0000-0000-0000A3040000}"/>
    <cellStyle name="出力 25" xfId="1013" xr:uid="{00000000-0005-0000-0000-0000A4040000}"/>
    <cellStyle name="出力 3" xfId="1014" xr:uid="{00000000-0005-0000-0000-0000A5040000}"/>
    <cellStyle name="出力 3 2" xfId="1015" xr:uid="{00000000-0005-0000-0000-0000A6040000}"/>
    <cellStyle name="出力 3 2 2" xfId="1455" xr:uid="{00000000-0005-0000-0000-0000A7040000}"/>
    <cellStyle name="出力 3 2 2 2" xfId="1456" xr:uid="{00000000-0005-0000-0000-0000A8040000}"/>
    <cellStyle name="出力 3 2 3" xfId="1457" xr:uid="{00000000-0005-0000-0000-0000A9040000}"/>
    <cellStyle name="出力 3 3" xfId="1016" xr:uid="{00000000-0005-0000-0000-0000AA040000}"/>
    <cellStyle name="出力 3 3 2" xfId="1458" xr:uid="{00000000-0005-0000-0000-0000AB040000}"/>
    <cellStyle name="出力 3 4" xfId="1565" xr:uid="{00000000-0005-0000-0000-0000AC040000}"/>
    <cellStyle name="出力 3 4 2" xfId="1677" xr:uid="{00000000-0005-0000-0000-0000AD040000}"/>
    <cellStyle name="出力 3 5" xfId="1678" xr:uid="{00000000-0005-0000-0000-0000AE040000}"/>
    <cellStyle name="出力 3 5 2" xfId="1679" xr:uid="{00000000-0005-0000-0000-0000AF040000}"/>
    <cellStyle name="出力 3 6" xfId="1680" xr:uid="{00000000-0005-0000-0000-0000B0040000}"/>
    <cellStyle name="出力 4" xfId="1017" xr:uid="{00000000-0005-0000-0000-0000B1040000}"/>
    <cellStyle name="出力 4 2" xfId="1018" xr:uid="{00000000-0005-0000-0000-0000B2040000}"/>
    <cellStyle name="出力 4 2 2" xfId="1459" xr:uid="{00000000-0005-0000-0000-0000B3040000}"/>
    <cellStyle name="出力 4 2 2 2" xfId="1460" xr:uid="{00000000-0005-0000-0000-0000B4040000}"/>
    <cellStyle name="出力 4 2 3" xfId="1461" xr:uid="{00000000-0005-0000-0000-0000B5040000}"/>
    <cellStyle name="出力 4 3" xfId="1019" xr:uid="{00000000-0005-0000-0000-0000B6040000}"/>
    <cellStyle name="出力 4 3 2" xfId="1462" xr:uid="{00000000-0005-0000-0000-0000B7040000}"/>
    <cellStyle name="出力 4 4" xfId="1566" xr:uid="{00000000-0005-0000-0000-0000B8040000}"/>
    <cellStyle name="出力 4 4 2" xfId="1681" xr:uid="{00000000-0005-0000-0000-0000B9040000}"/>
    <cellStyle name="出力 4 5" xfId="1682" xr:uid="{00000000-0005-0000-0000-0000BA040000}"/>
    <cellStyle name="出力 4 5 2" xfId="1683" xr:uid="{00000000-0005-0000-0000-0000BB040000}"/>
    <cellStyle name="出力 4 6" xfId="1684" xr:uid="{00000000-0005-0000-0000-0000BC040000}"/>
    <cellStyle name="出力 5" xfId="1020" xr:uid="{00000000-0005-0000-0000-0000BD040000}"/>
    <cellStyle name="出力 6" xfId="1021" xr:uid="{00000000-0005-0000-0000-0000BE040000}"/>
    <cellStyle name="出力 7" xfId="1022" xr:uid="{00000000-0005-0000-0000-0000BF040000}"/>
    <cellStyle name="出力 8" xfId="1023" xr:uid="{00000000-0005-0000-0000-0000C0040000}"/>
    <cellStyle name="出力 9" xfId="1024" xr:uid="{00000000-0005-0000-0000-0000C1040000}"/>
    <cellStyle name="説明文 10" xfId="1025" xr:uid="{00000000-0005-0000-0000-0000C2040000}"/>
    <cellStyle name="説明文 11" xfId="1026" xr:uid="{00000000-0005-0000-0000-0000C3040000}"/>
    <cellStyle name="説明文 12" xfId="1027" xr:uid="{00000000-0005-0000-0000-0000C4040000}"/>
    <cellStyle name="説明文 13" xfId="1028" xr:uid="{00000000-0005-0000-0000-0000C5040000}"/>
    <cellStyle name="説明文 14" xfId="1029" xr:uid="{00000000-0005-0000-0000-0000C6040000}"/>
    <cellStyle name="説明文 15" xfId="1030" xr:uid="{00000000-0005-0000-0000-0000C7040000}"/>
    <cellStyle name="説明文 16" xfId="1031" xr:uid="{00000000-0005-0000-0000-0000C8040000}"/>
    <cellStyle name="説明文 17" xfId="1032" xr:uid="{00000000-0005-0000-0000-0000C9040000}"/>
    <cellStyle name="説明文 18" xfId="1033" xr:uid="{00000000-0005-0000-0000-0000CA040000}"/>
    <cellStyle name="説明文 19" xfId="1034" xr:uid="{00000000-0005-0000-0000-0000CB040000}"/>
    <cellStyle name="説明文 2" xfId="1035" xr:uid="{00000000-0005-0000-0000-0000CC040000}"/>
    <cellStyle name="説明文 2 2" xfId="1036" xr:uid="{00000000-0005-0000-0000-0000CD040000}"/>
    <cellStyle name="説明文 20" xfId="1037" xr:uid="{00000000-0005-0000-0000-0000CE040000}"/>
    <cellStyle name="説明文 21" xfId="1038" xr:uid="{00000000-0005-0000-0000-0000CF040000}"/>
    <cellStyle name="説明文 22" xfId="1039" xr:uid="{00000000-0005-0000-0000-0000D0040000}"/>
    <cellStyle name="説明文 23" xfId="1040" xr:uid="{00000000-0005-0000-0000-0000D1040000}"/>
    <cellStyle name="説明文 24" xfId="1041" xr:uid="{00000000-0005-0000-0000-0000D2040000}"/>
    <cellStyle name="説明文 25" xfId="1042" xr:uid="{00000000-0005-0000-0000-0000D3040000}"/>
    <cellStyle name="説明文 3" xfId="1043" xr:uid="{00000000-0005-0000-0000-0000D4040000}"/>
    <cellStyle name="説明文 3 2" xfId="1044" xr:uid="{00000000-0005-0000-0000-0000D5040000}"/>
    <cellStyle name="説明文 4" xfId="1045" xr:uid="{00000000-0005-0000-0000-0000D6040000}"/>
    <cellStyle name="説明文 5" xfId="1046" xr:uid="{00000000-0005-0000-0000-0000D7040000}"/>
    <cellStyle name="説明文 6" xfId="1047" xr:uid="{00000000-0005-0000-0000-0000D8040000}"/>
    <cellStyle name="説明文 7" xfId="1048" xr:uid="{00000000-0005-0000-0000-0000D9040000}"/>
    <cellStyle name="説明文 8" xfId="1049" xr:uid="{00000000-0005-0000-0000-0000DA040000}"/>
    <cellStyle name="説明文 9" xfId="1050" xr:uid="{00000000-0005-0000-0000-0000DB040000}"/>
    <cellStyle name="通貨 2" xfId="1051" xr:uid="{00000000-0005-0000-0000-0000DC040000}"/>
    <cellStyle name="通貨 2 2" xfId="1575" xr:uid="{00000000-0005-0000-0000-0000DD040000}"/>
    <cellStyle name="通貨 3" xfId="1052" xr:uid="{00000000-0005-0000-0000-0000DE040000}"/>
    <cellStyle name="通貨 3 2" xfId="1053" xr:uid="{00000000-0005-0000-0000-0000DF040000}"/>
    <cellStyle name="通貨 3 2 2" xfId="1577" xr:uid="{00000000-0005-0000-0000-0000E0040000}"/>
    <cellStyle name="通貨 3 3" xfId="1576" xr:uid="{00000000-0005-0000-0000-0000E1040000}"/>
    <cellStyle name="入力 10" xfId="1054" xr:uid="{00000000-0005-0000-0000-0000E2040000}"/>
    <cellStyle name="入力 11" xfId="1055" xr:uid="{00000000-0005-0000-0000-0000E3040000}"/>
    <cellStyle name="入力 12" xfId="1056" xr:uid="{00000000-0005-0000-0000-0000E4040000}"/>
    <cellStyle name="入力 13" xfId="1057" xr:uid="{00000000-0005-0000-0000-0000E5040000}"/>
    <cellStyle name="入力 14" xfId="1058" xr:uid="{00000000-0005-0000-0000-0000E6040000}"/>
    <cellStyle name="入力 15" xfId="1059" xr:uid="{00000000-0005-0000-0000-0000E7040000}"/>
    <cellStyle name="入力 16" xfId="1060" xr:uid="{00000000-0005-0000-0000-0000E8040000}"/>
    <cellStyle name="入力 17" xfId="1061" xr:uid="{00000000-0005-0000-0000-0000E9040000}"/>
    <cellStyle name="入力 18" xfId="1062" xr:uid="{00000000-0005-0000-0000-0000EA040000}"/>
    <cellStyle name="入力 19" xfId="1063" xr:uid="{00000000-0005-0000-0000-0000EB040000}"/>
    <cellStyle name="入力 2" xfId="1064" xr:uid="{00000000-0005-0000-0000-0000EC040000}"/>
    <cellStyle name="入力 2 2" xfId="1065" xr:uid="{00000000-0005-0000-0000-0000ED040000}"/>
    <cellStyle name="入力 2 2 2" xfId="1066" xr:uid="{00000000-0005-0000-0000-0000EE040000}"/>
    <cellStyle name="入力 2 2 2 2" xfId="1463" xr:uid="{00000000-0005-0000-0000-0000EF040000}"/>
    <cellStyle name="入力 2 2 2 2 2" xfId="1464" xr:uid="{00000000-0005-0000-0000-0000F0040000}"/>
    <cellStyle name="入力 2 2 2 3" xfId="1465" xr:uid="{00000000-0005-0000-0000-0000F1040000}"/>
    <cellStyle name="入力 2 2 3" xfId="1067" xr:uid="{00000000-0005-0000-0000-0000F2040000}"/>
    <cellStyle name="入力 2 2 3 2" xfId="1466" xr:uid="{00000000-0005-0000-0000-0000F3040000}"/>
    <cellStyle name="入力 2 2 4" xfId="1685" xr:uid="{00000000-0005-0000-0000-0000F4040000}"/>
    <cellStyle name="入力 2 2 4 2" xfId="1686" xr:uid="{00000000-0005-0000-0000-0000F5040000}"/>
    <cellStyle name="入力 2 2 5" xfId="1687" xr:uid="{00000000-0005-0000-0000-0000F6040000}"/>
    <cellStyle name="入力 2 2 6" xfId="1688" xr:uid="{00000000-0005-0000-0000-0000F7040000}"/>
    <cellStyle name="入力 2 2 6 2" xfId="1689" xr:uid="{00000000-0005-0000-0000-0000F8040000}"/>
    <cellStyle name="入力 20" xfId="1068" xr:uid="{00000000-0005-0000-0000-0000F9040000}"/>
    <cellStyle name="入力 21" xfId="1069" xr:uid="{00000000-0005-0000-0000-0000FA040000}"/>
    <cellStyle name="入力 22" xfId="1070" xr:uid="{00000000-0005-0000-0000-0000FB040000}"/>
    <cellStyle name="入力 23" xfId="1071" xr:uid="{00000000-0005-0000-0000-0000FC040000}"/>
    <cellStyle name="入力 24" xfId="1072" xr:uid="{00000000-0005-0000-0000-0000FD040000}"/>
    <cellStyle name="入力 25" xfId="1073" xr:uid="{00000000-0005-0000-0000-0000FE040000}"/>
    <cellStyle name="入力 3" xfId="1074" xr:uid="{00000000-0005-0000-0000-0000FF040000}"/>
    <cellStyle name="入力 3 2" xfId="1075" xr:uid="{00000000-0005-0000-0000-000000050000}"/>
    <cellStyle name="入力 3 2 2" xfId="1467" xr:uid="{00000000-0005-0000-0000-000001050000}"/>
    <cellStyle name="入力 3 2 2 2" xfId="1468" xr:uid="{00000000-0005-0000-0000-000002050000}"/>
    <cellStyle name="入力 3 2 3" xfId="1469" xr:uid="{00000000-0005-0000-0000-000003050000}"/>
    <cellStyle name="入力 3 3" xfId="1076" xr:uid="{00000000-0005-0000-0000-000004050000}"/>
    <cellStyle name="入力 3 3 2" xfId="1470" xr:uid="{00000000-0005-0000-0000-000005050000}"/>
    <cellStyle name="入力 3 4" xfId="1690" xr:uid="{00000000-0005-0000-0000-000006050000}"/>
    <cellStyle name="入力 3 4 2" xfId="1691" xr:uid="{00000000-0005-0000-0000-000007050000}"/>
    <cellStyle name="入力 3 5" xfId="1692" xr:uid="{00000000-0005-0000-0000-000008050000}"/>
    <cellStyle name="入力 3 6" xfId="1693" xr:uid="{00000000-0005-0000-0000-000009050000}"/>
    <cellStyle name="入力 3 6 2" xfId="1694" xr:uid="{00000000-0005-0000-0000-00000A050000}"/>
    <cellStyle name="入力 4" xfId="1077" xr:uid="{00000000-0005-0000-0000-00000B050000}"/>
    <cellStyle name="入力 4 2" xfId="1078" xr:uid="{00000000-0005-0000-0000-00000C050000}"/>
    <cellStyle name="入力 4 2 2" xfId="1471" xr:uid="{00000000-0005-0000-0000-00000D050000}"/>
    <cellStyle name="入力 4 2 2 2" xfId="1472" xr:uid="{00000000-0005-0000-0000-00000E050000}"/>
    <cellStyle name="入力 4 2 3" xfId="1473" xr:uid="{00000000-0005-0000-0000-00000F050000}"/>
    <cellStyle name="入力 4 3" xfId="1079" xr:uid="{00000000-0005-0000-0000-000010050000}"/>
    <cellStyle name="入力 4 3 2" xfId="1474" xr:uid="{00000000-0005-0000-0000-000011050000}"/>
    <cellStyle name="入力 4 4" xfId="1695" xr:uid="{00000000-0005-0000-0000-000012050000}"/>
    <cellStyle name="入力 4 4 2" xfId="1696" xr:uid="{00000000-0005-0000-0000-000013050000}"/>
    <cellStyle name="入力 4 5" xfId="1697" xr:uid="{00000000-0005-0000-0000-000014050000}"/>
    <cellStyle name="入力 4 6" xfId="1698" xr:uid="{00000000-0005-0000-0000-000015050000}"/>
    <cellStyle name="入力 4 6 2" xfId="1699" xr:uid="{00000000-0005-0000-0000-000016050000}"/>
    <cellStyle name="入力 5" xfId="1080" xr:uid="{00000000-0005-0000-0000-000017050000}"/>
    <cellStyle name="入力 6" xfId="1081" xr:uid="{00000000-0005-0000-0000-000018050000}"/>
    <cellStyle name="入力 7" xfId="1082" xr:uid="{00000000-0005-0000-0000-000019050000}"/>
    <cellStyle name="入力 8" xfId="1083" xr:uid="{00000000-0005-0000-0000-00001A050000}"/>
    <cellStyle name="入力 9" xfId="1084" xr:uid="{00000000-0005-0000-0000-00001B050000}"/>
    <cellStyle name="標準" xfId="0" builtinId="0"/>
    <cellStyle name="標準 10" xfId="1085" xr:uid="{00000000-0005-0000-0000-00001D050000}"/>
    <cellStyle name="標準 10 10" xfId="1475" xr:uid="{00000000-0005-0000-0000-00001E050000}"/>
    <cellStyle name="標準 10 11" xfId="1476" xr:uid="{00000000-0005-0000-0000-00001F050000}"/>
    <cellStyle name="標準 10 12" xfId="1477" xr:uid="{00000000-0005-0000-0000-000020050000}"/>
    <cellStyle name="標準 10 2" xfId="1086" xr:uid="{00000000-0005-0000-0000-000021050000}"/>
    <cellStyle name="標準 10 3" xfId="1087" xr:uid="{00000000-0005-0000-0000-000022050000}"/>
    <cellStyle name="標準 10 4" xfId="1088" xr:uid="{00000000-0005-0000-0000-000023050000}"/>
    <cellStyle name="標準 10 4 2" xfId="1478" xr:uid="{00000000-0005-0000-0000-000024050000}"/>
    <cellStyle name="標準 10 4 2 2" xfId="1479" xr:uid="{00000000-0005-0000-0000-000025050000}"/>
    <cellStyle name="標準 10 4 2 2 2" xfId="1480" xr:uid="{00000000-0005-0000-0000-000026050000}"/>
    <cellStyle name="標準 10 4 2 2 2 2" xfId="1481" xr:uid="{00000000-0005-0000-0000-000027050000}"/>
    <cellStyle name="標準 10 4 2 2 2 2 2" xfId="1482" xr:uid="{00000000-0005-0000-0000-000028050000}"/>
    <cellStyle name="標準 10 4 2 2 2 2 2 2" xfId="1483" xr:uid="{00000000-0005-0000-0000-000029050000}"/>
    <cellStyle name="標準 10 4 3" xfId="1484" xr:uid="{00000000-0005-0000-0000-00002A050000}"/>
    <cellStyle name="標準 10 4 3 2" xfId="1485" xr:uid="{00000000-0005-0000-0000-00002B050000}"/>
    <cellStyle name="標準 10 5" xfId="1089" xr:uid="{00000000-0005-0000-0000-00002C050000}"/>
    <cellStyle name="標準 10 6" xfId="1486" xr:uid="{00000000-0005-0000-0000-00002D050000}"/>
    <cellStyle name="標準 10 6 2" xfId="1487" xr:uid="{00000000-0005-0000-0000-00002E050000}"/>
    <cellStyle name="標準 10 6 2 2" xfId="1488" xr:uid="{00000000-0005-0000-0000-00002F050000}"/>
    <cellStyle name="標準 10 6 2 3" xfId="1489" xr:uid="{00000000-0005-0000-0000-000030050000}"/>
    <cellStyle name="標準 10 6 2 3 2" xfId="1387" xr:uid="{00000000-0005-0000-0000-000031050000}"/>
    <cellStyle name="標準 10 7" xfId="1490" xr:uid="{00000000-0005-0000-0000-000032050000}"/>
    <cellStyle name="標準 10 8" xfId="1491" xr:uid="{00000000-0005-0000-0000-000033050000}"/>
    <cellStyle name="標準 10 8 2" xfId="1492" xr:uid="{00000000-0005-0000-0000-000034050000}"/>
    <cellStyle name="標準 10 8 2 2" xfId="1493" xr:uid="{00000000-0005-0000-0000-000035050000}"/>
    <cellStyle name="標準 10 8 2 2 2" xfId="1494" xr:uid="{00000000-0005-0000-0000-000036050000}"/>
    <cellStyle name="標準 10 8 2 2 3" xfId="1495" xr:uid="{00000000-0005-0000-0000-000037050000}"/>
    <cellStyle name="標準 10 8 2 2 3 2" xfId="1388" xr:uid="{00000000-0005-0000-0000-000038050000}"/>
    <cellStyle name="標準 10 8 2 2 3 2 2" xfId="1496" xr:uid="{00000000-0005-0000-0000-000039050000}"/>
    <cellStyle name="標準 10 8 2 3" xfId="1497" xr:uid="{00000000-0005-0000-0000-00003A050000}"/>
    <cellStyle name="標準 10 8 2 4" xfId="1498" xr:uid="{00000000-0005-0000-0000-00003B050000}"/>
    <cellStyle name="標準 10 8 2 4 2" xfId="1499" xr:uid="{00000000-0005-0000-0000-00003C050000}"/>
    <cellStyle name="標準 10 8 2 4 2 2" xfId="1500" xr:uid="{00000000-0005-0000-0000-00003D050000}"/>
    <cellStyle name="標準 10 8 3" xfId="1501" xr:uid="{00000000-0005-0000-0000-00003E050000}"/>
    <cellStyle name="標準 10 8 4" xfId="1502" xr:uid="{00000000-0005-0000-0000-00003F050000}"/>
    <cellStyle name="標準 10 8 4 2" xfId="1503" xr:uid="{00000000-0005-0000-0000-000040050000}"/>
    <cellStyle name="標準 10 8 4 2 2" xfId="1504" xr:uid="{00000000-0005-0000-0000-000041050000}"/>
    <cellStyle name="標準 10 8 4 2 3" xfId="1505" xr:uid="{00000000-0005-0000-0000-000042050000}"/>
    <cellStyle name="標準 10 9" xfId="1506" xr:uid="{00000000-0005-0000-0000-000043050000}"/>
    <cellStyle name="標準 10 9 2" xfId="1507" xr:uid="{00000000-0005-0000-0000-000044050000}"/>
    <cellStyle name="標準 10 9 3" xfId="1508" xr:uid="{00000000-0005-0000-0000-000045050000}"/>
    <cellStyle name="標準 10 9 3 2" xfId="1509" xr:uid="{00000000-0005-0000-0000-000046050000}"/>
    <cellStyle name="標準 11" xfId="1090" xr:uid="{00000000-0005-0000-0000-000047050000}"/>
    <cellStyle name="標準 11 2" xfId="1091" xr:uid="{00000000-0005-0000-0000-000048050000}"/>
    <cellStyle name="標準 11 2 2" xfId="1700" xr:uid="{00000000-0005-0000-0000-000049050000}"/>
    <cellStyle name="標準 11 3" xfId="1092" xr:uid="{00000000-0005-0000-0000-00004A050000}"/>
    <cellStyle name="標準 11 4" xfId="1093" xr:uid="{00000000-0005-0000-0000-00004B050000}"/>
    <cellStyle name="標準 12" xfId="1383" xr:uid="{00000000-0005-0000-0000-00004C050000}"/>
    <cellStyle name="標準 12 2" xfId="1094" xr:uid="{00000000-0005-0000-0000-00004D050000}"/>
    <cellStyle name="標準 12 3" xfId="1095" xr:uid="{00000000-0005-0000-0000-00004E050000}"/>
    <cellStyle name="標準 12 4" xfId="1701" xr:uid="{00000000-0005-0000-0000-00004F050000}"/>
    <cellStyle name="標準 13" xfId="1096" xr:uid="{00000000-0005-0000-0000-000050050000}"/>
    <cellStyle name="標準 13 2" xfId="1097" xr:uid="{00000000-0005-0000-0000-000051050000}"/>
    <cellStyle name="標準 14" xfId="1384" xr:uid="{00000000-0005-0000-0000-000052050000}"/>
    <cellStyle name="標準 14 2" xfId="1098" xr:uid="{00000000-0005-0000-0000-000053050000}"/>
    <cellStyle name="標準 14 3" xfId="1099" xr:uid="{00000000-0005-0000-0000-000054050000}"/>
    <cellStyle name="標準 14 4" xfId="1100" xr:uid="{00000000-0005-0000-0000-000055050000}"/>
    <cellStyle name="標準 14 5" xfId="1101" xr:uid="{00000000-0005-0000-0000-000056050000}"/>
    <cellStyle name="標準 14 6" xfId="1102" xr:uid="{00000000-0005-0000-0000-000057050000}"/>
    <cellStyle name="標準 14 7" xfId="1103" xr:uid="{00000000-0005-0000-0000-000058050000}"/>
    <cellStyle name="標準 14 8" xfId="1104" xr:uid="{00000000-0005-0000-0000-000059050000}"/>
    <cellStyle name="標準 15" xfId="1105" xr:uid="{00000000-0005-0000-0000-00005A050000}"/>
    <cellStyle name="標準 15 2" xfId="1106" xr:uid="{00000000-0005-0000-0000-00005B050000}"/>
    <cellStyle name="標準 15 3" xfId="1107" xr:uid="{00000000-0005-0000-0000-00005C050000}"/>
    <cellStyle name="標準 15 4" xfId="1108" xr:uid="{00000000-0005-0000-0000-00005D050000}"/>
    <cellStyle name="標準 15 5" xfId="1109" xr:uid="{00000000-0005-0000-0000-00005E050000}"/>
    <cellStyle name="標準 15 6" xfId="1110" xr:uid="{00000000-0005-0000-0000-00005F050000}"/>
    <cellStyle name="標準 15 7" xfId="1111" xr:uid="{00000000-0005-0000-0000-000060050000}"/>
    <cellStyle name="標準 16" xfId="1385" xr:uid="{00000000-0005-0000-0000-000061050000}"/>
    <cellStyle name="標準 16 2" xfId="1112" xr:uid="{00000000-0005-0000-0000-000062050000}"/>
    <cellStyle name="標準 16 3" xfId="1113" xr:uid="{00000000-0005-0000-0000-000063050000}"/>
    <cellStyle name="標準 16 4" xfId="1114" xr:uid="{00000000-0005-0000-0000-000064050000}"/>
    <cellStyle name="標準 16 5" xfId="1115" xr:uid="{00000000-0005-0000-0000-000065050000}"/>
    <cellStyle name="標準 16 6" xfId="1116" xr:uid="{00000000-0005-0000-0000-000066050000}"/>
    <cellStyle name="標準 17" xfId="1117" xr:uid="{00000000-0005-0000-0000-000067050000}"/>
    <cellStyle name="標準 17 2" xfId="1118" xr:uid="{00000000-0005-0000-0000-000068050000}"/>
    <cellStyle name="標準 17 3" xfId="1119" xr:uid="{00000000-0005-0000-0000-000069050000}"/>
    <cellStyle name="標準 17 4" xfId="1120" xr:uid="{00000000-0005-0000-0000-00006A050000}"/>
    <cellStyle name="標準 17 5" xfId="1121" xr:uid="{00000000-0005-0000-0000-00006B050000}"/>
    <cellStyle name="標準 18" xfId="1510" xr:uid="{00000000-0005-0000-0000-00006C050000}"/>
    <cellStyle name="標準 18 2" xfId="1122" xr:uid="{00000000-0005-0000-0000-00006D050000}"/>
    <cellStyle name="標準 18 3" xfId="1123" xr:uid="{00000000-0005-0000-0000-00006E050000}"/>
    <cellStyle name="標準 19" xfId="1511" xr:uid="{00000000-0005-0000-0000-00006F050000}"/>
    <cellStyle name="標準 19 2" xfId="1124" xr:uid="{00000000-0005-0000-0000-000070050000}"/>
    <cellStyle name="標準 19 2 2" xfId="1512" xr:uid="{00000000-0005-0000-0000-000071050000}"/>
    <cellStyle name="標準 19 2 2 2" xfId="1513" xr:uid="{00000000-0005-0000-0000-000072050000}"/>
    <cellStyle name="標準 19 2 2 2 2" xfId="1514" xr:uid="{00000000-0005-0000-0000-000073050000}"/>
    <cellStyle name="標準 19 2 2 2 2 2" xfId="1515" xr:uid="{00000000-0005-0000-0000-000074050000}"/>
    <cellStyle name="標準 19 2 2 2 2 2 2" xfId="1516" xr:uid="{00000000-0005-0000-0000-000075050000}"/>
    <cellStyle name="標準 19 2 2 2 2 2 2 2" xfId="1517" xr:uid="{00000000-0005-0000-0000-000076050000}"/>
    <cellStyle name="標準 19 2 2 2 2 2 2 2 2" xfId="1518" xr:uid="{00000000-0005-0000-0000-000077050000}"/>
    <cellStyle name="標準 19 2 2 2 2 2 3" xfId="1519" xr:uid="{00000000-0005-0000-0000-000078050000}"/>
    <cellStyle name="標準 19 2 2 2 2 2 4" xfId="1520" xr:uid="{00000000-0005-0000-0000-000079050000}"/>
    <cellStyle name="標準 19 2 2 2 2 2 4 2" xfId="1521" xr:uid="{00000000-0005-0000-0000-00007A050000}"/>
    <cellStyle name="標準 19 2 2 2 2 2 4 3" xfId="1522" xr:uid="{00000000-0005-0000-0000-00007B050000}"/>
    <cellStyle name="標準 19 2 2 2 3" xfId="1523" xr:uid="{00000000-0005-0000-0000-00007C050000}"/>
    <cellStyle name="標準 19 2 2 2 3 2" xfId="1524" xr:uid="{00000000-0005-0000-0000-00007D050000}"/>
    <cellStyle name="標準 19 2 2 2 3 2 2" xfId="1525" xr:uid="{00000000-0005-0000-0000-00007E050000}"/>
    <cellStyle name="標準 19 2 2 2 3 2 3" xfId="1526" xr:uid="{00000000-0005-0000-0000-00007F050000}"/>
    <cellStyle name="標準 19 2 2 3" xfId="1527" xr:uid="{00000000-0005-0000-0000-000080050000}"/>
    <cellStyle name="標準 19 2 2 3 2" xfId="1528" xr:uid="{00000000-0005-0000-0000-000081050000}"/>
    <cellStyle name="標準 19 2 2 3 2 2" xfId="1529" xr:uid="{00000000-0005-0000-0000-000082050000}"/>
    <cellStyle name="標準 2" xfId="2" xr:uid="{00000000-0005-0000-0000-000083050000}"/>
    <cellStyle name="標準 2 10" xfId="1125" xr:uid="{00000000-0005-0000-0000-000084050000}"/>
    <cellStyle name="標準 2 11" xfId="1126" xr:uid="{00000000-0005-0000-0000-000085050000}"/>
    <cellStyle name="標準 2 12" xfId="1127" xr:uid="{00000000-0005-0000-0000-000086050000}"/>
    <cellStyle name="標準 2 13" xfId="1128" xr:uid="{00000000-0005-0000-0000-000087050000}"/>
    <cellStyle name="標準 2 14" xfId="1129" xr:uid="{00000000-0005-0000-0000-000088050000}"/>
    <cellStyle name="標準 2 15" xfId="1130" xr:uid="{00000000-0005-0000-0000-000089050000}"/>
    <cellStyle name="標準 2 16" xfId="1131" xr:uid="{00000000-0005-0000-0000-00008A050000}"/>
    <cellStyle name="標準 2 17" xfId="1132" xr:uid="{00000000-0005-0000-0000-00008B050000}"/>
    <cellStyle name="標準 2 18" xfId="1133" xr:uid="{00000000-0005-0000-0000-00008C050000}"/>
    <cellStyle name="標準 2 19" xfId="1134" xr:uid="{00000000-0005-0000-0000-00008D050000}"/>
    <cellStyle name="標準 2 2" xfId="1135" xr:uid="{00000000-0005-0000-0000-00008E050000}"/>
    <cellStyle name="標準 2 2 10" xfId="1136" xr:uid="{00000000-0005-0000-0000-00008F050000}"/>
    <cellStyle name="標準 2 2 11" xfId="1137" xr:uid="{00000000-0005-0000-0000-000090050000}"/>
    <cellStyle name="標準 2 2 12" xfId="1138" xr:uid="{00000000-0005-0000-0000-000091050000}"/>
    <cellStyle name="標準 2 2 13" xfId="1139" xr:uid="{00000000-0005-0000-0000-000092050000}"/>
    <cellStyle name="標準 2 2 14" xfId="1140" xr:uid="{00000000-0005-0000-0000-000093050000}"/>
    <cellStyle name="標準 2 2 15" xfId="1141" xr:uid="{00000000-0005-0000-0000-000094050000}"/>
    <cellStyle name="標準 2 2 16" xfId="1142" xr:uid="{00000000-0005-0000-0000-000095050000}"/>
    <cellStyle name="標準 2 2 17" xfId="1143" xr:uid="{00000000-0005-0000-0000-000096050000}"/>
    <cellStyle name="標準 2 2 18" xfId="1144" xr:uid="{00000000-0005-0000-0000-000097050000}"/>
    <cellStyle name="標準 2 2 19" xfId="1145" xr:uid="{00000000-0005-0000-0000-000098050000}"/>
    <cellStyle name="標準 2 2 2" xfId="1146" xr:uid="{00000000-0005-0000-0000-000099050000}"/>
    <cellStyle name="標準 2 2 2 2" xfId="1147" xr:uid="{00000000-0005-0000-0000-00009A050000}"/>
    <cellStyle name="標準 2 2 2 2 2" xfId="1148" xr:uid="{00000000-0005-0000-0000-00009B050000}"/>
    <cellStyle name="標準 2 2 2 2_23_CRUDマトリックス(機能レベル)" xfId="1149" xr:uid="{00000000-0005-0000-0000-00009C050000}"/>
    <cellStyle name="標準 2 2 2_23_CRUDマトリックス(機能レベル)" xfId="1150" xr:uid="{00000000-0005-0000-0000-00009D050000}"/>
    <cellStyle name="標準 2 2 20" xfId="1151" xr:uid="{00000000-0005-0000-0000-00009E050000}"/>
    <cellStyle name="標準 2 2 21" xfId="1152" xr:uid="{00000000-0005-0000-0000-00009F050000}"/>
    <cellStyle name="標準 2 2 22" xfId="1153" xr:uid="{00000000-0005-0000-0000-0000A0050000}"/>
    <cellStyle name="標準 2 2 23" xfId="1154" xr:uid="{00000000-0005-0000-0000-0000A1050000}"/>
    <cellStyle name="標準 2 2 24" xfId="1155" xr:uid="{00000000-0005-0000-0000-0000A2050000}"/>
    <cellStyle name="標準 2 2 25" xfId="1156" xr:uid="{00000000-0005-0000-0000-0000A3050000}"/>
    <cellStyle name="標準 2 2 26" xfId="1157" xr:uid="{00000000-0005-0000-0000-0000A4050000}"/>
    <cellStyle name="標準 2 2 27" xfId="1158" xr:uid="{00000000-0005-0000-0000-0000A5050000}"/>
    <cellStyle name="標準 2 2 28" xfId="1159" xr:uid="{00000000-0005-0000-0000-0000A6050000}"/>
    <cellStyle name="標準 2 2 29" xfId="1160" xr:uid="{00000000-0005-0000-0000-0000A7050000}"/>
    <cellStyle name="標準 2 2 3" xfId="1161" xr:uid="{00000000-0005-0000-0000-0000A8050000}"/>
    <cellStyle name="標準 2 2 30" xfId="1162" xr:uid="{00000000-0005-0000-0000-0000A9050000}"/>
    <cellStyle name="標準 2 2 31" xfId="1163" xr:uid="{00000000-0005-0000-0000-0000AA050000}"/>
    <cellStyle name="標準 2 2 4" xfId="1164" xr:uid="{00000000-0005-0000-0000-0000AB050000}"/>
    <cellStyle name="標準 2 2 5" xfId="1165" xr:uid="{00000000-0005-0000-0000-0000AC050000}"/>
    <cellStyle name="標準 2 2 6" xfId="1166" xr:uid="{00000000-0005-0000-0000-0000AD050000}"/>
    <cellStyle name="標準 2 2 7" xfId="1167" xr:uid="{00000000-0005-0000-0000-0000AE050000}"/>
    <cellStyle name="標準 2 2 8" xfId="1168" xr:uid="{00000000-0005-0000-0000-0000AF050000}"/>
    <cellStyle name="標準 2 2 9" xfId="1169" xr:uid="{00000000-0005-0000-0000-0000B0050000}"/>
    <cellStyle name="標準 2 2_23_CRUDマトリックス(機能レベル)" xfId="1170" xr:uid="{00000000-0005-0000-0000-0000B1050000}"/>
    <cellStyle name="標準 2 20" xfId="1171" xr:uid="{00000000-0005-0000-0000-0000B2050000}"/>
    <cellStyle name="標準 2 21" xfId="1172" xr:uid="{00000000-0005-0000-0000-0000B3050000}"/>
    <cellStyle name="標準 2 22" xfId="1173" xr:uid="{00000000-0005-0000-0000-0000B4050000}"/>
    <cellStyle name="標準 2 23" xfId="1174" xr:uid="{00000000-0005-0000-0000-0000B5050000}"/>
    <cellStyle name="標準 2 24" xfId="1175" xr:uid="{00000000-0005-0000-0000-0000B6050000}"/>
    <cellStyle name="標準 2 25" xfId="1176" xr:uid="{00000000-0005-0000-0000-0000B7050000}"/>
    <cellStyle name="標準 2 26" xfId="1567" xr:uid="{00000000-0005-0000-0000-0000B8050000}"/>
    <cellStyle name="標準 2 26 2" xfId="1568" xr:uid="{00000000-0005-0000-0000-0000B9050000}"/>
    <cellStyle name="標準 2 26 3" xfId="1702" xr:uid="{00000000-0005-0000-0000-0000BA050000}"/>
    <cellStyle name="標準 2 27" xfId="1578" xr:uid="{00000000-0005-0000-0000-0000BB050000}"/>
    <cellStyle name="標準 2 3" xfId="1177" xr:uid="{00000000-0005-0000-0000-0000BC050000}"/>
    <cellStyle name="標準 2 3 10" xfId="1178" xr:uid="{00000000-0005-0000-0000-0000BD050000}"/>
    <cellStyle name="標準 2 3 11" xfId="1179" xr:uid="{00000000-0005-0000-0000-0000BE050000}"/>
    <cellStyle name="標準 2 3 12" xfId="1180" xr:uid="{00000000-0005-0000-0000-0000BF050000}"/>
    <cellStyle name="標準 2 3 13" xfId="1181" xr:uid="{00000000-0005-0000-0000-0000C0050000}"/>
    <cellStyle name="標準 2 3 14" xfId="1182" xr:uid="{00000000-0005-0000-0000-0000C1050000}"/>
    <cellStyle name="標準 2 3 15" xfId="1183" xr:uid="{00000000-0005-0000-0000-0000C2050000}"/>
    <cellStyle name="標準 2 3 16" xfId="1184" xr:uid="{00000000-0005-0000-0000-0000C3050000}"/>
    <cellStyle name="標準 2 3 17" xfId="1185" xr:uid="{00000000-0005-0000-0000-0000C4050000}"/>
    <cellStyle name="標準 2 3 18" xfId="1186" xr:uid="{00000000-0005-0000-0000-0000C5050000}"/>
    <cellStyle name="標準 2 3 19" xfId="1187" xr:uid="{00000000-0005-0000-0000-0000C6050000}"/>
    <cellStyle name="標準 2 3 2" xfId="1188" xr:uid="{00000000-0005-0000-0000-0000C7050000}"/>
    <cellStyle name="標準 2 3 2 2" xfId="1189" xr:uid="{00000000-0005-0000-0000-0000C8050000}"/>
    <cellStyle name="標準 2 3 2 2 2" xfId="1190" xr:uid="{00000000-0005-0000-0000-0000C9050000}"/>
    <cellStyle name="標準 2 3 2 2_23_CRUDマトリックス(機能レベル)" xfId="1191" xr:uid="{00000000-0005-0000-0000-0000CA050000}"/>
    <cellStyle name="標準 2 3 2 3" xfId="1703" xr:uid="{00000000-0005-0000-0000-0000CB050000}"/>
    <cellStyle name="標準 2 3 2_23_CRUDマトリックス(機能レベル)" xfId="1192" xr:uid="{00000000-0005-0000-0000-0000CC050000}"/>
    <cellStyle name="標準 2 3 20" xfId="1193" xr:uid="{00000000-0005-0000-0000-0000CD050000}"/>
    <cellStyle name="標準 2 3 21" xfId="1194" xr:uid="{00000000-0005-0000-0000-0000CE050000}"/>
    <cellStyle name="標準 2 3 22" xfId="1195" xr:uid="{00000000-0005-0000-0000-0000CF050000}"/>
    <cellStyle name="標準 2 3 23" xfId="1196" xr:uid="{00000000-0005-0000-0000-0000D0050000}"/>
    <cellStyle name="標準 2 3 24" xfId="1197" xr:uid="{00000000-0005-0000-0000-0000D1050000}"/>
    <cellStyle name="標準 2 3 25" xfId="1198" xr:uid="{00000000-0005-0000-0000-0000D2050000}"/>
    <cellStyle name="標準 2 3 26" xfId="1199" xr:uid="{00000000-0005-0000-0000-0000D3050000}"/>
    <cellStyle name="標準 2 3 27" xfId="1200" xr:uid="{00000000-0005-0000-0000-0000D4050000}"/>
    <cellStyle name="標準 2 3 28" xfId="1201" xr:uid="{00000000-0005-0000-0000-0000D5050000}"/>
    <cellStyle name="標準 2 3 29" xfId="1202" xr:uid="{00000000-0005-0000-0000-0000D6050000}"/>
    <cellStyle name="標準 2 3 3" xfId="1203" xr:uid="{00000000-0005-0000-0000-0000D7050000}"/>
    <cellStyle name="標準 2 3 4" xfId="1204" xr:uid="{00000000-0005-0000-0000-0000D8050000}"/>
    <cellStyle name="標準 2 3 4 2" xfId="1704" xr:uid="{00000000-0005-0000-0000-0000D9050000}"/>
    <cellStyle name="標準 2 3 5" xfId="1205" xr:uid="{00000000-0005-0000-0000-0000DA050000}"/>
    <cellStyle name="標準 2 3 6" xfId="1206" xr:uid="{00000000-0005-0000-0000-0000DB050000}"/>
    <cellStyle name="標準 2 3 7" xfId="1207" xr:uid="{00000000-0005-0000-0000-0000DC050000}"/>
    <cellStyle name="標準 2 3 8" xfId="1208" xr:uid="{00000000-0005-0000-0000-0000DD050000}"/>
    <cellStyle name="標準 2 3 9" xfId="1209" xr:uid="{00000000-0005-0000-0000-0000DE050000}"/>
    <cellStyle name="標準 2 3_23_CRUDマトリックス(機能レベル)" xfId="1210" xr:uid="{00000000-0005-0000-0000-0000DF050000}"/>
    <cellStyle name="標準 2 4" xfId="1211" xr:uid="{00000000-0005-0000-0000-0000E0050000}"/>
    <cellStyle name="標準 2 4 10" xfId="1212" xr:uid="{00000000-0005-0000-0000-0000E1050000}"/>
    <cellStyle name="標準 2 4 11" xfId="1213" xr:uid="{00000000-0005-0000-0000-0000E2050000}"/>
    <cellStyle name="標準 2 4 12" xfId="1214" xr:uid="{00000000-0005-0000-0000-0000E3050000}"/>
    <cellStyle name="標準 2 4 13" xfId="1215" xr:uid="{00000000-0005-0000-0000-0000E4050000}"/>
    <cellStyle name="標準 2 4 14" xfId="1216" xr:uid="{00000000-0005-0000-0000-0000E5050000}"/>
    <cellStyle name="標準 2 4 15" xfId="1217" xr:uid="{00000000-0005-0000-0000-0000E6050000}"/>
    <cellStyle name="標準 2 4 16" xfId="1218" xr:uid="{00000000-0005-0000-0000-0000E7050000}"/>
    <cellStyle name="標準 2 4 17" xfId="1219" xr:uid="{00000000-0005-0000-0000-0000E8050000}"/>
    <cellStyle name="標準 2 4 18" xfId="1220" xr:uid="{00000000-0005-0000-0000-0000E9050000}"/>
    <cellStyle name="標準 2 4 19" xfId="1221" xr:uid="{00000000-0005-0000-0000-0000EA050000}"/>
    <cellStyle name="標準 2 4 2" xfId="1222" xr:uid="{00000000-0005-0000-0000-0000EB050000}"/>
    <cellStyle name="標準 2 4 2 2" xfId="1705" xr:uid="{00000000-0005-0000-0000-0000EC050000}"/>
    <cellStyle name="標準 2 4 20" xfId="1223" xr:uid="{00000000-0005-0000-0000-0000ED050000}"/>
    <cellStyle name="標準 2 4 21" xfId="1224" xr:uid="{00000000-0005-0000-0000-0000EE050000}"/>
    <cellStyle name="標準 2 4 22" xfId="1225" xr:uid="{00000000-0005-0000-0000-0000EF050000}"/>
    <cellStyle name="標準 2 4 23" xfId="1226" xr:uid="{00000000-0005-0000-0000-0000F0050000}"/>
    <cellStyle name="標準 2 4 24" xfId="1227" xr:uid="{00000000-0005-0000-0000-0000F1050000}"/>
    <cellStyle name="標準 2 4 3" xfId="1228" xr:uid="{00000000-0005-0000-0000-0000F2050000}"/>
    <cellStyle name="標準 2 4 4" xfId="1229" xr:uid="{00000000-0005-0000-0000-0000F3050000}"/>
    <cellStyle name="標準 2 4 5" xfId="1230" xr:uid="{00000000-0005-0000-0000-0000F4050000}"/>
    <cellStyle name="標準 2 4 6" xfId="1231" xr:uid="{00000000-0005-0000-0000-0000F5050000}"/>
    <cellStyle name="標準 2 4 7" xfId="1232" xr:uid="{00000000-0005-0000-0000-0000F6050000}"/>
    <cellStyle name="標準 2 4 8" xfId="1233" xr:uid="{00000000-0005-0000-0000-0000F7050000}"/>
    <cellStyle name="標準 2 4 9" xfId="1234" xr:uid="{00000000-0005-0000-0000-0000F8050000}"/>
    <cellStyle name="標準 2 4_23_CRUDマトリックス(機能レベル)" xfId="1235" xr:uid="{00000000-0005-0000-0000-0000F9050000}"/>
    <cellStyle name="標準 2 5" xfId="1236" xr:uid="{00000000-0005-0000-0000-0000FA050000}"/>
    <cellStyle name="標準 2 5 10" xfId="1237" xr:uid="{00000000-0005-0000-0000-0000FB050000}"/>
    <cellStyle name="標準 2 5 11" xfId="1238" xr:uid="{00000000-0005-0000-0000-0000FC050000}"/>
    <cellStyle name="標準 2 5 12" xfId="1239" xr:uid="{00000000-0005-0000-0000-0000FD050000}"/>
    <cellStyle name="標準 2 5 13" xfId="1240" xr:uid="{00000000-0005-0000-0000-0000FE050000}"/>
    <cellStyle name="標準 2 5 14" xfId="1241" xr:uid="{00000000-0005-0000-0000-0000FF050000}"/>
    <cellStyle name="標準 2 5 15" xfId="1242" xr:uid="{00000000-0005-0000-0000-000000060000}"/>
    <cellStyle name="標準 2 5 16" xfId="1243" xr:uid="{00000000-0005-0000-0000-000001060000}"/>
    <cellStyle name="標準 2 5 17" xfId="1244" xr:uid="{00000000-0005-0000-0000-000002060000}"/>
    <cellStyle name="標準 2 5 18" xfId="1245" xr:uid="{00000000-0005-0000-0000-000003060000}"/>
    <cellStyle name="標準 2 5 19" xfId="1246" xr:uid="{00000000-0005-0000-0000-000004060000}"/>
    <cellStyle name="標準 2 5 2" xfId="1247" xr:uid="{00000000-0005-0000-0000-000005060000}"/>
    <cellStyle name="標準 2 5 2 2" xfId="1550" xr:uid="{00000000-0005-0000-0000-000006060000}"/>
    <cellStyle name="標準 2 5 2 2 2" xfId="1706" xr:uid="{00000000-0005-0000-0000-000007060000}"/>
    <cellStyle name="標準 2 5 20" xfId="1248" xr:uid="{00000000-0005-0000-0000-000008060000}"/>
    <cellStyle name="標準 2 5 21" xfId="1249" xr:uid="{00000000-0005-0000-0000-000009060000}"/>
    <cellStyle name="標準 2 5 22" xfId="1250" xr:uid="{00000000-0005-0000-0000-00000A060000}"/>
    <cellStyle name="標準 2 5 23" xfId="1251" xr:uid="{00000000-0005-0000-0000-00000B060000}"/>
    <cellStyle name="標準 2 5 3" xfId="1252" xr:uid="{00000000-0005-0000-0000-00000C060000}"/>
    <cellStyle name="標準 2 5 3 2" xfId="1530" xr:uid="{00000000-0005-0000-0000-00000D060000}"/>
    <cellStyle name="標準 2 5 4" xfId="1253" xr:uid="{00000000-0005-0000-0000-00000E060000}"/>
    <cellStyle name="標準 2 5 5" xfId="1254" xr:uid="{00000000-0005-0000-0000-00000F060000}"/>
    <cellStyle name="標準 2 5 6" xfId="1255" xr:uid="{00000000-0005-0000-0000-000010060000}"/>
    <cellStyle name="標準 2 5 7" xfId="1256" xr:uid="{00000000-0005-0000-0000-000011060000}"/>
    <cellStyle name="標準 2 5 8" xfId="1257" xr:uid="{00000000-0005-0000-0000-000012060000}"/>
    <cellStyle name="標準 2 5 9" xfId="1258" xr:uid="{00000000-0005-0000-0000-000013060000}"/>
    <cellStyle name="標準 2 5_23_CRUDマトリックス(機能レベル)" xfId="1259" xr:uid="{00000000-0005-0000-0000-000014060000}"/>
    <cellStyle name="標準 2 6" xfId="1260" xr:uid="{00000000-0005-0000-0000-000015060000}"/>
    <cellStyle name="標準 2 6 10" xfId="1261" xr:uid="{00000000-0005-0000-0000-000016060000}"/>
    <cellStyle name="標準 2 6 11" xfId="1262" xr:uid="{00000000-0005-0000-0000-000017060000}"/>
    <cellStyle name="標準 2 6 12" xfId="1263" xr:uid="{00000000-0005-0000-0000-000018060000}"/>
    <cellStyle name="標準 2 6 13" xfId="1264" xr:uid="{00000000-0005-0000-0000-000019060000}"/>
    <cellStyle name="標準 2 6 14" xfId="1265" xr:uid="{00000000-0005-0000-0000-00001A060000}"/>
    <cellStyle name="標準 2 6 15" xfId="1266" xr:uid="{00000000-0005-0000-0000-00001B060000}"/>
    <cellStyle name="標準 2 6 16" xfId="1267" xr:uid="{00000000-0005-0000-0000-00001C060000}"/>
    <cellStyle name="標準 2 6 17" xfId="1268" xr:uid="{00000000-0005-0000-0000-00001D060000}"/>
    <cellStyle name="標準 2 6 18" xfId="1269" xr:uid="{00000000-0005-0000-0000-00001E060000}"/>
    <cellStyle name="標準 2 6 19" xfId="1270" xr:uid="{00000000-0005-0000-0000-00001F060000}"/>
    <cellStyle name="標準 2 6 2" xfId="1271" xr:uid="{00000000-0005-0000-0000-000020060000}"/>
    <cellStyle name="標準 2 6 20" xfId="1272" xr:uid="{00000000-0005-0000-0000-000021060000}"/>
    <cellStyle name="標準 2 6 21" xfId="1273" xr:uid="{00000000-0005-0000-0000-000022060000}"/>
    <cellStyle name="標準 2 6 22" xfId="1274" xr:uid="{00000000-0005-0000-0000-000023060000}"/>
    <cellStyle name="標準 2 6 23" xfId="1707" xr:uid="{00000000-0005-0000-0000-000024060000}"/>
    <cellStyle name="標準 2 6 3" xfId="1275" xr:uid="{00000000-0005-0000-0000-000025060000}"/>
    <cellStyle name="標準 2 6 4" xfId="1276" xr:uid="{00000000-0005-0000-0000-000026060000}"/>
    <cellStyle name="標準 2 6 5" xfId="1277" xr:uid="{00000000-0005-0000-0000-000027060000}"/>
    <cellStyle name="標準 2 6 6" xfId="1278" xr:uid="{00000000-0005-0000-0000-000028060000}"/>
    <cellStyle name="標準 2 6 7" xfId="1279" xr:uid="{00000000-0005-0000-0000-000029060000}"/>
    <cellStyle name="標準 2 6 8" xfId="1280" xr:uid="{00000000-0005-0000-0000-00002A060000}"/>
    <cellStyle name="標準 2 6 9" xfId="1281" xr:uid="{00000000-0005-0000-0000-00002B060000}"/>
    <cellStyle name="標準 2 6_23_CRUDマトリックス(機能レベル)" xfId="1282" xr:uid="{00000000-0005-0000-0000-00002C060000}"/>
    <cellStyle name="標準 2 7" xfId="1283" xr:uid="{00000000-0005-0000-0000-00002D060000}"/>
    <cellStyle name="標準 2 7 2" xfId="1531" xr:uid="{00000000-0005-0000-0000-00002E060000}"/>
    <cellStyle name="標準 2 7 2 2" xfId="1532" xr:uid="{00000000-0005-0000-0000-00002F060000}"/>
    <cellStyle name="標準 2 7 2 3" xfId="1533" xr:uid="{00000000-0005-0000-0000-000030060000}"/>
    <cellStyle name="標準 2 7 2 3 2" xfId="1389" xr:uid="{00000000-0005-0000-0000-000031060000}"/>
    <cellStyle name="標準 2 8" xfId="1284" xr:uid="{00000000-0005-0000-0000-000032060000}"/>
    <cellStyle name="標準 2 9" xfId="1285" xr:uid="{00000000-0005-0000-0000-000033060000}"/>
    <cellStyle name="標準 2 9 2" xfId="1534" xr:uid="{00000000-0005-0000-0000-000034060000}"/>
    <cellStyle name="標準 2 9 2 2" xfId="1535" xr:uid="{00000000-0005-0000-0000-000035060000}"/>
    <cellStyle name="標準 2 9 2 2 2" xfId="1536" xr:uid="{00000000-0005-0000-0000-000036060000}"/>
    <cellStyle name="標準 2 9 2 2 3" xfId="1537" xr:uid="{00000000-0005-0000-0000-000037060000}"/>
    <cellStyle name="標準 2 9 2 2 3 2" xfId="1386" xr:uid="{00000000-0005-0000-0000-000038060000}"/>
    <cellStyle name="標準 2 9 2 2 3 2 2" xfId="1538" xr:uid="{00000000-0005-0000-0000-000039060000}"/>
    <cellStyle name="標準 2 9 2 3" xfId="1539" xr:uid="{00000000-0005-0000-0000-00003A060000}"/>
    <cellStyle name="標準 2 9 2 4" xfId="1540" xr:uid="{00000000-0005-0000-0000-00003B060000}"/>
    <cellStyle name="標準 2 9 2 4 2" xfId="1541" xr:uid="{00000000-0005-0000-0000-00003C060000}"/>
    <cellStyle name="標準 2 9 2 4 2 2" xfId="1542" xr:uid="{00000000-0005-0000-0000-00003D060000}"/>
    <cellStyle name="標準 2 9 2 4 2 2 2" xfId="1543" xr:uid="{00000000-0005-0000-0000-00003E060000}"/>
    <cellStyle name="標準 20" xfId="1544" xr:uid="{00000000-0005-0000-0000-00003F060000}"/>
    <cellStyle name="標準 20 2" xfId="1286" xr:uid="{00000000-0005-0000-0000-000040060000}"/>
    <cellStyle name="標準 20 2 2" xfId="1545" xr:uid="{00000000-0005-0000-0000-000041060000}"/>
    <cellStyle name="標準 20 3" xfId="1287" xr:uid="{00000000-0005-0000-0000-000042060000}"/>
    <cellStyle name="標準 20 4" xfId="1288" xr:uid="{00000000-0005-0000-0000-000043060000}"/>
    <cellStyle name="標準 21" xfId="1546" xr:uid="{00000000-0005-0000-0000-000044060000}"/>
    <cellStyle name="標準 21 2" xfId="1289" xr:uid="{00000000-0005-0000-0000-000045060000}"/>
    <cellStyle name="標準 21 3" xfId="1290" xr:uid="{00000000-0005-0000-0000-000046060000}"/>
    <cellStyle name="標準 22" xfId="1547" xr:uid="{00000000-0005-0000-0000-000047060000}"/>
    <cellStyle name="標準 22 2" xfId="1291" xr:uid="{00000000-0005-0000-0000-000048060000}"/>
    <cellStyle name="標準 22 2 2" xfId="1548" xr:uid="{00000000-0005-0000-0000-000049060000}"/>
    <cellStyle name="標準 23 2" xfId="1292" xr:uid="{00000000-0005-0000-0000-00004A060000}"/>
    <cellStyle name="標準 23 3" xfId="1293" xr:uid="{00000000-0005-0000-0000-00004B060000}"/>
    <cellStyle name="標準 23 4" xfId="1294" xr:uid="{00000000-0005-0000-0000-00004C060000}"/>
    <cellStyle name="標準 24 2" xfId="1295" xr:uid="{00000000-0005-0000-0000-00004D060000}"/>
    <cellStyle name="標準 24 3" xfId="1296" xr:uid="{00000000-0005-0000-0000-00004E060000}"/>
    <cellStyle name="標準 25 2" xfId="1297" xr:uid="{00000000-0005-0000-0000-00004F060000}"/>
    <cellStyle name="標準 3" xfId="1298" xr:uid="{00000000-0005-0000-0000-000050060000}"/>
    <cellStyle name="標準 3 10" xfId="1299" xr:uid="{00000000-0005-0000-0000-000051060000}"/>
    <cellStyle name="標準 3 11" xfId="1300" xr:uid="{00000000-0005-0000-0000-000052060000}"/>
    <cellStyle name="標準 3 12" xfId="1301" xr:uid="{00000000-0005-0000-0000-000053060000}"/>
    <cellStyle name="標準 3 13" xfId="1302" xr:uid="{00000000-0005-0000-0000-000054060000}"/>
    <cellStyle name="標準 3 14" xfId="1303" xr:uid="{00000000-0005-0000-0000-000055060000}"/>
    <cellStyle name="標準 3 15" xfId="1304" xr:uid="{00000000-0005-0000-0000-000056060000}"/>
    <cellStyle name="標準 3 16" xfId="1305" xr:uid="{00000000-0005-0000-0000-000057060000}"/>
    <cellStyle name="標準 3 17" xfId="1306" xr:uid="{00000000-0005-0000-0000-000058060000}"/>
    <cellStyle name="標準 3 18" xfId="1307" xr:uid="{00000000-0005-0000-0000-000059060000}"/>
    <cellStyle name="標準 3 19" xfId="1308" xr:uid="{00000000-0005-0000-0000-00005A060000}"/>
    <cellStyle name="標準 3 2" xfId="1309" xr:uid="{00000000-0005-0000-0000-00005B060000}"/>
    <cellStyle name="標準 3 2 2" xfId="1310" xr:uid="{00000000-0005-0000-0000-00005C060000}"/>
    <cellStyle name="標準 3 2 2 2" xfId="1708" xr:uid="{00000000-0005-0000-0000-00005D060000}"/>
    <cellStyle name="標準 3 2 2 2 2" xfId="1709" xr:uid="{00000000-0005-0000-0000-00005E060000}"/>
    <cellStyle name="標準 3 2 2 2 2 2" xfId="1710" xr:uid="{00000000-0005-0000-0000-00005F060000}"/>
    <cellStyle name="標準 3 2 2 2 3" xfId="1711" xr:uid="{00000000-0005-0000-0000-000060060000}"/>
    <cellStyle name="標準 3 2 2 3" xfId="1712" xr:uid="{00000000-0005-0000-0000-000061060000}"/>
    <cellStyle name="標準 3 2 2 4" xfId="1713" xr:uid="{00000000-0005-0000-0000-000062060000}"/>
    <cellStyle name="標準 3 2 2 5" xfId="1714" xr:uid="{00000000-0005-0000-0000-000063060000}"/>
    <cellStyle name="標準 3 2 3" xfId="1569" xr:uid="{00000000-0005-0000-0000-000064060000}"/>
    <cellStyle name="標準 3 2 3 2" xfId="1715" xr:uid="{00000000-0005-0000-0000-000065060000}"/>
    <cellStyle name="標準 3 2 3 2 2" xfId="1570" xr:uid="{00000000-0005-0000-0000-000066060000}"/>
    <cellStyle name="標準 3 2 3 2 2 2" xfId="1571" xr:uid="{00000000-0005-0000-0000-000067060000}"/>
    <cellStyle name="標準 3 2 3 3" xfId="1716" xr:uid="{00000000-0005-0000-0000-000068060000}"/>
    <cellStyle name="標準 3 2 3 3 2" xfId="1717" xr:uid="{00000000-0005-0000-0000-000069060000}"/>
    <cellStyle name="標準 3 2 3 4" xfId="1718" xr:uid="{00000000-0005-0000-0000-00006A060000}"/>
    <cellStyle name="標準 3 2 4" xfId="1719" xr:uid="{00000000-0005-0000-0000-00006B060000}"/>
    <cellStyle name="標準 3 2 5" xfId="1720" xr:uid="{00000000-0005-0000-0000-00006C060000}"/>
    <cellStyle name="標準 3 2 5 2" xfId="1721" xr:uid="{00000000-0005-0000-0000-00006D060000}"/>
    <cellStyle name="標準 3 20" xfId="1311" xr:uid="{00000000-0005-0000-0000-00006E060000}"/>
    <cellStyle name="標準 3 21" xfId="1312" xr:uid="{00000000-0005-0000-0000-00006F060000}"/>
    <cellStyle name="標準 3 22" xfId="1313" xr:uid="{00000000-0005-0000-0000-000070060000}"/>
    <cellStyle name="標準 3 23" xfId="1314" xr:uid="{00000000-0005-0000-0000-000071060000}"/>
    <cellStyle name="標準 3 24" xfId="1315" xr:uid="{00000000-0005-0000-0000-000072060000}"/>
    <cellStyle name="標準 3 25" xfId="1316" xr:uid="{00000000-0005-0000-0000-000073060000}"/>
    <cellStyle name="標準 3 26" xfId="1317" xr:uid="{00000000-0005-0000-0000-000074060000}"/>
    <cellStyle name="標準 3 27" xfId="1318" xr:uid="{00000000-0005-0000-0000-000075060000}"/>
    <cellStyle name="標準 3 28" xfId="1319" xr:uid="{00000000-0005-0000-0000-000076060000}"/>
    <cellStyle name="標準 3 29" xfId="1320" xr:uid="{00000000-0005-0000-0000-000077060000}"/>
    <cellStyle name="標準 3 3" xfId="1321" xr:uid="{00000000-0005-0000-0000-000078060000}"/>
    <cellStyle name="標準 3 3 2" xfId="1572" xr:uid="{00000000-0005-0000-0000-000079060000}"/>
    <cellStyle name="標準 3 3 2 2" xfId="1722" xr:uid="{00000000-0005-0000-0000-00007A060000}"/>
    <cellStyle name="標準 3 3 3" xfId="1723" xr:uid="{00000000-0005-0000-0000-00007B060000}"/>
    <cellStyle name="標準 3 3 3 2" xfId="1724" xr:uid="{00000000-0005-0000-0000-00007C060000}"/>
    <cellStyle name="標準 3 3 4" xfId="1725" xr:uid="{00000000-0005-0000-0000-00007D060000}"/>
    <cellStyle name="標準 3 4" xfId="1322" xr:uid="{00000000-0005-0000-0000-00007E060000}"/>
    <cellStyle name="標準 3 4 2" xfId="1726" xr:uid="{00000000-0005-0000-0000-00007F060000}"/>
    <cellStyle name="標準 3 5" xfId="1323" xr:uid="{00000000-0005-0000-0000-000080060000}"/>
    <cellStyle name="標準 3 5 2" xfId="1727" xr:uid="{00000000-0005-0000-0000-000081060000}"/>
    <cellStyle name="標準 3 6" xfId="1324" xr:uid="{00000000-0005-0000-0000-000082060000}"/>
    <cellStyle name="標準 3 6 2" xfId="1728" xr:uid="{00000000-0005-0000-0000-000083060000}"/>
    <cellStyle name="標準 3 7" xfId="1325" xr:uid="{00000000-0005-0000-0000-000084060000}"/>
    <cellStyle name="標準 3 8" xfId="1326" xr:uid="{00000000-0005-0000-0000-000085060000}"/>
    <cellStyle name="標準 3 9" xfId="1327" xr:uid="{00000000-0005-0000-0000-000086060000}"/>
    <cellStyle name="標準 4" xfId="1328" xr:uid="{00000000-0005-0000-0000-000087060000}"/>
    <cellStyle name="標準 4 2" xfId="1329" xr:uid="{00000000-0005-0000-0000-000088060000}"/>
    <cellStyle name="標準 4 2 2" xfId="1330" xr:uid="{00000000-0005-0000-0000-000089060000}"/>
    <cellStyle name="標準 4 2 2 2" xfId="1729" xr:uid="{00000000-0005-0000-0000-00008A060000}"/>
    <cellStyle name="標準 4 2 3" xfId="1730" xr:uid="{00000000-0005-0000-0000-00008B060000}"/>
    <cellStyle name="標準 4 2 3 2" xfId="1731" xr:uid="{00000000-0005-0000-0000-00008C060000}"/>
    <cellStyle name="標準 4 2 4" xfId="1732" xr:uid="{00000000-0005-0000-0000-00008D060000}"/>
    <cellStyle name="標準 4 3" xfId="1331" xr:uid="{00000000-0005-0000-0000-00008E060000}"/>
    <cellStyle name="標準 4 3 2" xfId="1733" xr:uid="{00000000-0005-0000-0000-00008F060000}"/>
    <cellStyle name="標準 4 3 2 2" xfId="1734" xr:uid="{00000000-0005-0000-0000-000090060000}"/>
    <cellStyle name="標準 4 3 3" xfId="1735" xr:uid="{00000000-0005-0000-0000-000091060000}"/>
    <cellStyle name="標準 4 3 3 2" xfId="1736" xr:uid="{00000000-0005-0000-0000-000092060000}"/>
    <cellStyle name="標準 4 3 4" xfId="1737" xr:uid="{00000000-0005-0000-0000-000093060000}"/>
    <cellStyle name="標準 4 3 5" xfId="1738" xr:uid="{00000000-0005-0000-0000-000094060000}"/>
    <cellStyle name="標準 4 3 5 2" xfId="1739" xr:uid="{00000000-0005-0000-0000-000095060000}"/>
    <cellStyle name="標準 4 4" xfId="1332" xr:uid="{00000000-0005-0000-0000-000096060000}"/>
    <cellStyle name="標準 4 4 2" xfId="1740" xr:uid="{00000000-0005-0000-0000-000097060000}"/>
    <cellStyle name="標準 4 5" xfId="1333" xr:uid="{00000000-0005-0000-0000-000098060000}"/>
    <cellStyle name="標準 4 5 2" xfId="1741" xr:uid="{00000000-0005-0000-0000-000099060000}"/>
    <cellStyle name="標準 5" xfId="1334" xr:uid="{00000000-0005-0000-0000-00009A060000}"/>
    <cellStyle name="標準 5 2" xfId="1335" xr:uid="{00000000-0005-0000-0000-00009B060000}"/>
    <cellStyle name="標準 5 2 2" xfId="1742" xr:uid="{00000000-0005-0000-0000-00009C060000}"/>
    <cellStyle name="標準 5 2 2 2" xfId="1743" xr:uid="{00000000-0005-0000-0000-00009D060000}"/>
    <cellStyle name="標準 5 2 3" xfId="1744" xr:uid="{00000000-0005-0000-0000-00009E060000}"/>
    <cellStyle name="標準 5 3" xfId="1745" xr:uid="{00000000-0005-0000-0000-00009F060000}"/>
    <cellStyle name="標準 5 3 2" xfId="1746" xr:uid="{00000000-0005-0000-0000-0000A0060000}"/>
    <cellStyle name="標準 5 4" xfId="1747" xr:uid="{00000000-0005-0000-0000-0000A1060000}"/>
    <cellStyle name="標準 6" xfId="1336" xr:uid="{00000000-0005-0000-0000-0000A2060000}"/>
    <cellStyle name="標準 6 2" xfId="1337" xr:uid="{00000000-0005-0000-0000-0000A3060000}"/>
    <cellStyle name="標準 6 2 2" xfId="1338" xr:uid="{00000000-0005-0000-0000-0000A4060000}"/>
    <cellStyle name="標準 6 2 2 2" xfId="1339" xr:uid="{00000000-0005-0000-0000-0000A5060000}"/>
    <cellStyle name="標準 6 2 3" xfId="1748" xr:uid="{00000000-0005-0000-0000-0000A6060000}"/>
    <cellStyle name="標準 6 3" xfId="1340" xr:uid="{00000000-0005-0000-0000-0000A7060000}"/>
    <cellStyle name="標準 6 3 2" xfId="1749" xr:uid="{00000000-0005-0000-0000-0000A8060000}"/>
    <cellStyle name="標準 6 3 3" xfId="1750" xr:uid="{00000000-0005-0000-0000-0000A9060000}"/>
    <cellStyle name="標準 6 3 3 2" xfId="1751" xr:uid="{00000000-0005-0000-0000-0000AA060000}"/>
    <cellStyle name="標準 7" xfId="1341" xr:uid="{00000000-0005-0000-0000-0000AB060000}"/>
    <cellStyle name="標準 7 2" xfId="1342" xr:uid="{00000000-0005-0000-0000-0000AC060000}"/>
    <cellStyle name="標準 7 3" xfId="1343" xr:uid="{00000000-0005-0000-0000-0000AD060000}"/>
    <cellStyle name="標準 8" xfId="1344" xr:uid="{00000000-0005-0000-0000-0000AE060000}"/>
    <cellStyle name="標準 8 2" xfId="1345" xr:uid="{00000000-0005-0000-0000-0000AF060000}"/>
    <cellStyle name="標準 8 3" xfId="1346" xr:uid="{00000000-0005-0000-0000-0000B0060000}"/>
    <cellStyle name="標準 8 4" xfId="1347" xr:uid="{00000000-0005-0000-0000-0000B1060000}"/>
    <cellStyle name="標準 8 5" xfId="1348" xr:uid="{00000000-0005-0000-0000-0000B2060000}"/>
    <cellStyle name="標準 8 6" xfId="1349" xr:uid="{00000000-0005-0000-0000-0000B3060000}"/>
    <cellStyle name="標準 8 7" xfId="1350" xr:uid="{00000000-0005-0000-0000-0000B4060000}"/>
    <cellStyle name="標準 9" xfId="1351" xr:uid="{00000000-0005-0000-0000-0000B5060000}"/>
    <cellStyle name="標準 9 2" xfId="1352" xr:uid="{00000000-0005-0000-0000-0000B6060000}"/>
    <cellStyle name="標準 9 3" xfId="1353" xr:uid="{00000000-0005-0000-0000-0000B7060000}"/>
    <cellStyle name="標準 9 4" xfId="1354" xr:uid="{00000000-0005-0000-0000-0000B8060000}"/>
    <cellStyle name="標準 9 5" xfId="1355" xr:uid="{00000000-0005-0000-0000-0000B9060000}"/>
    <cellStyle name="標準 9 6" xfId="1356" xr:uid="{00000000-0005-0000-0000-0000BA060000}"/>
    <cellStyle name="未定義" xfId="1573" xr:uid="{00000000-0005-0000-0000-0000BB060000}"/>
    <cellStyle name="良い 10" xfId="1357" xr:uid="{00000000-0005-0000-0000-0000BC060000}"/>
    <cellStyle name="良い 11" xfId="1358" xr:uid="{00000000-0005-0000-0000-0000BD060000}"/>
    <cellStyle name="良い 12" xfId="1359" xr:uid="{00000000-0005-0000-0000-0000BE060000}"/>
    <cellStyle name="良い 13" xfId="1360" xr:uid="{00000000-0005-0000-0000-0000BF060000}"/>
    <cellStyle name="良い 14" xfId="1361" xr:uid="{00000000-0005-0000-0000-0000C0060000}"/>
    <cellStyle name="良い 15" xfId="1362" xr:uid="{00000000-0005-0000-0000-0000C1060000}"/>
    <cellStyle name="良い 16" xfId="1363" xr:uid="{00000000-0005-0000-0000-0000C2060000}"/>
    <cellStyle name="良い 17" xfId="1364" xr:uid="{00000000-0005-0000-0000-0000C3060000}"/>
    <cellStyle name="良い 18" xfId="1365" xr:uid="{00000000-0005-0000-0000-0000C4060000}"/>
    <cellStyle name="良い 19" xfId="1366" xr:uid="{00000000-0005-0000-0000-0000C5060000}"/>
    <cellStyle name="良い 2" xfId="1367" xr:uid="{00000000-0005-0000-0000-0000C6060000}"/>
    <cellStyle name="良い 2 2" xfId="1368" xr:uid="{00000000-0005-0000-0000-0000C7060000}"/>
    <cellStyle name="良い 2 2 2" xfId="1574" xr:uid="{00000000-0005-0000-0000-0000C8060000}"/>
    <cellStyle name="良い 2 3" xfId="1581" xr:uid="{00000000-0005-0000-0000-0000C9060000}"/>
    <cellStyle name="良い 20" xfId="1369" xr:uid="{00000000-0005-0000-0000-0000CA060000}"/>
    <cellStyle name="良い 21" xfId="1370" xr:uid="{00000000-0005-0000-0000-0000CB060000}"/>
    <cellStyle name="良い 22" xfId="1371" xr:uid="{00000000-0005-0000-0000-0000CC060000}"/>
    <cellStyle name="良い 23" xfId="1372" xr:uid="{00000000-0005-0000-0000-0000CD060000}"/>
    <cellStyle name="良い 24" xfId="1373" xr:uid="{00000000-0005-0000-0000-0000CE060000}"/>
    <cellStyle name="良い 25" xfId="1374" xr:uid="{00000000-0005-0000-0000-0000CF060000}"/>
    <cellStyle name="良い 3" xfId="1375" xr:uid="{00000000-0005-0000-0000-0000D0060000}"/>
    <cellStyle name="良い 3 2" xfId="1376" xr:uid="{00000000-0005-0000-0000-0000D1060000}"/>
    <cellStyle name="良い 4" xfId="1377" xr:uid="{00000000-0005-0000-0000-0000D2060000}"/>
    <cellStyle name="良い 5" xfId="1378" xr:uid="{00000000-0005-0000-0000-0000D3060000}"/>
    <cellStyle name="良い 6" xfId="1379" xr:uid="{00000000-0005-0000-0000-0000D4060000}"/>
    <cellStyle name="良い 7" xfId="1380" xr:uid="{00000000-0005-0000-0000-0000D5060000}"/>
    <cellStyle name="良い 8" xfId="1381" xr:uid="{00000000-0005-0000-0000-0000D6060000}"/>
    <cellStyle name="良い 9" xfId="1382" xr:uid="{00000000-0005-0000-0000-0000D7060000}"/>
  </cellStyles>
  <dxfs count="0"/>
  <tableStyles count="0" defaultTableStyle="TableStyleMedium2" defaultPivotStyle="PivotStyleLight16"/>
  <colors>
    <mruColors>
      <color rgb="FFCBE0C7"/>
      <color rgb="FFFFCCCC"/>
      <color rgb="FF7F7F7F"/>
      <color rgb="FFD99694"/>
      <color rgb="FFF2F2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2083979609434E-2"/>
          <c:y val="0.16716011916241419"/>
          <c:w val="0.85348219097571021"/>
          <c:h val="0.7472582256669748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件数及び割合!$U$21</c:f>
              <c:strCache>
                <c:ptCount val="1"/>
                <c:pt idx="0">
                  <c:v>高額レセプトの医療費※</c:v>
                </c:pt>
              </c:strCache>
            </c:strRef>
          </c:tx>
          <c:spPr>
            <a:solidFill>
              <a:srgbClr val="C2D79B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件数及び割合!$E$3:$P$3</c:f>
              <c:numCache>
                <c:formatCode>ggge"年"m"月"</c:formatCode>
                <c:ptCount val="12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</c:numCache>
            </c:numRef>
          </c:cat>
          <c:val>
            <c:numRef>
              <c:f>件数及び割合!$E$8:$P$8</c:f>
              <c:numCache>
                <c:formatCode>General</c:formatCode>
                <c:ptCount val="12"/>
                <c:pt idx="0">
                  <c:v>44173964090</c:v>
                </c:pt>
                <c:pt idx="1">
                  <c:v>46186969100</c:v>
                </c:pt>
                <c:pt idx="2">
                  <c:v>45605612120</c:v>
                </c:pt>
                <c:pt idx="3">
                  <c:v>46990078720</c:v>
                </c:pt>
                <c:pt idx="4">
                  <c:v>49532478860</c:v>
                </c:pt>
                <c:pt idx="5">
                  <c:v>46422696220</c:v>
                </c:pt>
                <c:pt idx="6">
                  <c:v>47741685090</c:v>
                </c:pt>
                <c:pt idx="7">
                  <c:v>46465684390</c:v>
                </c:pt>
                <c:pt idx="8">
                  <c:v>48041161220</c:v>
                </c:pt>
                <c:pt idx="9">
                  <c:v>50059337370</c:v>
                </c:pt>
                <c:pt idx="10">
                  <c:v>46317037570</c:v>
                </c:pt>
                <c:pt idx="11">
                  <c:v>47670721980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A-45B6-BA31-CF0F4DB2B85E}"/>
            </c:ext>
          </c:extLst>
        </c:ser>
        <c:ser>
          <c:idx val="2"/>
          <c:order val="1"/>
          <c:tx>
            <c:strRef>
              <c:f>件数及び割合!$U$22</c:f>
              <c:strCache>
                <c:ptCount val="1"/>
                <c:pt idx="0">
                  <c:v>その他レセプトの医療費※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件数及び割合!$E$3:$P$3</c:f>
              <c:numCache>
                <c:formatCode>ggge"年"m"月"</c:formatCode>
                <c:ptCount val="12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</c:numCache>
            </c:numRef>
          </c:cat>
          <c:val>
            <c:numRef>
              <c:f>件数及び割合!$E$9:$P$9</c:f>
              <c:numCache>
                <c:formatCode>General</c:formatCode>
                <c:ptCount val="12"/>
                <c:pt idx="0">
                  <c:v>54335670990</c:v>
                </c:pt>
                <c:pt idx="1">
                  <c:v>54307364410</c:v>
                </c:pt>
                <c:pt idx="2">
                  <c:v>55921999580</c:v>
                </c:pt>
                <c:pt idx="3">
                  <c:v>55788192710</c:v>
                </c:pt>
                <c:pt idx="4">
                  <c:v>55473982810</c:v>
                </c:pt>
                <c:pt idx="5">
                  <c:v>56133537300</c:v>
                </c:pt>
                <c:pt idx="6">
                  <c:v>56731488730</c:v>
                </c:pt>
                <c:pt idx="7">
                  <c:v>55620523140</c:v>
                </c:pt>
                <c:pt idx="8">
                  <c:v>57549661580</c:v>
                </c:pt>
                <c:pt idx="9">
                  <c:v>54806864920</c:v>
                </c:pt>
                <c:pt idx="10">
                  <c:v>55202374550</c:v>
                </c:pt>
                <c:pt idx="11">
                  <c:v>56634639850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A-45B6-BA31-CF0F4DB2B8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7797584"/>
        <c:axId val="457795344"/>
      </c:barChart>
      <c:lineChart>
        <c:grouping val="standard"/>
        <c:varyColors val="0"/>
        <c:ser>
          <c:idx val="0"/>
          <c:order val="2"/>
          <c:tx>
            <c:strRef>
              <c:f>件数及び割合!$U$23</c:f>
              <c:strCache>
                <c:ptCount val="1"/>
                <c:pt idx="0">
                  <c:v>総レセプト件数に占める高額レセプトの割合</c:v>
                </c:pt>
              </c:strCache>
            </c:strRef>
          </c:tx>
          <c:spPr>
            <a:ln>
              <a:solidFill>
                <a:srgbClr val="D99694"/>
              </a:solidFill>
            </a:ln>
          </c:spPr>
          <c:marker>
            <c:symbol val="circle"/>
            <c:size val="5"/>
            <c:spPr>
              <a:solidFill>
                <a:srgbClr val="D99694"/>
              </a:solidFill>
              <a:ln>
                <a:solidFill>
                  <a:srgbClr val="D99694"/>
                </a:solidFill>
              </a:ln>
            </c:spPr>
          </c:marke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件数及び割合!$E$3:$P$3</c:f>
              <c:numCache>
                <c:formatCode>ggge"年"m"月"</c:formatCode>
                <c:ptCount val="12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</c:numCache>
            </c:numRef>
          </c:cat>
          <c:val>
            <c:numRef>
              <c:f>件数及び割合!$E$6:$P$6</c:f>
              <c:numCache>
                <c:formatCode>0.00%</c:formatCode>
                <c:ptCount val="12"/>
                <c:pt idx="0">
                  <c:v>1.5556691871359236E-2</c:v>
                </c:pt>
                <c:pt idx="1">
                  <c:v>1.6024923613789162E-2</c:v>
                </c:pt>
                <c:pt idx="2">
                  <c:v>1.5468354413552491E-2</c:v>
                </c:pt>
                <c:pt idx="3">
                  <c:v>1.6134128862371255E-2</c:v>
                </c:pt>
                <c:pt idx="4">
                  <c:v>1.7158418643588132E-2</c:v>
                </c:pt>
                <c:pt idx="5">
                  <c:v>1.5938783363928125E-2</c:v>
                </c:pt>
                <c:pt idx="6">
                  <c:v>1.5973631078826968E-2</c:v>
                </c:pt>
                <c:pt idx="7">
                  <c:v>1.6000686693214795E-2</c:v>
                </c:pt>
                <c:pt idx="8">
                  <c:v>1.6026006248555512E-2</c:v>
                </c:pt>
                <c:pt idx="9">
                  <c:v>1.7554560784665142E-2</c:v>
                </c:pt>
                <c:pt idx="10">
                  <c:v>1.6428539372600536E-2</c:v>
                </c:pt>
                <c:pt idx="11">
                  <c:v>1.6292656852802491E-2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5A-45B6-BA31-CF0F4DB2B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771264"/>
        <c:axId val="457770144"/>
      </c:lineChart>
      <c:catAx>
        <c:axId val="457797584"/>
        <c:scaling>
          <c:orientation val="minMax"/>
        </c:scaling>
        <c:delete val="0"/>
        <c:axPos val="b"/>
        <c:numFmt formatCode="ggge&quot;年&quot;m&quot;月&quot;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457795344"/>
        <c:crosses val="autoZero"/>
        <c:auto val="0"/>
        <c:lblAlgn val="ctr"/>
        <c:lblOffset val="100"/>
        <c:noMultiLvlLbl val="0"/>
      </c:catAx>
      <c:valAx>
        <c:axId val="45779534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医療費</a:t>
                </a:r>
                <a:r>
                  <a:rPr lang="ja-JP" altLang="en-US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全体</a:t>
                </a:r>
                <a:endParaRPr lang="ja-JP" altLang="ja-JP" sz="100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  <a:p>
                <a:pPr>
                  <a:defRPr sz="1000"/>
                </a:pPr>
                <a:r>
                  <a:rPr lang="en-US" altLang="ja-JP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(</a:t>
                </a:r>
                <a:r>
                  <a:rPr lang="ja-JP" altLang="ja-JP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円</a:t>
                </a:r>
                <a:r>
                  <a:rPr lang="en-US" altLang="ja-JP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)※</a:t>
                </a:r>
                <a:endParaRPr lang="ja-JP" altLang="ja-JP" sz="100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</c:rich>
          </c:tx>
          <c:layout>
            <c:manualLayout>
              <c:xMode val="edge"/>
              <c:yMode val="edge"/>
              <c:x val="2.3345588235294118E-2"/>
              <c:y val="3.3956818471743838E-2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457797584"/>
        <c:crosses val="autoZero"/>
        <c:crossBetween val="between"/>
      </c:valAx>
      <c:valAx>
        <c:axId val="457770144"/>
        <c:scaling>
          <c:orientation val="minMax"/>
          <c:max val="1.8000000000000002E-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総レセプト件数に占める</a:t>
                </a:r>
                <a:endParaRPr lang="ja-JP" altLang="ja-JP" sz="1000">
                  <a:effectLst/>
                </a:endParaRPr>
              </a:p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高額レセプトの割合</a:t>
                </a:r>
                <a:endParaRPr lang="ja-JP" altLang="ja-JP" sz="1000">
                  <a:effectLst/>
                </a:endParaRPr>
              </a:p>
              <a:p>
                <a:pPr>
                  <a:defRPr/>
                </a:pPr>
                <a:r>
                  <a:rPr lang="en-US" altLang="ja-JP" sz="1000" b="1" i="0" baseline="0">
                    <a:effectLst/>
                  </a:rPr>
                  <a:t>(%)</a:t>
                </a:r>
                <a:endParaRPr lang="ja-JP" altLang="ja-JP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0405322397002996"/>
              <c:y val="1.8026170142848595E-2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7771264"/>
        <c:crosses val="max"/>
        <c:crossBetween val="between"/>
        <c:majorUnit val="2.0000000000000005E-3"/>
      </c:valAx>
      <c:dateAx>
        <c:axId val="457771264"/>
        <c:scaling>
          <c:orientation val="minMax"/>
        </c:scaling>
        <c:delete val="1"/>
        <c:axPos val="b"/>
        <c:numFmt formatCode="ggge&quot;年&quot;m&quot;月&quot;" sourceLinked="1"/>
        <c:majorTickMark val="out"/>
        <c:minorTickMark val="none"/>
        <c:tickLblPos val="nextTo"/>
        <c:crossAx val="457770144"/>
        <c:crosses val="autoZero"/>
        <c:auto val="1"/>
        <c:lblOffset val="100"/>
        <c:baseTimeUnit val="months"/>
      </c:dateAx>
    </c:plotArea>
    <c:legend>
      <c:legendPos val="t"/>
      <c:layout>
        <c:manualLayout>
          <c:xMode val="edge"/>
          <c:yMode val="edge"/>
          <c:x val="0.2528935513627068"/>
          <c:y val="3.290358516876947E-2"/>
          <c:w val="0.5202424139318288"/>
          <c:h val="6.9633787236247899E-2"/>
        </c:manualLayout>
      </c:layout>
      <c:overlay val="0"/>
      <c:spPr>
        <a:noFill/>
        <a:ln>
          <a:solidFill>
            <a:srgbClr val="7F7F7F"/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6127753303964755E-2"/>
          <c:y val="5.7663966049382717E-2"/>
          <c:w val="0.91205971610376901"/>
          <c:h val="0.92118553883744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市区町村別_件数及び割合!$L$4</c:f>
              <c:strCache>
                <c:ptCount val="1"/>
                <c:pt idx="0">
                  <c:v>高額レセプト件数割合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55671498816233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19-43B5-AC86-E45086F7AD9F}"/>
                </c:ext>
              </c:extLst>
            </c:dLbl>
            <c:dLbl>
              <c:idx val="1"/>
              <c:layout>
                <c:manualLayout>
                  <c:x val="1.55671498816211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48-46A6-ACA9-CA6F89FAF354}"/>
                </c:ext>
              </c:extLst>
            </c:dLbl>
            <c:dLbl>
              <c:idx val="2"/>
              <c:layout>
                <c:manualLayout>
                  <c:x val="1.55671498816211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19-43B5-AC86-E45086F7AD9F}"/>
                </c:ext>
              </c:extLst>
            </c:dLbl>
            <c:dLbl>
              <c:idx val="3"/>
              <c:layout>
                <c:manualLayout>
                  <c:x val="1.55671498816222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A6-4B76-9C25-D038F7757620}"/>
                </c:ext>
              </c:extLst>
            </c:dLbl>
            <c:dLbl>
              <c:idx val="4"/>
              <c:layout>
                <c:manualLayout>
                  <c:x val="1.55671498816222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19-43B5-AC86-E45086F7AD9F}"/>
                </c:ext>
              </c:extLst>
            </c:dLbl>
            <c:dLbl>
              <c:idx val="5"/>
              <c:layout>
                <c:manualLayout>
                  <c:x val="1.55671498816222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48-46A6-ACA9-CA6F89FAF354}"/>
                </c:ext>
              </c:extLst>
            </c:dLbl>
            <c:dLbl>
              <c:idx val="6"/>
              <c:layout>
                <c:manualLayout>
                  <c:x val="1.55671498816222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19-43B5-AC86-E45086F7AD9F}"/>
                </c:ext>
              </c:extLst>
            </c:dLbl>
            <c:dLbl>
              <c:idx val="7"/>
              <c:layout>
                <c:manualLayout>
                  <c:x val="1.55671498816222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19-43B5-AC86-E45086F7AD9F}"/>
                </c:ext>
              </c:extLst>
            </c:dLbl>
            <c:dLbl>
              <c:idx val="8"/>
              <c:layout>
                <c:manualLayout>
                  <c:x val="1.55671498816222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19-43B5-AC86-E45086F7AD9F}"/>
                </c:ext>
              </c:extLst>
            </c:dLbl>
            <c:dLbl>
              <c:idx val="9"/>
              <c:layout>
                <c:manualLayout>
                  <c:x val="1.55671498816222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19-43B5-AC86-E45086F7AD9F}"/>
                </c:ext>
              </c:extLst>
            </c:dLbl>
            <c:dLbl>
              <c:idx val="10"/>
              <c:layout>
                <c:manualLayout>
                  <c:x val="1.55671498816222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19-43B5-AC86-E45086F7AD9F}"/>
                </c:ext>
              </c:extLst>
            </c:dLbl>
            <c:dLbl>
              <c:idx val="11"/>
              <c:layout>
                <c:manualLayout>
                  <c:x val="1.55671498816222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48-46A6-ACA9-CA6F89FAF354}"/>
                </c:ext>
              </c:extLst>
            </c:dLbl>
            <c:dLbl>
              <c:idx val="12"/>
              <c:layout>
                <c:manualLayout>
                  <c:x val="1.55671498816222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19-43B5-AC86-E45086F7AD9F}"/>
                </c:ext>
              </c:extLst>
            </c:dLbl>
            <c:dLbl>
              <c:idx val="13"/>
              <c:layout>
                <c:manualLayout>
                  <c:x val="1.55671498816222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19-43B5-AC86-E45086F7AD9F}"/>
                </c:ext>
              </c:extLst>
            </c:dLbl>
            <c:dLbl>
              <c:idx val="14"/>
              <c:layout>
                <c:manualLayout>
                  <c:x val="1.55671498816222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19-43B5-AC86-E45086F7AD9F}"/>
                </c:ext>
              </c:extLst>
            </c:dLbl>
            <c:dLbl>
              <c:idx val="15"/>
              <c:layout>
                <c:manualLayout>
                  <c:x val="1.55671498816211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19-43B5-AC86-E45086F7AD9F}"/>
                </c:ext>
              </c:extLst>
            </c:dLbl>
            <c:dLbl>
              <c:idx val="16"/>
              <c:layout>
                <c:manualLayout>
                  <c:x val="3.110744003915809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48-46A6-ACA9-CA6F89FAF354}"/>
                </c:ext>
              </c:extLst>
            </c:dLbl>
            <c:dLbl>
              <c:idx val="17"/>
              <c:layout>
                <c:manualLayout>
                  <c:x val="3.110744003915809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19-43B5-AC86-E45086F7AD9F}"/>
                </c:ext>
              </c:extLst>
            </c:dLbl>
            <c:dLbl>
              <c:idx val="18"/>
              <c:layout>
                <c:manualLayout>
                  <c:x val="3.110744003915809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19-43B5-AC86-E45086F7AD9F}"/>
                </c:ext>
              </c:extLst>
            </c:dLbl>
            <c:dLbl>
              <c:idx val="19"/>
              <c:layout>
                <c:manualLayout>
                  <c:x val="3.110744003915696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19-43B5-AC86-E45086F7AD9F}"/>
                </c:ext>
              </c:extLst>
            </c:dLbl>
            <c:dLbl>
              <c:idx val="20"/>
              <c:layout>
                <c:manualLayout>
                  <c:x val="3.110744003915696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19-43B5-AC86-E45086F7AD9F}"/>
                </c:ext>
              </c:extLst>
            </c:dLbl>
            <c:dLbl>
              <c:idx val="21"/>
              <c:layout>
                <c:manualLayout>
                  <c:x val="3.110744003915809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19-43B5-AC86-E45086F7AD9F}"/>
                </c:ext>
              </c:extLst>
            </c:dLbl>
            <c:dLbl>
              <c:idx val="22"/>
              <c:layout>
                <c:manualLayout>
                  <c:x val="3.110744003915809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19-43B5-AC86-E45086F7AD9F}"/>
                </c:ext>
              </c:extLst>
            </c:dLbl>
            <c:dLbl>
              <c:idx val="23"/>
              <c:layout>
                <c:manualLayout>
                  <c:x val="3.110744003915809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19-43B5-AC86-E45086F7AD9F}"/>
                </c:ext>
              </c:extLst>
            </c:dLbl>
            <c:dLbl>
              <c:idx val="24"/>
              <c:layout>
                <c:manualLayout>
                  <c:x val="3.110744003915809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19-43B5-AC86-E45086F7AD9F}"/>
                </c:ext>
              </c:extLst>
            </c:dLbl>
            <c:dLbl>
              <c:idx val="25"/>
              <c:layout>
                <c:manualLayout>
                  <c:x val="4.664831130690047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19-43B5-AC86-E45086F7AD9F}"/>
                </c:ext>
              </c:extLst>
            </c:dLbl>
            <c:dLbl>
              <c:idx val="26"/>
              <c:layout>
                <c:manualLayout>
                  <c:x val="4.664831130690047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19-43B5-AC86-E45086F7AD9F}"/>
                </c:ext>
              </c:extLst>
            </c:dLbl>
            <c:dLbl>
              <c:idx val="27"/>
              <c:layout>
                <c:manualLayout>
                  <c:x val="4.66483113069016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B5-48B9-926B-799C57C86909}"/>
                </c:ext>
              </c:extLst>
            </c:dLbl>
            <c:dLbl>
              <c:idx val="28"/>
              <c:layout>
                <c:manualLayout>
                  <c:x val="4.664831130690047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48-46A6-ACA9-CA6F89FAF354}"/>
                </c:ext>
              </c:extLst>
            </c:dLbl>
            <c:dLbl>
              <c:idx val="29"/>
              <c:layout>
                <c:manualLayout>
                  <c:x val="4.66483113069016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48-46A6-ACA9-CA6F89FAF354}"/>
                </c:ext>
              </c:extLst>
            </c:dLbl>
            <c:dLbl>
              <c:idx val="30"/>
              <c:layout>
                <c:manualLayout>
                  <c:x val="4.66483113069016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48-46A6-ACA9-CA6F89FAF354}"/>
                </c:ext>
              </c:extLst>
            </c:dLbl>
            <c:dLbl>
              <c:idx val="31"/>
              <c:layout>
                <c:manualLayout>
                  <c:x val="4.664831130690047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48-46A6-ACA9-CA6F89FAF354}"/>
                </c:ext>
              </c:extLst>
            </c:dLbl>
            <c:dLbl>
              <c:idx val="32"/>
              <c:layout>
                <c:manualLayout>
                  <c:x val="4.664831130690047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48-46A6-ACA9-CA6F89FAF354}"/>
                </c:ext>
              </c:extLst>
            </c:dLbl>
            <c:dLbl>
              <c:idx val="33"/>
              <c:layout>
                <c:manualLayout>
                  <c:x val="4.66483113069016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48-46A6-ACA9-CA6F89FAF354}"/>
                </c:ext>
              </c:extLst>
            </c:dLbl>
            <c:dLbl>
              <c:idx val="34"/>
              <c:layout>
                <c:manualLayout>
                  <c:x val="4.664831130690047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48-46A6-ACA9-CA6F89FAF354}"/>
                </c:ext>
              </c:extLst>
            </c:dLbl>
            <c:dLbl>
              <c:idx val="35"/>
              <c:layout>
                <c:manualLayout>
                  <c:x val="4.664831130690047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48-46A6-ACA9-CA6F89FAF354}"/>
                </c:ext>
              </c:extLst>
            </c:dLbl>
            <c:dLbl>
              <c:idx val="36"/>
              <c:layout>
                <c:manualLayout>
                  <c:x val="4.66483113069016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48-46A6-ACA9-CA6F89FAF354}"/>
                </c:ext>
              </c:extLst>
            </c:dLbl>
            <c:dLbl>
              <c:idx val="37"/>
              <c:layout>
                <c:manualLayout>
                  <c:x val="4.66483113069016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48-46A6-ACA9-CA6F89FAF354}"/>
                </c:ext>
              </c:extLst>
            </c:dLbl>
            <c:dLbl>
              <c:idx val="38"/>
              <c:layout>
                <c:manualLayout>
                  <c:x val="4.66483113069016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48-46A6-ACA9-CA6F89FAF354}"/>
                </c:ext>
              </c:extLst>
            </c:dLbl>
            <c:dLbl>
              <c:idx val="39"/>
              <c:layout>
                <c:manualLayout>
                  <c:x val="4.66483113069016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48-46A6-ACA9-CA6F89FAF354}"/>
                </c:ext>
              </c:extLst>
            </c:dLbl>
            <c:dLbl>
              <c:idx val="40"/>
              <c:layout>
                <c:manualLayout>
                  <c:x val="4.66483113069016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48-46A6-ACA9-CA6F89FAF354}"/>
                </c:ext>
              </c:extLst>
            </c:dLbl>
            <c:dLbl>
              <c:idx val="41"/>
              <c:layout>
                <c:manualLayout>
                  <c:x val="4.66483113069016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48-46A6-ACA9-CA6F89FAF354}"/>
                </c:ext>
              </c:extLst>
            </c:dLbl>
            <c:dLbl>
              <c:idx val="42"/>
              <c:layout>
                <c:manualLayout>
                  <c:x val="7.773005384238864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A6-4788-99EA-F78FD905B70F}"/>
                </c:ext>
              </c:extLst>
            </c:dLbl>
            <c:dLbl>
              <c:idx val="43"/>
              <c:layout>
                <c:manualLayout>
                  <c:x val="7.773005384238864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A6-4788-99EA-F78FD905B70F}"/>
                </c:ext>
              </c:extLst>
            </c:dLbl>
            <c:dLbl>
              <c:idx val="44"/>
              <c:layout>
                <c:manualLayout>
                  <c:x val="1.088117963778756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A6-4788-99EA-F78FD905B70F}"/>
                </c:ext>
              </c:extLst>
            </c:dLbl>
            <c:dLbl>
              <c:idx val="45"/>
              <c:layout>
                <c:manualLayout>
                  <c:x val="1.088117963778745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A6-4788-99EA-F78FD905B70F}"/>
                </c:ext>
              </c:extLst>
            </c:dLbl>
            <c:dLbl>
              <c:idx val="46"/>
              <c:layout>
                <c:manualLayout>
                  <c:x val="1.243526676456191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A6-4788-99EA-F78FD905B70F}"/>
                </c:ext>
              </c:extLst>
            </c:dLbl>
            <c:dLbl>
              <c:idx val="47"/>
              <c:layout>
                <c:manualLayout>
                  <c:x val="1.24720998531571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A6-4788-99EA-F78FD905B70F}"/>
                </c:ext>
              </c:extLst>
            </c:dLbl>
            <c:dLbl>
              <c:idx val="48"/>
              <c:layout>
                <c:manualLayout>
                  <c:x val="1.713436123348017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A6-4788-99EA-F78FD905B70F}"/>
                </c:ext>
              </c:extLst>
            </c:dLbl>
            <c:dLbl>
              <c:idx val="49"/>
              <c:layout>
                <c:manualLayout>
                  <c:x val="1.713436123348017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A6-4788-99EA-F78FD905B70F}"/>
                </c:ext>
              </c:extLst>
            </c:dLbl>
            <c:dLbl>
              <c:idx val="50"/>
              <c:layout>
                <c:manualLayout>
                  <c:x val="1.713436123348017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A6-4788-99EA-F78FD905B70F}"/>
                </c:ext>
              </c:extLst>
            </c:dLbl>
            <c:dLbl>
              <c:idx val="51"/>
              <c:layout>
                <c:manualLayout>
                  <c:x val="1.868844836025452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A6-4788-99EA-F78FD905B70F}"/>
                </c:ext>
              </c:extLst>
            </c:dLbl>
            <c:dLbl>
              <c:idx val="52"/>
              <c:layout>
                <c:manualLayout>
                  <c:x val="1.8688448360254527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A6-4788-99EA-F78FD905B70F}"/>
                </c:ext>
              </c:extLst>
            </c:dLbl>
            <c:dLbl>
              <c:idx val="53"/>
              <c:layout>
                <c:manualLayout>
                  <c:x val="1.868844836025452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A6-4788-99EA-F78FD905B70F}"/>
                </c:ext>
              </c:extLst>
            </c:dLbl>
            <c:dLbl>
              <c:idx val="54"/>
              <c:layout>
                <c:manualLayout>
                  <c:x val="2.024253548702887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A6-4788-99EA-F78FD905B70F}"/>
                </c:ext>
              </c:extLst>
            </c:dLbl>
            <c:dLbl>
              <c:idx val="55"/>
              <c:layout>
                <c:manualLayout>
                  <c:x val="2.024253548702887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A6-4788-99EA-F78FD905B70F}"/>
                </c:ext>
              </c:extLst>
            </c:dLbl>
            <c:dLbl>
              <c:idx val="56"/>
              <c:layout>
                <c:manualLayout>
                  <c:x val="2.179662261380323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A6-4788-99EA-F78FD905B70F}"/>
                </c:ext>
              </c:extLst>
            </c:dLbl>
            <c:dLbl>
              <c:idx val="57"/>
              <c:layout>
                <c:manualLayout>
                  <c:x val="2.179662261380323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A6-4788-99EA-F78FD905B70F}"/>
                </c:ext>
              </c:extLst>
            </c:dLbl>
            <c:dLbl>
              <c:idx val="58"/>
              <c:layout>
                <c:manualLayout>
                  <c:x val="2.179662261380323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A6-4788-99EA-F78FD905B70F}"/>
                </c:ext>
              </c:extLst>
            </c:dLbl>
            <c:dLbl>
              <c:idx val="59"/>
              <c:layout>
                <c:manualLayout>
                  <c:x val="2.335072482243336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A6-4788-99EA-F78FD905B70F}"/>
                </c:ext>
              </c:extLst>
            </c:dLbl>
            <c:dLbl>
              <c:idx val="60"/>
              <c:layout>
                <c:manualLayout>
                  <c:x val="2.49074398105955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A6-4788-99EA-F78FD905B70F}"/>
                </c:ext>
              </c:extLst>
            </c:dLbl>
            <c:dLbl>
              <c:idx val="61"/>
              <c:layout>
                <c:manualLayout>
                  <c:x val="2.49074398105955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A6-4788-99EA-F78FD905B70F}"/>
                </c:ext>
              </c:extLst>
            </c:dLbl>
            <c:dLbl>
              <c:idx val="62"/>
              <c:layout>
                <c:manualLayout>
                  <c:x val="2.49074398105955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A6-4788-99EA-F78FD905B70F}"/>
                </c:ext>
              </c:extLst>
            </c:dLbl>
            <c:dLbl>
              <c:idx val="63"/>
              <c:layout>
                <c:manualLayout>
                  <c:x val="2.49074398105955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A6-4788-99EA-F78FD905B70F}"/>
                </c:ext>
              </c:extLst>
            </c:dLbl>
            <c:dLbl>
              <c:idx val="64"/>
              <c:layout>
                <c:manualLayout>
                  <c:x val="2.49074398105955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A6-4788-99EA-F78FD905B70F}"/>
                </c:ext>
              </c:extLst>
            </c:dLbl>
            <c:dLbl>
              <c:idx val="65"/>
              <c:layout>
                <c:manualLayout>
                  <c:x val="2.490743981059547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A6-4788-99EA-F78FD905B70F}"/>
                </c:ext>
              </c:extLst>
            </c:dLbl>
            <c:dLbl>
              <c:idx val="66"/>
              <c:layout>
                <c:manualLayout>
                  <c:x val="-1.551517376407358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A6-4788-99EA-F78FD905B70F}"/>
                </c:ext>
              </c:extLst>
            </c:dLbl>
            <c:dLbl>
              <c:idx val="67"/>
              <c:layout>
                <c:manualLayout>
                  <c:x val="-1.551517376407358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A6-4788-99EA-F78FD905B70F}"/>
                </c:ext>
              </c:extLst>
            </c:dLbl>
            <c:dLbl>
              <c:idx val="68"/>
              <c:layout>
                <c:manualLayout>
                  <c:x val="-1.551517376407358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A-41B6-824B-B0E071AE351E}"/>
                </c:ext>
              </c:extLst>
            </c:dLbl>
            <c:dLbl>
              <c:idx val="69"/>
              <c:layout>
                <c:manualLayout>
                  <c:x val="-1.55151737640730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CA-41B6-824B-B0E071AE351E}"/>
                </c:ext>
              </c:extLst>
            </c:dLbl>
            <c:dLbl>
              <c:idx val="70"/>
              <c:layout>
                <c:manualLayout>
                  <c:x val="-1.55151737640730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A-41B6-824B-B0E071AE351E}"/>
                </c:ext>
              </c:extLst>
            </c:dLbl>
            <c:dLbl>
              <c:idx val="71"/>
              <c:layout>
                <c:manualLayout>
                  <c:x val="-1.551517376407187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48-46A6-ACA9-CA6F89FAF354}"/>
                </c:ext>
              </c:extLst>
            </c:dLbl>
            <c:dLbl>
              <c:idx val="72"/>
              <c:layout>
                <c:manualLayout>
                  <c:x val="-1.551517376407244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48-46A6-ACA9-CA6F89FAF354}"/>
                </c:ext>
              </c:extLst>
            </c:dLbl>
            <c:dLbl>
              <c:idx val="73"/>
              <c:layout>
                <c:manualLayout>
                  <c:x val="1.55671498816216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B5-48B9-926B-799C57C8690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市区町村別_件数及び割合!$L$6:$L$79</c:f>
              <c:strCache>
                <c:ptCount val="74"/>
                <c:pt idx="0">
                  <c:v>能勢町</c:v>
                </c:pt>
                <c:pt idx="1">
                  <c:v>岸和田市</c:v>
                </c:pt>
                <c:pt idx="2">
                  <c:v>岬町</c:v>
                </c:pt>
                <c:pt idx="3">
                  <c:v>貝塚市</c:v>
                </c:pt>
                <c:pt idx="4">
                  <c:v>千早赤阪村</c:v>
                </c:pt>
                <c:pt idx="5">
                  <c:v>大正区</c:v>
                </c:pt>
                <c:pt idx="6">
                  <c:v>堺市美原区</c:v>
                </c:pt>
                <c:pt idx="7">
                  <c:v>此花区</c:v>
                </c:pt>
                <c:pt idx="8">
                  <c:v>泉南市</c:v>
                </c:pt>
                <c:pt idx="9">
                  <c:v>堺市中区</c:v>
                </c:pt>
                <c:pt idx="10">
                  <c:v>和泉市</c:v>
                </c:pt>
                <c:pt idx="11">
                  <c:v>田尻町</c:v>
                </c:pt>
                <c:pt idx="12">
                  <c:v>泉佐野市</c:v>
                </c:pt>
                <c:pt idx="13">
                  <c:v>大東市</c:v>
                </c:pt>
                <c:pt idx="14">
                  <c:v>河南町</c:v>
                </c:pt>
                <c:pt idx="15">
                  <c:v>高石市</c:v>
                </c:pt>
                <c:pt idx="16">
                  <c:v>忠岡町</c:v>
                </c:pt>
                <c:pt idx="17">
                  <c:v>堺市堺区</c:v>
                </c:pt>
                <c:pt idx="18">
                  <c:v>堺市東区</c:v>
                </c:pt>
                <c:pt idx="19">
                  <c:v>阪南市</c:v>
                </c:pt>
                <c:pt idx="20">
                  <c:v>富田林市</c:v>
                </c:pt>
                <c:pt idx="21">
                  <c:v>大阪狭山市</c:v>
                </c:pt>
                <c:pt idx="22">
                  <c:v>堺市北区</c:v>
                </c:pt>
                <c:pt idx="23">
                  <c:v>浪速区</c:v>
                </c:pt>
                <c:pt idx="24">
                  <c:v>堺市</c:v>
                </c:pt>
                <c:pt idx="25">
                  <c:v>生野区</c:v>
                </c:pt>
                <c:pt idx="26">
                  <c:v>池田市</c:v>
                </c:pt>
                <c:pt idx="27">
                  <c:v>太子町</c:v>
                </c:pt>
                <c:pt idx="28">
                  <c:v>福島区</c:v>
                </c:pt>
                <c:pt idx="29">
                  <c:v>西成区</c:v>
                </c:pt>
                <c:pt idx="30">
                  <c:v>堺市南区</c:v>
                </c:pt>
                <c:pt idx="31">
                  <c:v>港区</c:v>
                </c:pt>
                <c:pt idx="32">
                  <c:v>淀川区</c:v>
                </c:pt>
                <c:pt idx="33">
                  <c:v>摂津市</c:v>
                </c:pt>
                <c:pt idx="34">
                  <c:v>西淀川区</c:v>
                </c:pt>
                <c:pt idx="35">
                  <c:v>島本町</c:v>
                </c:pt>
                <c:pt idx="36">
                  <c:v>四條畷市</c:v>
                </c:pt>
                <c:pt idx="37">
                  <c:v>東成区</c:v>
                </c:pt>
                <c:pt idx="38">
                  <c:v>東淀川区</c:v>
                </c:pt>
                <c:pt idx="39">
                  <c:v>茨木市</c:v>
                </c:pt>
                <c:pt idx="40">
                  <c:v>住吉区</c:v>
                </c:pt>
                <c:pt idx="41">
                  <c:v>旭区</c:v>
                </c:pt>
                <c:pt idx="42">
                  <c:v>大阪市</c:v>
                </c:pt>
                <c:pt idx="43">
                  <c:v>枚方市</c:v>
                </c:pt>
                <c:pt idx="44">
                  <c:v>河内長野市</c:v>
                </c:pt>
                <c:pt idx="45">
                  <c:v>堺市西区</c:v>
                </c:pt>
                <c:pt idx="46">
                  <c:v>羽曳野市</c:v>
                </c:pt>
                <c:pt idx="47">
                  <c:v>鶴見区</c:v>
                </c:pt>
                <c:pt idx="48">
                  <c:v>城東区</c:v>
                </c:pt>
                <c:pt idx="49">
                  <c:v>住之江区</c:v>
                </c:pt>
                <c:pt idx="50">
                  <c:v>泉大津市</c:v>
                </c:pt>
                <c:pt idx="51">
                  <c:v>東大阪市</c:v>
                </c:pt>
                <c:pt idx="52">
                  <c:v>熊取町</c:v>
                </c:pt>
                <c:pt idx="53">
                  <c:v>平野区</c:v>
                </c:pt>
                <c:pt idx="54">
                  <c:v>寝屋川市</c:v>
                </c:pt>
                <c:pt idx="55">
                  <c:v>箕面市</c:v>
                </c:pt>
                <c:pt idx="56">
                  <c:v>東住吉区</c:v>
                </c:pt>
                <c:pt idx="57">
                  <c:v>西区</c:v>
                </c:pt>
                <c:pt idx="58">
                  <c:v>都島区</c:v>
                </c:pt>
                <c:pt idx="59">
                  <c:v>天王寺区</c:v>
                </c:pt>
                <c:pt idx="60">
                  <c:v>守口市</c:v>
                </c:pt>
                <c:pt idx="61">
                  <c:v>門真市</c:v>
                </c:pt>
                <c:pt idx="62">
                  <c:v>吹田市</c:v>
                </c:pt>
                <c:pt idx="63">
                  <c:v>北区</c:v>
                </c:pt>
                <c:pt idx="64">
                  <c:v>中央区</c:v>
                </c:pt>
                <c:pt idx="65">
                  <c:v>高槻市</c:v>
                </c:pt>
                <c:pt idx="66">
                  <c:v>松原市</c:v>
                </c:pt>
                <c:pt idx="67">
                  <c:v>藤井寺市</c:v>
                </c:pt>
                <c:pt idx="68">
                  <c:v>豊中市</c:v>
                </c:pt>
                <c:pt idx="69">
                  <c:v>阿倍野区</c:v>
                </c:pt>
                <c:pt idx="70">
                  <c:v>豊能町</c:v>
                </c:pt>
                <c:pt idx="71">
                  <c:v>交野市</c:v>
                </c:pt>
                <c:pt idx="72">
                  <c:v>八尾市</c:v>
                </c:pt>
                <c:pt idx="73">
                  <c:v>柏原市</c:v>
                </c:pt>
              </c:strCache>
            </c:strRef>
          </c:cat>
          <c:val>
            <c:numRef>
              <c:f>市区町村別_件数及び割合!$N$6:$N$79</c:f>
              <c:numCache>
                <c:formatCode>0.00%</c:formatCode>
                <c:ptCount val="74"/>
                <c:pt idx="0">
                  <c:v>2.6200000000000001E-2</c:v>
                </c:pt>
                <c:pt idx="1">
                  <c:v>2.18E-2</c:v>
                </c:pt>
                <c:pt idx="2">
                  <c:v>2.0400000000000001E-2</c:v>
                </c:pt>
                <c:pt idx="3">
                  <c:v>2.01E-2</c:v>
                </c:pt>
                <c:pt idx="4">
                  <c:v>1.9900000000000001E-2</c:v>
                </c:pt>
                <c:pt idx="5">
                  <c:v>1.95E-2</c:v>
                </c:pt>
                <c:pt idx="6">
                  <c:v>1.95E-2</c:v>
                </c:pt>
                <c:pt idx="7">
                  <c:v>1.9400000000000001E-2</c:v>
                </c:pt>
                <c:pt idx="8">
                  <c:v>1.9E-2</c:v>
                </c:pt>
                <c:pt idx="9">
                  <c:v>1.9E-2</c:v>
                </c:pt>
                <c:pt idx="10">
                  <c:v>1.8800000000000001E-2</c:v>
                </c:pt>
                <c:pt idx="11">
                  <c:v>1.8499999999999999E-2</c:v>
                </c:pt>
                <c:pt idx="12">
                  <c:v>1.8499999999999999E-2</c:v>
                </c:pt>
                <c:pt idx="13">
                  <c:v>1.83E-2</c:v>
                </c:pt>
                <c:pt idx="14">
                  <c:v>1.83E-2</c:v>
                </c:pt>
                <c:pt idx="15">
                  <c:v>1.8100000000000002E-2</c:v>
                </c:pt>
                <c:pt idx="16">
                  <c:v>1.7899999999999999E-2</c:v>
                </c:pt>
                <c:pt idx="17">
                  <c:v>1.7899999999999999E-2</c:v>
                </c:pt>
                <c:pt idx="18">
                  <c:v>1.7899999999999999E-2</c:v>
                </c:pt>
                <c:pt idx="19">
                  <c:v>1.78E-2</c:v>
                </c:pt>
                <c:pt idx="20">
                  <c:v>1.78E-2</c:v>
                </c:pt>
                <c:pt idx="21">
                  <c:v>1.7600000000000001E-2</c:v>
                </c:pt>
                <c:pt idx="22">
                  <c:v>1.7500000000000002E-2</c:v>
                </c:pt>
                <c:pt idx="23">
                  <c:v>1.7500000000000002E-2</c:v>
                </c:pt>
                <c:pt idx="24">
                  <c:v>1.7500000000000002E-2</c:v>
                </c:pt>
                <c:pt idx="25">
                  <c:v>1.72E-2</c:v>
                </c:pt>
                <c:pt idx="26">
                  <c:v>1.72E-2</c:v>
                </c:pt>
                <c:pt idx="27">
                  <c:v>1.7100000000000001E-2</c:v>
                </c:pt>
                <c:pt idx="28">
                  <c:v>1.7000000000000001E-2</c:v>
                </c:pt>
                <c:pt idx="29">
                  <c:v>1.6899999999999998E-2</c:v>
                </c:pt>
                <c:pt idx="30">
                  <c:v>1.6799999999999999E-2</c:v>
                </c:pt>
                <c:pt idx="31">
                  <c:v>1.67E-2</c:v>
                </c:pt>
                <c:pt idx="32">
                  <c:v>1.67E-2</c:v>
                </c:pt>
                <c:pt idx="33">
                  <c:v>1.66E-2</c:v>
                </c:pt>
                <c:pt idx="34">
                  <c:v>1.6500000000000001E-2</c:v>
                </c:pt>
                <c:pt idx="35">
                  <c:v>1.6500000000000001E-2</c:v>
                </c:pt>
                <c:pt idx="36">
                  <c:v>1.6400000000000001E-2</c:v>
                </c:pt>
                <c:pt idx="37">
                  <c:v>1.6400000000000001E-2</c:v>
                </c:pt>
                <c:pt idx="38">
                  <c:v>1.6400000000000001E-2</c:v>
                </c:pt>
                <c:pt idx="39">
                  <c:v>1.6400000000000001E-2</c:v>
                </c:pt>
                <c:pt idx="40">
                  <c:v>1.6299999999999999E-2</c:v>
                </c:pt>
                <c:pt idx="41">
                  <c:v>1.6299999999999999E-2</c:v>
                </c:pt>
                <c:pt idx="42">
                  <c:v>1.61E-2</c:v>
                </c:pt>
                <c:pt idx="43">
                  <c:v>1.61E-2</c:v>
                </c:pt>
                <c:pt idx="44">
                  <c:v>1.5900000000000001E-2</c:v>
                </c:pt>
                <c:pt idx="45">
                  <c:v>1.5800000000000002E-2</c:v>
                </c:pt>
                <c:pt idx="46">
                  <c:v>1.5800000000000002E-2</c:v>
                </c:pt>
                <c:pt idx="47">
                  <c:v>1.5800000000000002E-2</c:v>
                </c:pt>
                <c:pt idx="48">
                  <c:v>1.5599999999999999E-2</c:v>
                </c:pt>
                <c:pt idx="49">
                  <c:v>1.5599999999999999E-2</c:v>
                </c:pt>
                <c:pt idx="50">
                  <c:v>1.5599999999999999E-2</c:v>
                </c:pt>
                <c:pt idx="51">
                  <c:v>1.55E-2</c:v>
                </c:pt>
                <c:pt idx="52">
                  <c:v>1.55E-2</c:v>
                </c:pt>
                <c:pt idx="53">
                  <c:v>1.55E-2</c:v>
                </c:pt>
                <c:pt idx="54">
                  <c:v>1.54E-2</c:v>
                </c:pt>
                <c:pt idx="55">
                  <c:v>1.54E-2</c:v>
                </c:pt>
                <c:pt idx="56">
                  <c:v>1.5299999999999999E-2</c:v>
                </c:pt>
                <c:pt idx="57">
                  <c:v>1.5299999999999999E-2</c:v>
                </c:pt>
                <c:pt idx="58">
                  <c:v>1.5299999999999999E-2</c:v>
                </c:pt>
                <c:pt idx="59">
                  <c:v>1.52E-2</c:v>
                </c:pt>
                <c:pt idx="60">
                  <c:v>1.5100000000000001E-2</c:v>
                </c:pt>
                <c:pt idx="61">
                  <c:v>1.5100000000000001E-2</c:v>
                </c:pt>
                <c:pt idx="62">
                  <c:v>1.5100000000000001E-2</c:v>
                </c:pt>
                <c:pt idx="63">
                  <c:v>1.5100000000000001E-2</c:v>
                </c:pt>
                <c:pt idx="64">
                  <c:v>1.5100000000000001E-2</c:v>
                </c:pt>
                <c:pt idx="65">
                  <c:v>1.4999999999999999E-2</c:v>
                </c:pt>
                <c:pt idx="66">
                  <c:v>1.46E-2</c:v>
                </c:pt>
                <c:pt idx="67">
                  <c:v>1.46E-2</c:v>
                </c:pt>
                <c:pt idx="68">
                  <c:v>1.4500000000000001E-2</c:v>
                </c:pt>
                <c:pt idx="69">
                  <c:v>1.43E-2</c:v>
                </c:pt>
                <c:pt idx="70">
                  <c:v>1.43E-2</c:v>
                </c:pt>
                <c:pt idx="71">
                  <c:v>1.4200000000000001E-2</c:v>
                </c:pt>
                <c:pt idx="72">
                  <c:v>1.41E-2</c:v>
                </c:pt>
                <c:pt idx="73">
                  <c:v>1.3100000000000001E-2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9-4C94-99AB-CADF8FAC16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5361152"/>
        <c:axId val="375360032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5.5280207572674369E-3"/>
                  <c:y val="-0.87571445794753089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D9-4C94-99AB-CADF8FAC16F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市区町村別_件数及び割合!$W$6:$W$79</c:f>
              <c:numCache>
                <c:formatCode>0.00%</c:formatCode>
                <c:ptCount val="74"/>
                <c:pt idx="0">
                  <c:v>1.6209530372679512E-2</c:v>
                </c:pt>
                <c:pt idx="1">
                  <c:v>1.6209530372679512E-2</c:v>
                </c:pt>
                <c:pt idx="2">
                  <c:v>1.6209530372679512E-2</c:v>
                </c:pt>
                <c:pt idx="3">
                  <c:v>1.6209530372679512E-2</c:v>
                </c:pt>
                <c:pt idx="4">
                  <c:v>1.6209530372679512E-2</c:v>
                </c:pt>
                <c:pt idx="5">
                  <c:v>1.6209530372679512E-2</c:v>
                </c:pt>
                <c:pt idx="6">
                  <c:v>1.6209530372679512E-2</c:v>
                </c:pt>
                <c:pt idx="7">
                  <c:v>1.6209530372679512E-2</c:v>
                </c:pt>
                <c:pt idx="8">
                  <c:v>1.6209530372679512E-2</c:v>
                </c:pt>
                <c:pt idx="9">
                  <c:v>1.6209530372679512E-2</c:v>
                </c:pt>
                <c:pt idx="10">
                  <c:v>1.6209530372679512E-2</c:v>
                </c:pt>
                <c:pt idx="11">
                  <c:v>1.6209530372679512E-2</c:v>
                </c:pt>
                <c:pt idx="12">
                  <c:v>1.6209530372679512E-2</c:v>
                </c:pt>
                <c:pt idx="13">
                  <c:v>1.6209530372679512E-2</c:v>
                </c:pt>
                <c:pt idx="14">
                  <c:v>1.6209530372679512E-2</c:v>
                </c:pt>
                <c:pt idx="15">
                  <c:v>1.6209530372679512E-2</c:v>
                </c:pt>
                <c:pt idx="16">
                  <c:v>1.6209530372679512E-2</c:v>
                </c:pt>
                <c:pt idx="17">
                  <c:v>1.6209530372679512E-2</c:v>
                </c:pt>
                <c:pt idx="18">
                  <c:v>1.6209530372679512E-2</c:v>
                </c:pt>
                <c:pt idx="19">
                  <c:v>1.6209530372679512E-2</c:v>
                </c:pt>
                <c:pt idx="20">
                  <c:v>1.6209530372679512E-2</c:v>
                </c:pt>
                <c:pt idx="21">
                  <c:v>1.6209530372679512E-2</c:v>
                </c:pt>
                <c:pt idx="22">
                  <c:v>1.6209530372679512E-2</c:v>
                </c:pt>
                <c:pt idx="23">
                  <c:v>1.6209530372679512E-2</c:v>
                </c:pt>
                <c:pt idx="24">
                  <c:v>1.6209530372679512E-2</c:v>
                </c:pt>
                <c:pt idx="25">
                  <c:v>1.6209530372679512E-2</c:v>
                </c:pt>
                <c:pt idx="26">
                  <c:v>1.6209530372679512E-2</c:v>
                </c:pt>
                <c:pt idx="27">
                  <c:v>1.6209530372679512E-2</c:v>
                </c:pt>
                <c:pt idx="28">
                  <c:v>1.6209530372679512E-2</c:v>
                </c:pt>
                <c:pt idx="29">
                  <c:v>1.6209530372679512E-2</c:v>
                </c:pt>
                <c:pt idx="30">
                  <c:v>1.6209530372679512E-2</c:v>
                </c:pt>
                <c:pt idx="31">
                  <c:v>1.6209530372679512E-2</c:v>
                </c:pt>
                <c:pt idx="32">
                  <c:v>1.6209530372679512E-2</c:v>
                </c:pt>
                <c:pt idx="33">
                  <c:v>1.6209530372679512E-2</c:v>
                </c:pt>
                <c:pt idx="34">
                  <c:v>1.6209530372679512E-2</c:v>
                </c:pt>
                <c:pt idx="35">
                  <c:v>1.6209530372679512E-2</c:v>
                </c:pt>
                <c:pt idx="36">
                  <c:v>1.6209530372679512E-2</c:v>
                </c:pt>
                <c:pt idx="37">
                  <c:v>1.6209530372679512E-2</c:v>
                </c:pt>
                <c:pt idx="38">
                  <c:v>1.6209530372679512E-2</c:v>
                </c:pt>
                <c:pt idx="39">
                  <c:v>1.6209530372679512E-2</c:v>
                </c:pt>
                <c:pt idx="40">
                  <c:v>1.6209530372679512E-2</c:v>
                </c:pt>
                <c:pt idx="41">
                  <c:v>1.6209530372679512E-2</c:v>
                </c:pt>
                <c:pt idx="42">
                  <c:v>1.6209530372679512E-2</c:v>
                </c:pt>
                <c:pt idx="43">
                  <c:v>1.6209530372679512E-2</c:v>
                </c:pt>
                <c:pt idx="44">
                  <c:v>1.6209530372679512E-2</c:v>
                </c:pt>
                <c:pt idx="45">
                  <c:v>1.6209530372679512E-2</c:v>
                </c:pt>
                <c:pt idx="46">
                  <c:v>1.6209530372679512E-2</c:v>
                </c:pt>
                <c:pt idx="47">
                  <c:v>1.6209530372679512E-2</c:v>
                </c:pt>
                <c:pt idx="48">
                  <c:v>1.6209530372679512E-2</c:v>
                </c:pt>
                <c:pt idx="49">
                  <c:v>1.6209530372679512E-2</c:v>
                </c:pt>
                <c:pt idx="50">
                  <c:v>1.6209530372679512E-2</c:v>
                </c:pt>
                <c:pt idx="51">
                  <c:v>1.6209530372679512E-2</c:v>
                </c:pt>
                <c:pt idx="52">
                  <c:v>1.6209530372679512E-2</c:v>
                </c:pt>
                <c:pt idx="53">
                  <c:v>1.6209530372679512E-2</c:v>
                </c:pt>
                <c:pt idx="54">
                  <c:v>1.6209530372679512E-2</c:v>
                </c:pt>
                <c:pt idx="55">
                  <c:v>1.6209530372679512E-2</c:v>
                </c:pt>
                <c:pt idx="56">
                  <c:v>1.6209530372679512E-2</c:v>
                </c:pt>
                <c:pt idx="57">
                  <c:v>1.6209530372679512E-2</c:v>
                </c:pt>
                <c:pt idx="58">
                  <c:v>1.6209530372679512E-2</c:v>
                </c:pt>
                <c:pt idx="59">
                  <c:v>1.6209530372679512E-2</c:v>
                </c:pt>
                <c:pt idx="60">
                  <c:v>1.6209530372679512E-2</c:v>
                </c:pt>
                <c:pt idx="61">
                  <c:v>1.6209530372679512E-2</c:v>
                </c:pt>
                <c:pt idx="62">
                  <c:v>1.6209530372679512E-2</c:v>
                </c:pt>
                <c:pt idx="63">
                  <c:v>1.6209530372679512E-2</c:v>
                </c:pt>
                <c:pt idx="64">
                  <c:v>1.6209530372679512E-2</c:v>
                </c:pt>
                <c:pt idx="65">
                  <c:v>1.6209530372679512E-2</c:v>
                </c:pt>
                <c:pt idx="66">
                  <c:v>1.6209530372679512E-2</c:v>
                </c:pt>
                <c:pt idx="67">
                  <c:v>1.6209530372679512E-2</c:v>
                </c:pt>
                <c:pt idx="68">
                  <c:v>1.6209530372679512E-2</c:v>
                </c:pt>
                <c:pt idx="69">
                  <c:v>1.6209530372679512E-2</c:v>
                </c:pt>
                <c:pt idx="70">
                  <c:v>1.6209530372679512E-2</c:v>
                </c:pt>
                <c:pt idx="71">
                  <c:v>1.6209530372679512E-2</c:v>
                </c:pt>
                <c:pt idx="72">
                  <c:v>1.6209530372679512E-2</c:v>
                </c:pt>
                <c:pt idx="73">
                  <c:v>1.6209530372679512E-2</c:v>
                </c:pt>
              </c:numCache>
            </c:numRef>
          </c:xVal>
          <c:yVal>
            <c:numRef>
              <c:f>市区町村別_件数及び割合!$AC$6:$AC$79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D9-4C94-99AB-CADF8FAC16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75368432"/>
        <c:axId val="375361712"/>
      </c:scatterChart>
      <c:catAx>
        <c:axId val="3753611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75360032"/>
        <c:crosses val="autoZero"/>
        <c:auto val="1"/>
        <c:lblAlgn val="ctr"/>
        <c:lblOffset val="100"/>
        <c:noMultiLvlLbl val="0"/>
      </c:catAx>
      <c:valAx>
        <c:axId val="37536003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159348996573663"/>
              <c:y val="3.7631092463991767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75361152"/>
        <c:crosses val="autoZero"/>
        <c:crossBetween val="between"/>
      </c:valAx>
      <c:valAx>
        <c:axId val="37536171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75368432"/>
        <c:crosses val="max"/>
        <c:crossBetween val="midCat"/>
      </c:valAx>
      <c:valAx>
        <c:axId val="3753684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37536171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145488143811721"/>
          <c:y val="1.2118890544087395E-2"/>
          <c:w val="0.60314673880905922"/>
          <c:h val="3.2809622003214182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8611111111112"/>
          <c:y val="7.5251814399248551E-2"/>
          <c:w val="0.7925699275362319"/>
          <c:h val="0.894355468750000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市区町村別_件数及び割合!$Q$5</c:f>
              <c:strCache>
                <c:ptCount val="1"/>
                <c:pt idx="0">
                  <c:v>前年度との差分(高額レセプト件数割合)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FC-4CDF-8C30-E883C8F5E5DF}"/>
                </c:ext>
              </c:extLst>
            </c:dLbl>
            <c:dLbl>
              <c:idx val="4"/>
              <c:layout>
                <c:manualLayout>
                  <c:x val="-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FC-4CDF-8C30-E883C8F5E5DF}"/>
                </c:ext>
              </c:extLst>
            </c:dLbl>
            <c:dLbl>
              <c:idx val="8"/>
              <c:layout>
                <c:manualLayout>
                  <c:x val="1.709495839451786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DA-4655-AC63-FF440CC62C19}"/>
                </c:ext>
              </c:extLst>
            </c:dLbl>
            <c:dLbl>
              <c:idx val="10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FC-4CDF-8C30-E883C8F5E5DF}"/>
                </c:ext>
              </c:extLst>
            </c:dLbl>
            <c:dLbl>
              <c:idx val="24"/>
              <c:layout>
                <c:manualLayout>
                  <c:x val="1.709495839451786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DA-4655-AC63-FF440CC62C19}"/>
                </c:ext>
              </c:extLst>
            </c:dLbl>
            <c:dLbl>
              <c:idx val="27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FC-4CDF-8C30-E883C8F5E5DF}"/>
                </c:ext>
              </c:extLst>
            </c:dLbl>
            <c:dLbl>
              <c:idx val="28"/>
              <c:layout>
                <c:manualLayout>
                  <c:x val="7.770435633871757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DA-4655-AC63-FF440CC62C19}"/>
                </c:ext>
              </c:extLst>
            </c:dLbl>
            <c:dLbl>
              <c:idx val="35"/>
              <c:layout>
                <c:manualLayout>
                  <c:x val="1.709495839451786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DA-4655-AC63-FF440CC62C19}"/>
                </c:ext>
              </c:extLst>
            </c:dLbl>
            <c:dLbl>
              <c:idx val="51"/>
              <c:layout>
                <c:manualLayout>
                  <c:x val="6.21634850709740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DA-4655-AC63-FF440CC62C19}"/>
                </c:ext>
              </c:extLst>
            </c:dLbl>
            <c:dLbl>
              <c:idx val="60"/>
              <c:layout>
                <c:manualLayout>
                  <c:x val="-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FC-4CDF-8C30-E883C8F5E5DF}"/>
                </c:ext>
              </c:extLst>
            </c:dLbl>
            <c:dLbl>
              <c:idx val="63"/>
              <c:layout>
                <c:manualLayout>
                  <c:x val="1.7094958394517867E-2"/>
                  <c:y val="1.497110620202351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DA-4655-AC63-FF440CC62C19}"/>
                </c:ext>
              </c:extLst>
            </c:dLbl>
            <c:dLbl>
              <c:idx val="64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FC-4CDF-8C30-E883C8F5E5DF}"/>
                </c:ext>
              </c:extLst>
            </c:dLbl>
            <c:dLbl>
              <c:idx val="68"/>
              <c:layout>
                <c:manualLayout>
                  <c:x val="1.709495839451786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DA-4655-AC63-FF440CC62C19}"/>
                </c:ext>
              </c:extLst>
            </c:dLbl>
            <c:dLbl>
              <c:idx val="71"/>
              <c:layout>
                <c:manualLayout>
                  <c:x val="1.709495839451786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DA-4655-AC63-FF440CC62C19}"/>
                </c:ext>
              </c:extLst>
            </c:dLbl>
            <c:dLbl>
              <c:idx val="72"/>
              <c:layout>
                <c:manualLayout>
                  <c:x val="1.709495839451786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DA-4655-AC63-FF440CC62C19}"/>
                </c:ext>
              </c:extLst>
            </c:dLbl>
            <c:numFmt formatCode="#,##0.00_ ;[Red]\-#,##0.0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市区町村別_件数及び割合!$L$6:$L$79</c:f>
              <c:strCache>
                <c:ptCount val="74"/>
                <c:pt idx="0">
                  <c:v>能勢町</c:v>
                </c:pt>
                <c:pt idx="1">
                  <c:v>岸和田市</c:v>
                </c:pt>
                <c:pt idx="2">
                  <c:v>岬町</c:v>
                </c:pt>
                <c:pt idx="3">
                  <c:v>貝塚市</c:v>
                </c:pt>
                <c:pt idx="4">
                  <c:v>千早赤阪村</c:v>
                </c:pt>
                <c:pt idx="5">
                  <c:v>大正区</c:v>
                </c:pt>
                <c:pt idx="6">
                  <c:v>堺市美原区</c:v>
                </c:pt>
                <c:pt idx="7">
                  <c:v>此花区</c:v>
                </c:pt>
                <c:pt idx="8">
                  <c:v>泉南市</c:v>
                </c:pt>
                <c:pt idx="9">
                  <c:v>堺市中区</c:v>
                </c:pt>
                <c:pt idx="10">
                  <c:v>和泉市</c:v>
                </c:pt>
                <c:pt idx="11">
                  <c:v>田尻町</c:v>
                </c:pt>
                <c:pt idx="12">
                  <c:v>泉佐野市</c:v>
                </c:pt>
                <c:pt idx="13">
                  <c:v>大東市</c:v>
                </c:pt>
                <c:pt idx="14">
                  <c:v>河南町</c:v>
                </c:pt>
                <c:pt idx="15">
                  <c:v>高石市</c:v>
                </c:pt>
                <c:pt idx="16">
                  <c:v>忠岡町</c:v>
                </c:pt>
                <c:pt idx="17">
                  <c:v>堺市堺区</c:v>
                </c:pt>
                <c:pt idx="18">
                  <c:v>堺市東区</c:v>
                </c:pt>
                <c:pt idx="19">
                  <c:v>阪南市</c:v>
                </c:pt>
                <c:pt idx="20">
                  <c:v>富田林市</c:v>
                </c:pt>
                <c:pt idx="21">
                  <c:v>大阪狭山市</c:v>
                </c:pt>
                <c:pt idx="22">
                  <c:v>堺市北区</c:v>
                </c:pt>
                <c:pt idx="23">
                  <c:v>浪速区</c:v>
                </c:pt>
                <c:pt idx="24">
                  <c:v>堺市</c:v>
                </c:pt>
                <c:pt idx="25">
                  <c:v>生野区</c:v>
                </c:pt>
                <c:pt idx="26">
                  <c:v>池田市</c:v>
                </c:pt>
                <c:pt idx="27">
                  <c:v>太子町</c:v>
                </c:pt>
                <c:pt idx="28">
                  <c:v>福島区</c:v>
                </c:pt>
                <c:pt idx="29">
                  <c:v>西成区</c:v>
                </c:pt>
                <c:pt idx="30">
                  <c:v>堺市南区</c:v>
                </c:pt>
                <c:pt idx="31">
                  <c:v>港区</c:v>
                </c:pt>
                <c:pt idx="32">
                  <c:v>淀川区</c:v>
                </c:pt>
                <c:pt idx="33">
                  <c:v>摂津市</c:v>
                </c:pt>
                <c:pt idx="34">
                  <c:v>西淀川区</c:v>
                </c:pt>
                <c:pt idx="35">
                  <c:v>島本町</c:v>
                </c:pt>
                <c:pt idx="36">
                  <c:v>四條畷市</c:v>
                </c:pt>
                <c:pt idx="37">
                  <c:v>東成区</c:v>
                </c:pt>
                <c:pt idx="38">
                  <c:v>東淀川区</c:v>
                </c:pt>
                <c:pt idx="39">
                  <c:v>茨木市</c:v>
                </c:pt>
                <c:pt idx="40">
                  <c:v>住吉区</c:v>
                </c:pt>
                <c:pt idx="41">
                  <c:v>旭区</c:v>
                </c:pt>
                <c:pt idx="42">
                  <c:v>大阪市</c:v>
                </c:pt>
                <c:pt idx="43">
                  <c:v>枚方市</c:v>
                </c:pt>
                <c:pt idx="44">
                  <c:v>河内長野市</c:v>
                </c:pt>
                <c:pt idx="45">
                  <c:v>堺市西区</c:v>
                </c:pt>
                <c:pt idx="46">
                  <c:v>羽曳野市</c:v>
                </c:pt>
                <c:pt idx="47">
                  <c:v>鶴見区</c:v>
                </c:pt>
                <c:pt idx="48">
                  <c:v>城東区</c:v>
                </c:pt>
                <c:pt idx="49">
                  <c:v>住之江区</c:v>
                </c:pt>
                <c:pt idx="50">
                  <c:v>泉大津市</c:v>
                </c:pt>
                <c:pt idx="51">
                  <c:v>東大阪市</c:v>
                </c:pt>
                <c:pt idx="52">
                  <c:v>熊取町</c:v>
                </c:pt>
                <c:pt idx="53">
                  <c:v>平野区</c:v>
                </c:pt>
                <c:pt idx="54">
                  <c:v>寝屋川市</c:v>
                </c:pt>
                <c:pt idx="55">
                  <c:v>箕面市</c:v>
                </c:pt>
                <c:pt idx="56">
                  <c:v>東住吉区</c:v>
                </c:pt>
                <c:pt idx="57">
                  <c:v>西区</c:v>
                </c:pt>
                <c:pt idx="58">
                  <c:v>都島区</c:v>
                </c:pt>
                <c:pt idx="59">
                  <c:v>天王寺区</c:v>
                </c:pt>
                <c:pt idx="60">
                  <c:v>守口市</c:v>
                </c:pt>
                <c:pt idx="61">
                  <c:v>門真市</c:v>
                </c:pt>
                <c:pt idx="62">
                  <c:v>吹田市</c:v>
                </c:pt>
                <c:pt idx="63">
                  <c:v>北区</c:v>
                </c:pt>
                <c:pt idx="64">
                  <c:v>中央区</c:v>
                </c:pt>
                <c:pt idx="65">
                  <c:v>高槻市</c:v>
                </c:pt>
                <c:pt idx="66">
                  <c:v>松原市</c:v>
                </c:pt>
                <c:pt idx="67">
                  <c:v>藤井寺市</c:v>
                </c:pt>
                <c:pt idx="68">
                  <c:v>豊中市</c:v>
                </c:pt>
                <c:pt idx="69">
                  <c:v>阿倍野区</c:v>
                </c:pt>
                <c:pt idx="70">
                  <c:v>豊能町</c:v>
                </c:pt>
                <c:pt idx="71">
                  <c:v>交野市</c:v>
                </c:pt>
                <c:pt idx="72">
                  <c:v>八尾市</c:v>
                </c:pt>
                <c:pt idx="73">
                  <c:v>柏原市</c:v>
                </c:pt>
              </c:strCache>
            </c:strRef>
          </c:cat>
          <c:val>
            <c:numRef>
              <c:f>市区町村別_件数及び割合!$Q$6:$Q$79</c:f>
              <c:numCache>
                <c:formatCode>General</c:formatCode>
                <c:ptCount val="74"/>
                <c:pt idx="0">
                  <c:v>0.16000000000000009</c:v>
                </c:pt>
                <c:pt idx="1">
                  <c:v>1.9999999999999879E-2</c:v>
                </c:pt>
                <c:pt idx="2">
                  <c:v>1.0000000000000286E-2</c:v>
                </c:pt>
                <c:pt idx="3">
                  <c:v>-6.9999999999999923E-2</c:v>
                </c:pt>
                <c:pt idx="4">
                  <c:v>0</c:v>
                </c:pt>
                <c:pt idx="5">
                  <c:v>0.11000000000000003</c:v>
                </c:pt>
                <c:pt idx="6">
                  <c:v>0.10000000000000009</c:v>
                </c:pt>
                <c:pt idx="7">
                  <c:v>0.15000000000000013</c:v>
                </c:pt>
                <c:pt idx="8">
                  <c:v>2.9999999999999818E-2</c:v>
                </c:pt>
                <c:pt idx="9">
                  <c:v>7.9999999999999863E-2</c:v>
                </c:pt>
                <c:pt idx="10">
                  <c:v>2.0000000000000226E-2</c:v>
                </c:pt>
                <c:pt idx="11">
                  <c:v>6.9999999999999923E-2</c:v>
                </c:pt>
                <c:pt idx="12">
                  <c:v>7.9999999999999863E-2</c:v>
                </c:pt>
                <c:pt idx="13">
                  <c:v>0.16000000000000009</c:v>
                </c:pt>
                <c:pt idx="14">
                  <c:v>0.23999999999999994</c:v>
                </c:pt>
                <c:pt idx="15">
                  <c:v>-0.10999999999999968</c:v>
                </c:pt>
                <c:pt idx="16">
                  <c:v>-0.28999999999999998</c:v>
                </c:pt>
                <c:pt idx="17">
                  <c:v>5.9999999999999984E-2</c:v>
                </c:pt>
                <c:pt idx="18">
                  <c:v>-9.9999999999999395E-3</c:v>
                </c:pt>
                <c:pt idx="19">
                  <c:v>-3.0000000000000165E-2</c:v>
                </c:pt>
                <c:pt idx="20">
                  <c:v>5.9999999999999984E-2</c:v>
                </c:pt>
                <c:pt idx="21">
                  <c:v>7.000000000000027E-2</c:v>
                </c:pt>
                <c:pt idx="22">
                  <c:v>1.0000000000000286E-2</c:v>
                </c:pt>
                <c:pt idx="23">
                  <c:v>7.000000000000027E-2</c:v>
                </c:pt>
                <c:pt idx="24">
                  <c:v>3.0000000000000165E-2</c:v>
                </c:pt>
                <c:pt idx="25">
                  <c:v>9.0000000000000149E-2</c:v>
                </c:pt>
                <c:pt idx="26">
                  <c:v>0.16000000000000009</c:v>
                </c:pt>
                <c:pt idx="27">
                  <c:v>2.0000000000000226E-2</c:v>
                </c:pt>
                <c:pt idx="28">
                  <c:v>4.0000000000000105E-2</c:v>
                </c:pt>
                <c:pt idx="29">
                  <c:v>9.9999999999999742E-2</c:v>
                </c:pt>
                <c:pt idx="30">
                  <c:v>8.9999999999999802E-2</c:v>
                </c:pt>
                <c:pt idx="31">
                  <c:v>7.9999999999999863E-2</c:v>
                </c:pt>
                <c:pt idx="32">
                  <c:v>0.11000000000000003</c:v>
                </c:pt>
                <c:pt idx="33">
                  <c:v>7.9999999999999863E-2</c:v>
                </c:pt>
                <c:pt idx="34">
                  <c:v>0.10000000000000009</c:v>
                </c:pt>
                <c:pt idx="35">
                  <c:v>3.0000000000000165E-2</c:v>
                </c:pt>
                <c:pt idx="36">
                  <c:v>5.0000000000000044E-2</c:v>
                </c:pt>
                <c:pt idx="37">
                  <c:v>7.000000000000027E-2</c:v>
                </c:pt>
                <c:pt idx="38">
                  <c:v>5.0000000000000044E-2</c:v>
                </c:pt>
                <c:pt idx="39">
                  <c:v>5.0000000000000044E-2</c:v>
                </c:pt>
                <c:pt idx="40">
                  <c:v>0.17999999999999977</c:v>
                </c:pt>
                <c:pt idx="41">
                  <c:v>9.9999999999999922E-2</c:v>
                </c:pt>
                <c:pt idx="42">
                  <c:v>8.0000000000000043E-2</c:v>
                </c:pt>
                <c:pt idx="43">
                  <c:v>8.9999999999999969E-2</c:v>
                </c:pt>
                <c:pt idx="44">
                  <c:v>6.0000000000000157E-2</c:v>
                </c:pt>
                <c:pt idx="45">
                  <c:v>-7.9999999999999863E-2</c:v>
                </c:pt>
                <c:pt idx="46">
                  <c:v>7.000000000000009E-2</c:v>
                </c:pt>
                <c:pt idx="47">
                  <c:v>8.000000000000021E-2</c:v>
                </c:pt>
                <c:pt idx="48">
                  <c:v>9.9999999999999922E-2</c:v>
                </c:pt>
                <c:pt idx="49">
                  <c:v>6.9999999999999923E-2</c:v>
                </c:pt>
                <c:pt idx="50">
                  <c:v>-5.9999999999999984E-2</c:v>
                </c:pt>
                <c:pt idx="51">
                  <c:v>3.9999999999999931E-2</c:v>
                </c:pt>
                <c:pt idx="52">
                  <c:v>5.0000000000000044E-2</c:v>
                </c:pt>
                <c:pt idx="53">
                  <c:v>5.0000000000000044E-2</c:v>
                </c:pt>
                <c:pt idx="54">
                  <c:v>-9.9999999999999395E-3</c:v>
                </c:pt>
                <c:pt idx="55">
                  <c:v>-9.9999999999999395E-3</c:v>
                </c:pt>
                <c:pt idx="56">
                  <c:v>6.9999999999999923E-2</c:v>
                </c:pt>
                <c:pt idx="57">
                  <c:v>0.11999999999999997</c:v>
                </c:pt>
                <c:pt idx="58">
                  <c:v>5.9999999999999984E-2</c:v>
                </c:pt>
                <c:pt idx="59">
                  <c:v>5.9999999999999984E-2</c:v>
                </c:pt>
                <c:pt idx="60">
                  <c:v>0</c:v>
                </c:pt>
                <c:pt idx="61">
                  <c:v>-9.9999999999999395E-3</c:v>
                </c:pt>
                <c:pt idx="62">
                  <c:v>5.9999999999999984E-2</c:v>
                </c:pt>
                <c:pt idx="63">
                  <c:v>2.9999999999999992E-2</c:v>
                </c:pt>
                <c:pt idx="64">
                  <c:v>2.0000000000000052E-2</c:v>
                </c:pt>
                <c:pt idx="65">
                  <c:v>4.9999999999999871E-2</c:v>
                </c:pt>
                <c:pt idx="66">
                  <c:v>0.11000000000000003</c:v>
                </c:pt>
                <c:pt idx="67">
                  <c:v>7.000000000000009E-2</c:v>
                </c:pt>
                <c:pt idx="68">
                  <c:v>2.9999999999999992E-2</c:v>
                </c:pt>
                <c:pt idx="69">
                  <c:v>0.10000000000000009</c:v>
                </c:pt>
                <c:pt idx="70">
                  <c:v>-3.9999999999999931E-2</c:v>
                </c:pt>
                <c:pt idx="71">
                  <c:v>3.0000000000000165E-2</c:v>
                </c:pt>
                <c:pt idx="72">
                  <c:v>2.9999999999999992E-2</c:v>
                </c:pt>
                <c:pt idx="73">
                  <c:v>5.0000000000000044E-2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A25-4BAF-B73E-F76A49B2E4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5361152"/>
        <c:axId val="375360032"/>
      </c:barChart>
      <c:scatterChart>
        <c:scatterStyle val="lineMarker"/>
        <c:varyColors val="0"/>
        <c:ser>
          <c:idx val="1"/>
          <c:order val="1"/>
          <c:tx>
            <c:strRef>
              <c:f>市区町村別_件数及び割合!$B$80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2.6419481155163859E-2"/>
                  <c:y val="-0.86662882468661595"/>
                </c:manualLayout>
              </c:layout>
              <c:tx>
                <c:rich>
                  <a:bodyPr/>
                  <a:lstStyle/>
                  <a:p>
                    <a:fld id="{C1034490-5FD6-43B7-816A-B80417749A80}" type="SERIESNAME">
                      <a:rPr lang="ja-JP" altLang="en-US">
                        <a:solidFill>
                          <a:sysClr val="windowText" lastClr="000000"/>
                        </a:solidFill>
                      </a:rPr>
                      <a:pPr/>
                      <a:t>[系列名]</a:t>
                    </a:fld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B70BACC5-50B5-48CC-85A2-C3BE0D751400}" type="XVALUE">
                      <a:rPr lang="en-US" altLang="ja-JP" baseline="0">
                        <a:solidFill>
                          <a:sysClr val="windowText" lastClr="000000"/>
                        </a:solidFill>
                      </a:rPr>
                      <a:pPr/>
                      <a:t>[X 値]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4A25-4BAF-B73E-F76A49B2E43B}"/>
                </c:ext>
              </c:extLst>
            </c:dLbl>
            <c:numFmt formatCode="#,##0.00_ ;[Red]\-#,##0.0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市区町村別_件数及び割合!$Y$6:$Y$79</c:f>
              <c:numCache>
                <c:formatCode>General</c:formatCode>
                <c:ptCount val="74"/>
                <c:pt idx="0">
                  <c:v>5.0000000000000044E-2</c:v>
                </c:pt>
                <c:pt idx="1">
                  <c:v>5.0000000000000044E-2</c:v>
                </c:pt>
                <c:pt idx="2">
                  <c:v>5.0000000000000044E-2</c:v>
                </c:pt>
                <c:pt idx="3">
                  <c:v>5.0000000000000044E-2</c:v>
                </c:pt>
                <c:pt idx="4">
                  <c:v>5.0000000000000044E-2</c:v>
                </c:pt>
                <c:pt idx="5">
                  <c:v>5.0000000000000044E-2</c:v>
                </c:pt>
                <c:pt idx="6">
                  <c:v>5.0000000000000044E-2</c:v>
                </c:pt>
                <c:pt idx="7">
                  <c:v>5.0000000000000044E-2</c:v>
                </c:pt>
                <c:pt idx="8">
                  <c:v>5.0000000000000044E-2</c:v>
                </c:pt>
                <c:pt idx="9">
                  <c:v>5.0000000000000044E-2</c:v>
                </c:pt>
                <c:pt idx="10">
                  <c:v>5.0000000000000044E-2</c:v>
                </c:pt>
                <c:pt idx="11">
                  <c:v>5.0000000000000044E-2</c:v>
                </c:pt>
                <c:pt idx="12">
                  <c:v>5.0000000000000044E-2</c:v>
                </c:pt>
                <c:pt idx="13">
                  <c:v>5.0000000000000044E-2</c:v>
                </c:pt>
                <c:pt idx="14">
                  <c:v>5.0000000000000044E-2</c:v>
                </c:pt>
                <c:pt idx="15">
                  <c:v>5.0000000000000044E-2</c:v>
                </c:pt>
                <c:pt idx="16">
                  <c:v>5.0000000000000044E-2</c:v>
                </c:pt>
                <c:pt idx="17">
                  <c:v>5.0000000000000044E-2</c:v>
                </c:pt>
                <c:pt idx="18">
                  <c:v>5.0000000000000044E-2</c:v>
                </c:pt>
                <c:pt idx="19">
                  <c:v>5.0000000000000044E-2</c:v>
                </c:pt>
                <c:pt idx="20">
                  <c:v>5.0000000000000044E-2</c:v>
                </c:pt>
                <c:pt idx="21">
                  <c:v>5.0000000000000044E-2</c:v>
                </c:pt>
                <c:pt idx="22">
                  <c:v>5.0000000000000044E-2</c:v>
                </c:pt>
                <c:pt idx="23">
                  <c:v>5.0000000000000044E-2</c:v>
                </c:pt>
                <c:pt idx="24">
                  <c:v>5.0000000000000044E-2</c:v>
                </c:pt>
                <c:pt idx="25">
                  <c:v>5.0000000000000044E-2</c:v>
                </c:pt>
                <c:pt idx="26">
                  <c:v>5.0000000000000044E-2</c:v>
                </c:pt>
                <c:pt idx="27">
                  <c:v>5.0000000000000044E-2</c:v>
                </c:pt>
                <c:pt idx="28">
                  <c:v>5.0000000000000044E-2</c:v>
                </c:pt>
                <c:pt idx="29">
                  <c:v>5.0000000000000044E-2</c:v>
                </c:pt>
                <c:pt idx="30">
                  <c:v>5.0000000000000044E-2</c:v>
                </c:pt>
                <c:pt idx="31">
                  <c:v>5.0000000000000044E-2</c:v>
                </c:pt>
                <c:pt idx="32">
                  <c:v>5.0000000000000044E-2</c:v>
                </c:pt>
                <c:pt idx="33">
                  <c:v>5.0000000000000044E-2</c:v>
                </c:pt>
                <c:pt idx="34">
                  <c:v>5.0000000000000044E-2</c:v>
                </c:pt>
                <c:pt idx="35">
                  <c:v>5.0000000000000044E-2</c:v>
                </c:pt>
                <c:pt idx="36">
                  <c:v>5.0000000000000044E-2</c:v>
                </c:pt>
                <c:pt idx="37">
                  <c:v>5.0000000000000044E-2</c:v>
                </c:pt>
                <c:pt idx="38">
                  <c:v>5.0000000000000044E-2</c:v>
                </c:pt>
                <c:pt idx="39">
                  <c:v>5.0000000000000044E-2</c:v>
                </c:pt>
                <c:pt idx="40">
                  <c:v>5.0000000000000044E-2</c:v>
                </c:pt>
                <c:pt idx="41">
                  <c:v>5.0000000000000044E-2</c:v>
                </c:pt>
                <c:pt idx="42">
                  <c:v>5.0000000000000044E-2</c:v>
                </c:pt>
                <c:pt idx="43">
                  <c:v>5.0000000000000044E-2</c:v>
                </c:pt>
                <c:pt idx="44">
                  <c:v>5.0000000000000044E-2</c:v>
                </c:pt>
                <c:pt idx="45">
                  <c:v>5.0000000000000044E-2</c:v>
                </c:pt>
                <c:pt idx="46">
                  <c:v>5.0000000000000044E-2</c:v>
                </c:pt>
                <c:pt idx="47">
                  <c:v>5.0000000000000044E-2</c:v>
                </c:pt>
                <c:pt idx="48">
                  <c:v>5.0000000000000044E-2</c:v>
                </c:pt>
                <c:pt idx="49">
                  <c:v>5.0000000000000044E-2</c:v>
                </c:pt>
                <c:pt idx="50">
                  <c:v>5.0000000000000044E-2</c:v>
                </c:pt>
                <c:pt idx="51">
                  <c:v>5.0000000000000044E-2</c:v>
                </c:pt>
                <c:pt idx="52">
                  <c:v>5.0000000000000044E-2</c:v>
                </c:pt>
                <c:pt idx="53">
                  <c:v>5.0000000000000044E-2</c:v>
                </c:pt>
                <c:pt idx="54">
                  <c:v>5.0000000000000044E-2</c:v>
                </c:pt>
                <c:pt idx="55">
                  <c:v>5.0000000000000044E-2</c:v>
                </c:pt>
                <c:pt idx="56">
                  <c:v>5.0000000000000044E-2</c:v>
                </c:pt>
                <c:pt idx="57">
                  <c:v>5.0000000000000044E-2</c:v>
                </c:pt>
                <c:pt idx="58">
                  <c:v>5.0000000000000044E-2</c:v>
                </c:pt>
                <c:pt idx="59">
                  <c:v>5.0000000000000044E-2</c:v>
                </c:pt>
                <c:pt idx="60">
                  <c:v>5.0000000000000044E-2</c:v>
                </c:pt>
                <c:pt idx="61">
                  <c:v>5.0000000000000044E-2</c:v>
                </c:pt>
                <c:pt idx="62">
                  <c:v>5.0000000000000044E-2</c:v>
                </c:pt>
                <c:pt idx="63">
                  <c:v>5.0000000000000044E-2</c:v>
                </c:pt>
                <c:pt idx="64">
                  <c:v>5.0000000000000044E-2</c:v>
                </c:pt>
                <c:pt idx="65">
                  <c:v>5.0000000000000044E-2</c:v>
                </c:pt>
                <c:pt idx="66">
                  <c:v>5.0000000000000044E-2</c:v>
                </c:pt>
                <c:pt idx="67">
                  <c:v>5.0000000000000044E-2</c:v>
                </c:pt>
                <c:pt idx="68">
                  <c:v>5.0000000000000044E-2</c:v>
                </c:pt>
                <c:pt idx="69">
                  <c:v>5.0000000000000044E-2</c:v>
                </c:pt>
                <c:pt idx="70">
                  <c:v>5.0000000000000044E-2</c:v>
                </c:pt>
                <c:pt idx="71">
                  <c:v>5.0000000000000044E-2</c:v>
                </c:pt>
                <c:pt idx="72">
                  <c:v>5.0000000000000044E-2</c:v>
                </c:pt>
                <c:pt idx="73">
                  <c:v>5.0000000000000044E-2</c:v>
                </c:pt>
              </c:numCache>
            </c:numRef>
          </c:xVal>
          <c:yVal>
            <c:numRef>
              <c:f>市区町村別_件数及び割合!$AC$6:$AC$79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4A25-4BAF-B73E-F76A49B2E4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75368432"/>
        <c:axId val="375361712"/>
      </c:scatterChart>
      <c:catAx>
        <c:axId val="3753611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75360032"/>
        <c:crosses val="autoZero"/>
        <c:auto val="1"/>
        <c:lblAlgn val="ctr"/>
        <c:lblOffset val="100"/>
        <c:noMultiLvlLbl val="0"/>
      </c:catAx>
      <c:valAx>
        <c:axId val="37536003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(pt)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071485507246373"/>
              <c:y val="3.7631111111111115E-2"/>
            </c:manualLayout>
          </c:layout>
          <c:overlay val="0"/>
        </c:title>
        <c:numFmt formatCode="#,##0.00_ ;[Red]\-#,##0.0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75361152"/>
        <c:crosses val="autoZero"/>
        <c:crossBetween val="between"/>
      </c:valAx>
      <c:valAx>
        <c:axId val="37536171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75368432"/>
        <c:crosses val="max"/>
        <c:crossBetween val="midCat"/>
      </c:valAx>
      <c:valAx>
        <c:axId val="375368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536171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145488143811721"/>
          <c:y val="1.2118890544087395E-2"/>
          <c:w val="0.60314673880905922"/>
          <c:h val="3.2809622003214182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8611111111112"/>
          <c:y val="7.5251814399248551E-2"/>
          <c:w val="0.7925699275362319"/>
          <c:h val="0.897435056584362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市区町村別_件数及び割合!$R$4</c:f>
              <c:strCache>
                <c:ptCount val="1"/>
                <c:pt idx="0">
                  <c:v>高額レセプト医療費割合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6.21275660629578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8B-4232-A0DE-7684FFE93D5E}"/>
                </c:ext>
              </c:extLst>
            </c:dLbl>
            <c:dLbl>
              <c:idx val="1"/>
              <c:layout>
                <c:manualLayout>
                  <c:x val="6.21275660629589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8B-4232-A0DE-7684FFE93D5E}"/>
                </c:ext>
              </c:extLst>
            </c:dLbl>
            <c:dLbl>
              <c:idx val="2"/>
              <c:layout>
                <c:manualLayout>
                  <c:x val="6.21275660629589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8B-4232-A0DE-7684FFE93D5E}"/>
                </c:ext>
              </c:extLst>
            </c:dLbl>
            <c:dLbl>
              <c:idx val="3"/>
              <c:layout>
                <c:manualLayout>
                  <c:x val="6.21275660629578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B-4232-A0DE-7684FFE93D5E}"/>
                </c:ext>
              </c:extLst>
            </c:dLbl>
            <c:dLbl>
              <c:idx val="4"/>
              <c:layout>
                <c:manualLayout>
                  <c:x val="6.21275660629578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B-4232-A0DE-7684FFE93D5E}"/>
                </c:ext>
              </c:extLst>
            </c:dLbl>
            <c:dLbl>
              <c:idx val="5"/>
              <c:layout>
                <c:manualLayout>
                  <c:x val="6.21275660629589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B-4232-A0DE-7684FFE93D5E}"/>
                </c:ext>
              </c:extLst>
            </c:dLbl>
            <c:dLbl>
              <c:idx val="6"/>
              <c:layout>
                <c:manualLayout>
                  <c:x val="6.21275660629589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8B-4232-A0DE-7684FFE93D5E}"/>
                </c:ext>
              </c:extLst>
            </c:dLbl>
            <c:dLbl>
              <c:idx val="7"/>
              <c:layout>
                <c:manualLayout>
                  <c:x val="6.21275660629589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8B-4232-A0DE-7684FFE93D5E}"/>
                </c:ext>
              </c:extLst>
            </c:dLbl>
            <c:dLbl>
              <c:idx val="8"/>
              <c:layout>
                <c:manualLayout>
                  <c:x val="6.21275660629589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8B-4232-A0DE-7684FFE93D5E}"/>
                </c:ext>
              </c:extLst>
            </c:dLbl>
            <c:dLbl>
              <c:idx val="9"/>
              <c:layout>
                <c:manualLayout>
                  <c:x val="6.21275660629589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8B-4232-A0DE-7684FFE93D5E}"/>
                </c:ext>
              </c:extLst>
            </c:dLbl>
            <c:dLbl>
              <c:idx val="10"/>
              <c:layout>
                <c:manualLayout>
                  <c:x val="6.21275660629589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8B-4232-A0DE-7684FFE93D5E}"/>
                </c:ext>
              </c:extLst>
            </c:dLbl>
            <c:dLbl>
              <c:idx val="11"/>
              <c:layout>
                <c:manualLayout>
                  <c:x val="6.21275660629589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D8-49C4-9B1A-418E5FA7E842}"/>
                </c:ext>
              </c:extLst>
            </c:dLbl>
            <c:dLbl>
              <c:idx val="12"/>
              <c:layout>
                <c:manualLayout>
                  <c:x val="6.21275660629578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D8-49C4-9B1A-418E5FA7E842}"/>
                </c:ext>
              </c:extLst>
            </c:dLbl>
            <c:dLbl>
              <c:idx val="13"/>
              <c:layout>
                <c:manualLayout>
                  <c:x val="6.21275660629578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D8-49C4-9B1A-418E5FA7E842}"/>
                </c:ext>
              </c:extLst>
            </c:dLbl>
            <c:dLbl>
              <c:idx val="14"/>
              <c:layout>
                <c:manualLayout>
                  <c:x val="6.21275660629589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D8-49C4-9B1A-418E5FA7E842}"/>
                </c:ext>
              </c:extLst>
            </c:dLbl>
            <c:dLbl>
              <c:idx val="15"/>
              <c:layout>
                <c:manualLayout>
                  <c:x val="6.21275660629589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D8-49C4-9B1A-418E5FA7E842}"/>
                </c:ext>
              </c:extLst>
            </c:dLbl>
            <c:dLbl>
              <c:idx val="16"/>
              <c:layout>
                <c:manualLayout>
                  <c:x val="6.21275660629589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D8-49C4-9B1A-418E5FA7E842}"/>
                </c:ext>
              </c:extLst>
            </c:dLbl>
            <c:dLbl>
              <c:idx val="17"/>
              <c:layout>
                <c:manualLayout>
                  <c:x val="6.21275660629589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D8-49C4-9B1A-418E5FA7E842}"/>
                </c:ext>
              </c:extLst>
            </c:dLbl>
            <c:dLbl>
              <c:idx val="18"/>
              <c:layout>
                <c:manualLayout>
                  <c:x val="6.21275660629589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D8-49C4-9B1A-418E5FA7E842}"/>
                </c:ext>
              </c:extLst>
            </c:dLbl>
            <c:dLbl>
              <c:idx val="19"/>
              <c:layout>
                <c:manualLayout>
                  <c:x val="6.21275660629589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D8-49C4-9B1A-418E5FA7E842}"/>
                </c:ext>
              </c:extLst>
            </c:dLbl>
            <c:dLbl>
              <c:idx val="20"/>
              <c:layout>
                <c:manualLayout>
                  <c:x val="6.21275660629589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D8-49C4-9B1A-418E5FA7E842}"/>
                </c:ext>
              </c:extLst>
            </c:dLbl>
            <c:dLbl>
              <c:idx val="21"/>
              <c:layout>
                <c:manualLayout>
                  <c:x val="6.21275660629589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D8-49C4-9B1A-418E5FA7E842}"/>
                </c:ext>
              </c:extLst>
            </c:dLbl>
            <c:dLbl>
              <c:idx val="22"/>
              <c:layout>
                <c:manualLayout>
                  <c:x val="6.21275660629589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D8-49C4-9B1A-418E5FA7E842}"/>
                </c:ext>
              </c:extLst>
            </c:dLbl>
            <c:dLbl>
              <c:idx val="23"/>
              <c:layout>
                <c:manualLayout>
                  <c:x val="6.21275660629578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D8-49C4-9B1A-418E5FA7E842}"/>
                </c:ext>
              </c:extLst>
            </c:dLbl>
            <c:dLbl>
              <c:idx val="24"/>
              <c:layout>
                <c:manualLayout>
                  <c:x val="7.76322937840691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D8-49C4-9B1A-418E5FA7E842}"/>
                </c:ext>
              </c:extLst>
            </c:dLbl>
            <c:dLbl>
              <c:idx val="25"/>
              <c:layout>
                <c:manualLayout>
                  <c:x val="7.76322937840691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D8-49C4-9B1A-418E5FA7E842}"/>
                </c:ext>
              </c:extLst>
            </c:dLbl>
            <c:dLbl>
              <c:idx val="26"/>
              <c:layout>
                <c:manualLayout>
                  <c:x val="7.76322937840691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D8-49C4-9B1A-418E5FA7E842}"/>
                </c:ext>
              </c:extLst>
            </c:dLbl>
            <c:dLbl>
              <c:idx val="27"/>
              <c:layout>
                <c:manualLayout>
                  <c:x val="7.76322937840691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D8-49C4-9B1A-418E5FA7E842}"/>
                </c:ext>
              </c:extLst>
            </c:dLbl>
            <c:dLbl>
              <c:idx val="28"/>
              <c:layout>
                <c:manualLayout>
                  <c:x val="7.76322937840691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D8-49C4-9B1A-418E5FA7E842}"/>
                </c:ext>
              </c:extLst>
            </c:dLbl>
            <c:dLbl>
              <c:idx val="29"/>
              <c:layout>
                <c:manualLayout>
                  <c:x val="7.76322937840691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D8-49C4-9B1A-418E5FA7E842}"/>
                </c:ext>
              </c:extLst>
            </c:dLbl>
            <c:dLbl>
              <c:idx val="30"/>
              <c:layout>
                <c:manualLayout>
                  <c:x val="7.76322937840691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D8-49C4-9B1A-418E5FA7E842}"/>
                </c:ext>
              </c:extLst>
            </c:dLbl>
            <c:dLbl>
              <c:idx val="31"/>
              <c:layout>
                <c:manualLayout>
                  <c:x val="7.76322937840691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D8-49C4-9B1A-418E5FA7E842}"/>
                </c:ext>
              </c:extLst>
            </c:dLbl>
            <c:dLbl>
              <c:idx val="32"/>
              <c:layout>
                <c:manualLayout>
                  <c:x val="7.76322937840691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D8-49C4-9B1A-418E5FA7E842}"/>
                </c:ext>
              </c:extLst>
            </c:dLbl>
            <c:dLbl>
              <c:idx val="33"/>
              <c:layout>
                <c:manualLayout>
                  <c:x val="7.76322937840691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D8-49C4-9B1A-418E5FA7E842}"/>
                </c:ext>
              </c:extLst>
            </c:dLbl>
            <c:dLbl>
              <c:idx val="34"/>
              <c:layout>
                <c:manualLayout>
                  <c:x val="7.76969985532978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D8-49C4-9B1A-418E5FA7E842}"/>
                </c:ext>
              </c:extLst>
            </c:dLbl>
            <c:dLbl>
              <c:idx val="35"/>
              <c:layout>
                <c:manualLayout>
                  <c:x val="7.7696998553299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D8-49C4-9B1A-418E5FA7E842}"/>
                </c:ext>
              </c:extLst>
            </c:dLbl>
            <c:dLbl>
              <c:idx val="36"/>
              <c:layout>
                <c:manualLayout>
                  <c:x val="7.7696998553299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D8-49C4-9B1A-418E5FA7E842}"/>
                </c:ext>
              </c:extLst>
            </c:dLbl>
            <c:dLbl>
              <c:idx val="37"/>
              <c:layout>
                <c:manualLayout>
                  <c:x val="7.76969985532978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D8-49C4-9B1A-418E5FA7E842}"/>
                </c:ext>
              </c:extLst>
            </c:dLbl>
            <c:dLbl>
              <c:idx val="38"/>
              <c:layout>
                <c:manualLayout>
                  <c:x val="7.76969985532978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D8-49C4-9B1A-418E5FA7E842}"/>
                </c:ext>
              </c:extLst>
            </c:dLbl>
            <c:dLbl>
              <c:idx val="39"/>
              <c:layout>
                <c:manualLayout>
                  <c:x val="7.76969985532978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D8-49C4-9B1A-418E5FA7E842}"/>
                </c:ext>
              </c:extLst>
            </c:dLbl>
            <c:dLbl>
              <c:idx val="40"/>
              <c:layout>
                <c:manualLayout>
                  <c:x val="7.76969985532978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D8-49C4-9B1A-418E5FA7E842}"/>
                </c:ext>
              </c:extLst>
            </c:dLbl>
            <c:dLbl>
              <c:idx val="41"/>
              <c:layout>
                <c:manualLayout>
                  <c:x val="7.7696998553299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2E-435B-83F1-84A04DC3BBF3}"/>
                </c:ext>
              </c:extLst>
            </c:dLbl>
            <c:dLbl>
              <c:idx val="42"/>
              <c:layout>
                <c:manualLayout>
                  <c:x val="7.7696998553299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2E-435B-83F1-84A04DC3BBF3}"/>
                </c:ext>
              </c:extLst>
            </c:dLbl>
            <c:dLbl>
              <c:idx val="43"/>
              <c:layout>
                <c:manualLayout>
                  <c:x val="7.76969985532978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2E-435B-83F1-84A04DC3BBF3}"/>
                </c:ext>
              </c:extLst>
            </c:dLbl>
            <c:dLbl>
              <c:idx val="44"/>
              <c:layout>
                <c:manualLayout>
                  <c:x val="7.76969985532978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2E-435B-83F1-84A04DC3BBF3}"/>
                </c:ext>
              </c:extLst>
            </c:dLbl>
            <c:dLbl>
              <c:idx val="45"/>
              <c:layout>
                <c:manualLayout>
                  <c:x val="7.7696998553299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2E-435B-83F1-84A04DC3BBF3}"/>
                </c:ext>
              </c:extLst>
            </c:dLbl>
            <c:dLbl>
              <c:idx val="46"/>
              <c:layout>
                <c:manualLayout>
                  <c:x val="7.7696998553299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2E-435B-83F1-84A04DC3BBF3}"/>
                </c:ext>
              </c:extLst>
            </c:dLbl>
            <c:dLbl>
              <c:idx val="47"/>
              <c:layout>
                <c:manualLayout>
                  <c:x val="7.7696998553299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2E-435B-83F1-84A04DC3BBF3}"/>
                </c:ext>
              </c:extLst>
            </c:dLbl>
            <c:dLbl>
              <c:idx val="48"/>
              <c:layout>
                <c:manualLayout>
                  <c:x val="7.76969985532978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2E-435B-83F1-84A04DC3BBF3}"/>
                </c:ext>
              </c:extLst>
            </c:dLbl>
            <c:dLbl>
              <c:idx val="49"/>
              <c:layout>
                <c:manualLayout>
                  <c:x val="7.7696998553299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2E-435B-83F1-84A04DC3BBF3}"/>
                </c:ext>
              </c:extLst>
            </c:dLbl>
            <c:dLbl>
              <c:idx val="50"/>
              <c:layout>
                <c:manualLayout>
                  <c:x val="7.76969985532978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2E-435B-83F1-84A04DC3BBF3}"/>
                </c:ext>
              </c:extLst>
            </c:dLbl>
            <c:dLbl>
              <c:idx val="51"/>
              <c:layout>
                <c:manualLayout>
                  <c:x val="7.7696998553299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2E-435B-83F1-84A04DC3BBF3}"/>
                </c:ext>
              </c:extLst>
            </c:dLbl>
            <c:dLbl>
              <c:idx val="52"/>
              <c:layout>
                <c:manualLayout>
                  <c:x val="7.76969985532978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2E-435B-83F1-84A04DC3BBF3}"/>
                </c:ext>
              </c:extLst>
            </c:dLbl>
            <c:dLbl>
              <c:idx val="53"/>
              <c:layout>
                <c:manualLayout>
                  <c:x val="7.7696998553299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2E-435B-83F1-84A04DC3BBF3}"/>
                </c:ext>
              </c:extLst>
            </c:dLbl>
            <c:dLbl>
              <c:idx val="54"/>
              <c:layout>
                <c:manualLayout>
                  <c:x val="7.7696998553299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2E-435B-83F1-84A04DC3BBF3}"/>
                </c:ext>
              </c:extLst>
            </c:dLbl>
            <c:dLbl>
              <c:idx val="55"/>
              <c:layout>
                <c:manualLayout>
                  <c:x val="7.76969985532978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2E-435B-83F1-84A04DC3BBF3}"/>
                </c:ext>
              </c:extLst>
            </c:dLbl>
            <c:dLbl>
              <c:idx val="56"/>
              <c:layout>
                <c:manualLayout>
                  <c:x val="7.7696998553299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2E-435B-83F1-84A04DC3BBF3}"/>
                </c:ext>
              </c:extLst>
            </c:dLbl>
            <c:dLbl>
              <c:idx val="57"/>
              <c:layout>
                <c:manualLayout>
                  <c:x val="7.76969985532978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2E-435B-83F1-84A04DC3BBF3}"/>
                </c:ext>
              </c:extLst>
            </c:dLbl>
            <c:dLbl>
              <c:idx val="58"/>
              <c:layout>
                <c:manualLayout>
                  <c:x val="9.32676518883415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2E-435B-83F1-84A04DC3BBF3}"/>
                </c:ext>
              </c:extLst>
            </c:dLbl>
            <c:dLbl>
              <c:idx val="59"/>
              <c:layout>
                <c:manualLayout>
                  <c:x val="9.32676518883415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2E-435B-83F1-84A04DC3BBF3}"/>
                </c:ext>
              </c:extLst>
            </c:dLbl>
            <c:dLbl>
              <c:idx val="60"/>
              <c:layout>
                <c:manualLayout>
                  <c:x val="9.32676518883404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2E-435B-83F1-84A04DC3BBF3}"/>
                </c:ext>
              </c:extLst>
            </c:dLbl>
            <c:dLbl>
              <c:idx val="61"/>
              <c:layout>
                <c:manualLayout>
                  <c:x val="9.32676518883415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2E-435B-83F1-84A04DC3BBF3}"/>
                </c:ext>
              </c:extLst>
            </c:dLbl>
            <c:dLbl>
              <c:idx val="62"/>
              <c:layout>
                <c:manualLayout>
                  <c:x val="1.39979611893469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2E-435B-83F1-84A04DC3BBF3}"/>
                </c:ext>
              </c:extLst>
            </c:dLbl>
            <c:dLbl>
              <c:idx val="63"/>
              <c:layout>
                <c:manualLayout>
                  <c:x val="1.555200685266764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2E-435B-83F1-84A04DC3BBF3}"/>
                </c:ext>
              </c:extLst>
            </c:dLbl>
            <c:dLbl>
              <c:idx val="64"/>
              <c:layout>
                <c:manualLayout>
                  <c:x val="1.5555026522851047E-2"/>
                  <c:y val="1.591559515741474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2E-435B-83F1-84A04DC3BBF3}"/>
                </c:ext>
              </c:extLst>
            </c:dLbl>
            <c:dLbl>
              <c:idx val="65"/>
              <c:layout>
                <c:manualLayout>
                  <c:x val="1.555800293685756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2E-435B-83F1-84A04DC3BBF3}"/>
                </c:ext>
              </c:extLst>
            </c:dLbl>
            <c:dLbl>
              <c:idx val="66"/>
              <c:layout>
                <c:manualLayout>
                  <c:x val="1.71120918563552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42E-435B-83F1-84A04DC3BBF3}"/>
                </c:ext>
              </c:extLst>
            </c:dLbl>
            <c:dLbl>
              <c:idx val="67"/>
              <c:layout>
                <c:manualLayout>
                  <c:x val="1.86691571898595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2E-435B-83F1-84A04DC3BBF3}"/>
                </c:ext>
              </c:extLst>
            </c:dLbl>
            <c:dLbl>
              <c:idx val="68"/>
              <c:layout>
                <c:manualLayout>
                  <c:x val="2.022622252336391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7D-4FFB-9726-32A7B78583C4}"/>
                </c:ext>
              </c:extLst>
            </c:dLbl>
            <c:dLbl>
              <c:idx val="69"/>
              <c:layout>
                <c:manualLayout>
                  <c:x val="2.333737151248153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7D-4FFB-9726-32A7B78583C4}"/>
                </c:ext>
              </c:extLst>
            </c:dLbl>
            <c:dLbl>
              <c:idx val="70"/>
              <c:layout>
                <c:manualLayout>
                  <c:x val="2.3304087126774353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7D-4FFB-9726-32A7B78583C4}"/>
                </c:ext>
              </c:extLst>
            </c:dLbl>
            <c:dLbl>
              <c:idx val="71"/>
              <c:layout>
                <c:manualLayout>
                  <c:x val="2.330763455234665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7D-4FFB-9726-32A7B78583C4}"/>
                </c:ext>
              </c:extLst>
            </c:dLbl>
            <c:dLbl>
              <c:idx val="72"/>
              <c:layout>
                <c:manualLayout>
                  <c:x val="2.486176985856502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7D-4FFB-9726-32A7B78583C4}"/>
                </c:ext>
              </c:extLst>
            </c:dLbl>
            <c:dLbl>
              <c:idx val="73"/>
              <c:layout>
                <c:manualLayout>
                  <c:x val="-6.220019579050416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D8-49C4-9B1A-418E5FA7E8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市区町村別_件数及び割合!$R$6:$R$79</c:f>
              <c:strCache>
                <c:ptCount val="74"/>
                <c:pt idx="0">
                  <c:v>能勢町</c:v>
                </c:pt>
                <c:pt idx="1">
                  <c:v>此花区</c:v>
                </c:pt>
                <c:pt idx="2">
                  <c:v>岸和田市</c:v>
                </c:pt>
                <c:pt idx="3">
                  <c:v>大正区</c:v>
                </c:pt>
                <c:pt idx="4">
                  <c:v>島本町</c:v>
                </c:pt>
                <c:pt idx="5">
                  <c:v>岬町</c:v>
                </c:pt>
                <c:pt idx="6">
                  <c:v>池田市</c:v>
                </c:pt>
                <c:pt idx="7">
                  <c:v>堺市中区</c:v>
                </c:pt>
                <c:pt idx="8">
                  <c:v>千早赤阪村</c:v>
                </c:pt>
                <c:pt idx="9">
                  <c:v>大東市</c:v>
                </c:pt>
                <c:pt idx="10">
                  <c:v>和泉市</c:v>
                </c:pt>
                <c:pt idx="11">
                  <c:v>福島区</c:v>
                </c:pt>
                <c:pt idx="12">
                  <c:v>堺市美原区</c:v>
                </c:pt>
                <c:pt idx="13">
                  <c:v>貝塚市</c:v>
                </c:pt>
                <c:pt idx="14">
                  <c:v>堺市堺区</c:v>
                </c:pt>
                <c:pt idx="15">
                  <c:v>河南町</c:v>
                </c:pt>
                <c:pt idx="16">
                  <c:v>摂津市</c:v>
                </c:pt>
                <c:pt idx="17">
                  <c:v>高石市</c:v>
                </c:pt>
                <c:pt idx="18">
                  <c:v>吹田市</c:v>
                </c:pt>
                <c:pt idx="19">
                  <c:v>浪速区</c:v>
                </c:pt>
                <c:pt idx="20">
                  <c:v>堺市東区</c:v>
                </c:pt>
                <c:pt idx="21">
                  <c:v>田尻町</c:v>
                </c:pt>
                <c:pt idx="22">
                  <c:v>都島区</c:v>
                </c:pt>
                <c:pt idx="23">
                  <c:v>泉佐野市</c:v>
                </c:pt>
                <c:pt idx="24">
                  <c:v>富田林市</c:v>
                </c:pt>
                <c:pt idx="25">
                  <c:v>東淀川区</c:v>
                </c:pt>
                <c:pt idx="26">
                  <c:v>堺市</c:v>
                </c:pt>
                <c:pt idx="27">
                  <c:v>港区</c:v>
                </c:pt>
                <c:pt idx="28">
                  <c:v>堺市南区</c:v>
                </c:pt>
                <c:pt idx="29">
                  <c:v>城東区</c:v>
                </c:pt>
                <c:pt idx="30">
                  <c:v>枚方市</c:v>
                </c:pt>
                <c:pt idx="31">
                  <c:v>西淀川区</c:v>
                </c:pt>
                <c:pt idx="32">
                  <c:v>淀川区</c:v>
                </c:pt>
                <c:pt idx="33">
                  <c:v>茨木市</c:v>
                </c:pt>
                <c:pt idx="34">
                  <c:v>泉南市</c:v>
                </c:pt>
                <c:pt idx="35">
                  <c:v>豊能町</c:v>
                </c:pt>
                <c:pt idx="36">
                  <c:v>住吉区</c:v>
                </c:pt>
                <c:pt idx="37">
                  <c:v>箕面市</c:v>
                </c:pt>
                <c:pt idx="38">
                  <c:v>東成区</c:v>
                </c:pt>
                <c:pt idx="39">
                  <c:v>天王寺区</c:v>
                </c:pt>
                <c:pt idx="40">
                  <c:v>大阪市</c:v>
                </c:pt>
                <c:pt idx="41">
                  <c:v>泉大津市</c:v>
                </c:pt>
                <c:pt idx="42">
                  <c:v>西成区</c:v>
                </c:pt>
                <c:pt idx="43">
                  <c:v>生野区</c:v>
                </c:pt>
                <c:pt idx="44">
                  <c:v>堺市北区</c:v>
                </c:pt>
                <c:pt idx="45">
                  <c:v>住之江区</c:v>
                </c:pt>
                <c:pt idx="46">
                  <c:v>堺市西区</c:v>
                </c:pt>
                <c:pt idx="47">
                  <c:v>守口市</c:v>
                </c:pt>
                <c:pt idx="48">
                  <c:v>四條畷市</c:v>
                </c:pt>
                <c:pt idx="49">
                  <c:v>羽曳野市</c:v>
                </c:pt>
                <c:pt idx="50">
                  <c:v>忠岡町</c:v>
                </c:pt>
                <c:pt idx="51">
                  <c:v>寝屋川市</c:v>
                </c:pt>
                <c:pt idx="52">
                  <c:v>鶴見区</c:v>
                </c:pt>
                <c:pt idx="53">
                  <c:v>高槻市</c:v>
                </c:pt>
                <c:pt idx="54">
                  <c:v>大阪狭山市</c:v>
                </c:pt>
                <c:pt idx="55">
                  <c:v>北区</c:v>
                </c:pt>
                <c:pt idx="56">
                  <c:v>豊中市</c:v>
                </c:pt>
                <c:pt idx="57">
                  <c:v>阪南市</c:v>
                </c:pt>
                <c:pt idx="58">
                  <c:v>東大阪市</c:v>
                </c:pt>
                <c:pt idx="59">
                  <c:v>旭区</c:v>
                </c:pt>
                <c:pt idx="60">
                  <c:v>太子町</c:v>
                </c:pt>
                <c:pt idx="61">
                  <c:v>中央区</c:v>
                </c:pt>
                <c:pt idx="62">
                  <c:v>松原市</c:v>
                </c:pt>
                <c:pt idx="63">
                  <c:v>交野市</c:v>
                </c:pt>
                <c:pt idx="64">
                  <c:v>河内長野市</c:v>
                </c:pt>
                <c:pt idx="65">
                  <c:v>西区</c:v>
                </c:pt>
                <c:pt idx="66">
                  <c:v>阿倍野区</c:v>
                </c:pt>
                <c:pt idx="67">
                  <c:v>熊取町</c:v>
                </c:pt>
                <c:pt idx="68">
                  <c:v>平野区</c:v>
                </c:pt>
                <c:pt idx="69">
                  <c:v>藤井寺市</c:v>
                </c:pt>
                <c:pt idx="70">
                  <c:v>門真市</c:v>
                </c:pt>
                <c:pt idx="71">
                  <c:v>東住吉区</c:v>
                </c:pt>
                <c:pt idx="72">
                  <c:v>八尾市</c:v>
                </c:pt>
                <c:pt idx="73">
                  <c:v>柏原市</c:v>
                </c:pt>
              </c:strCache>
            </c:strRef>
          </c:cat>
          <c:val>
            <c:numRef>
              <c:f>市区町村別_件数及び割合!$S$6:$S$79</c:f>
              <c:numCache>
                <c:formatCode>0.0%</c:formatCode>
                <c:ptCount val="74"/>
                <c:pt idx="0">
                  <c:v>0.52343582520466136</c:v>
                </c:pt>
                <c:pt idx="1">
                  <c:v>0.50540131400409161</c:v>
                </c:pt>
                <c:pt idx="2">
                  <c:v>0.49748684893119222</c:v>
                </c:pt>
                <c:pt idx="3">
                  <c:v>0.49371181294350364</c:v>
                </c:pt>
                <c:pt idx="4">
                  <c:v>0.49306477875990157</c:v>
                </c:pt>
                <c:pt idx="5">
                  <c:v>0.48343645570259625</c:v>
                </c:pt>
                <c:pt idx="6">
                  <c:v>0.47947320191058701</c:v>
                </c:pt>
                <c:pt idx="7">
                  <c:v>0.47806648803962376</c:v>
                </c:pt>
                <c:pt idx="8">
                  <c:v>0.47721696893000626</c:v>
                </c:pt>
                <c:pt idx="9">
                  <c:v>0.47616954655435184</c:v>
                </c:pt>
                <c:pt idx="10">
                  <c:v>0.47572623617785237</c:v>
                </c:pt>
                <c:pt idx="11">
                  <c:v>0.4728840327197727</c:v>
                </c:pt>
                <c:pt idx="12">
                  <c:v>0.47035093754916824</c:v>
                </c:pt>
                <c:pt idx="13">
                  <c:v>0.46799183008791284</c:v>
                </c:pt>
                <c:pt idx="14">
                  <c:v>0.46786772470273402</c:v>
                </c:pt>
                <c:pt idx="15">
                  <c:v>0.46756736087823236</c:v>
                </c:pt>
                <c:pt idx="16">
                  <c:v>0.46739422532409008</c:v>
                </c:pt>
                <c:pt idx="17">
                  <c:v>0.46733930795060041</c:v>
                </c:pt>
                <c:pt idx="18">
                  <c:v>0.46733249450018566</c:v>
                </c:pt>
                <c:pt idx="19">
                  <c:v>0.46695512613018092</c:v>
                </c:pt>
                <c:pt idx="20">
                  <c:v>0.46555387896102413</c:v>
                </c:pt>
                <c:pt idx="21">
                  <c:v>0.46534198365336615</c:v>
                </c:pt>
                <c:pt idx="22">
                  <c:v>0.4652913914968817</c:v>
                </c:pt>
                <c:pt idx="23">
                  <c:v>0.46526488862416121</c:v>
                </c:pt>
                <c:pt idx="24">
                  <c:v>0.46406123648967618</c:v>
                </c:pt>
                <c:pt idx="25">
                  <c:v>0.4638815815649836</c:v>
                </c:pt>
                <c:pt idx="26">
                  <c:v>0.46380804741631504</c:v>
                </c:pt>
                <c:pt idx="27">
                  <c:v>0.46276509005302535</c:v>
                </c:pt>
                <c:pt idx="28">
                  <c:v>0.46272331611116296</c:v>
                </c:pt>
                <c:pt idx="29">
                  <c:v>0.46264721535380166</c:v>
                </c:pt>
                <c:pt idx="30">
                  <c:v>0.46249984808604866</c:v>
                </c:pt>
                <c:pt idx="31">
                  <c:v>0.46201151086582265</c:v>
                </c:pt>
                <c:pt idx="32">
                  <c:v>0.4619681438502844</c:v>
                </c:pt>
                <c:pt idx="33">
                  <c:v>0.46118639197653499</c:v>
                </c:pt>
                <c:pt idx="34">
                  <c:v>0.45981439393490287</c:v>
                </c:pt>
                <c:pt idx="35">
                  <c:v>0.45965751586858822</c:v>
                </c:pt>
                <c:pt idx="36">
                  <c:v>0.45949233937227812</c:v>
                </c:pt>
                <c:pt idx="37">
                  <c:v>0.45842531036065703</c:v>
                </c:pt>
                <c:pt idx="38">
                  <c:v>0.45798530608307625</c:v>
                </c:pt>
                <c:pt idx="39">
                  <c:v>0.45729603556852816</c:v>
                </c:pt>
                <c:pt idx="40">
                  <c:v>0.45722008781137152</c:v>
                </c:pt>
                <c:pt idx="41">
                  <c:v>0.45716474663516421</c:v>
                </c:pt>
                <c:pt idx="42">
                  <c:v>0.45590499136935364</c:v>
                </c:pt>
                <c:pt idx="43">
                  <c:v>0.45568932813954049</c:v>
                </c:pt>
                <c:pt idx="44">
                  <c:v>0.45483584487930456</c:v>
                </c:pt>
                <c:pt idx="45">
                  <c:v>0.45420123566782233</c:v>
                </c:pt>
                <c:pt idx="46">
                  <c:v>0.4540473284095341</c:v>
                </c:pt>
                <c:pt idx="47">
                  <c:v>0.45392147487587681</c:v>
                </c:pt>
                <c:pt idx="48">
                  <c:v>0.45336773479150155</c:v>
                </c:pt>
                <c:pt idx="49">
                  <c:v>0.45298113854416372</c:v>
                </c:pt>
                <c:pt idx="50">
                  <c:v>0.45221965089682609</c:v>
                </c:pt>
                <c:pt idx="51">
                  <c:v>0.45174847268056967</c:v>
                </c:pt>
                <c:pt idx="52">
                  <c:v>0.4517303538777791</c:v>
                </c:pt>
                <c:pt idx="53">
                  <c:v>0.45159925223724873</c:v>
                </c:pt>
                <c:pt idx="54">
                  <c:v>0.45151439807038662</c:v>
                </c:pt>
                <c:pt idx="55">
                  <c:v>0.45089837968174962</c:v>
                </c:pt>
                <c:pt idx="56">
                  <c:v>0.45065205368464661</c:v>
                </c:pt>
                <c:pt idx="57">
                  <c:v>0.45019068385753963</c:v>
                </c:pt>
                <c:pt idx="58">
                  <c:v>0.45011999351216392</c:v>
                </c:pt>
                <c:pt idx="59">
                  <c:v>0.44914325305052805</c:v>
                </c:pt>
                <c:pt idx="60">
                  <c:v>0.44825326271931965</c:v>
                </c:pt>
                <c:pt idx="61">
                  <c:v>0.44786197635779251</c:v>
                </c:pt>
                <c:pt idx="62">
                  <c:v>0.44411993181338283</c:v>
                </c:pt>
                <c:pt idx="63">
                  <c:v>0.44297098175093969</c:v>
                </c:pt>
                <c:pt idx="64">
                  <c:v>0.44214697200682307</c:v>
                </c:pt>
                <c:pt idx="65">
                  <c:v>0.44183098325887921</c:v>
                </c:pt>
                <c:pt idx="66">
                  <c:v>0.44150212837045344</c:v>
                </c:pt>
                <c:pt idx="67">
                  <c:v>0.44089423869101468</c:v>
                </c:pt>
                <c:pt idx="68">
                  <c:v>0.43896189236615407</c:v>
                </c:pt>
                <c:pt idx="69">
                  <c:v>0.43750711283620475</c:v>
                </c:pt>
                <c:pt idx="70">
                  <c:v>0.43736926095730005</c:v>
                </c:pt>
                <c:pt idx="71">
                  <c:v>0.43687029012467554</c:v>
                </c:pt>
                <c:pt idx="72">
                  <c:v>0.43567928042955006</c:v>
                </c:pt>
                <c:pt idx="73">
                  <c:v>0.42975485896565885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9-46FA-974F-7E93BF9CC8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5358352"/>
        <c:axId val="375358912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6121696035242292"/>
                  <c:y val="-0.87982589370837194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B9-46FA-974F-7E93BF9CC8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市区町村別_件数及び割合!$Z$6:$Z$79</c:f>
              <c:numCache>
                <c:formatCode>0.0%</c:formatCode>
                <c:ptCount val="74"/>
                <c:pt idx="0">
                  <c:v>0.45813499049488932</c:v>
                </c:pt>
                <c:pt idx="1">
                  <c:v>0.45813499049488932</c:v>
                </c:pt>
                <c:pt idx="2">
                  <c:v>0.45813499049488932</c:v>
                </c:pt>
                <c:pt idx="3">
                  <c:v>0.45813499049488932</c:v>
                </c:pt>
                <c:pt idx="4">
                  <c:v>0.45813499049488932</c:v>
                </c:pt>
                <c:pt idx="5">
                  <c:v>0.45813499049488932</c:v>
                </c:pt>
                <c:pt idx="6">
                  <c:v>0.45813499049488932</c:v>
                </c:pt>
                <c:pt idx="7">
                  <c:v>0.45813499049488932</c:v>
                </c:pt>
                <c:pt idx="8">
                  <c:v>0.45813499049488932</c:v>
                </c:pt>
                <c:pt idx="9">
                  <c:v>0.45813499049488932</c:v>
                </c:pt>
                <c:pt idx="10">
                  <c:v>0.45813499049488932</c:v>
                </c:pt>
                <c:pt idx="11">
                  <c:v>0.45813499049488932</c:v>
                </c:pt>
                <c:pt idx="12">
                  <c:v>0.45813499049488932</c:v>
                </c:pt>
                <c:pt idx="13">
                  <c:v>0.45813499049488932</c:v>
                </c:pt>
                <c:pt idx="14">
                  <c:v>0.45813499049488932</c:v>
                </c:pt>
                <c:pt idx="15">
                  <c:v>0.45813499049488932</c:v>
                </c:pt>
                <c:pt idx="16">
                  <c:v>0.45813499049488932</c:v>
                </c:pt>
                <c:pt idx="17">
                  <c:v>0.45813499049488932</c:v>
                </c:pt>
                <c:pt idx="18">
                  <c:v>0.45813499049488932</c:v>
                </c:pt>
                <c:pt idx="19">
                  <c:v>0.45813499049488932</c:v>
                </c:pt>
                <c:pt idx="20">
                  <c:v>0.45813499049488932</c:v>
                </c:pt>
                <c:pt idx="21">
                  <c:v>0.45813499049488932</c:v>
                </c:pt>
                <c:pt idx="22">
                  <c:v>0.45813499049488932</c:v>
                </c:pt>
                <c:pt idx="23">
                  <c:v>0.45813499049488932</c:v>
                </c:pt>
                <c:pt idx="24">
                  <c:v>0.45813499049488932</c:v>
                </c:pt>
                <c:pt idx="25">
                  <c:v>0.45813499049488932</c:v>
                </c:pt>
                <c:pt idx="26">
                  <c:v>0.45813499049488932</c:v>
                </c:pt>
                <c:pt idx="27">
                  <c:v>0.45813499049488932</c:v>
                </c:pt>
                <c:pt idx="28">
                  <c:v>0.45813499049488932</c:v>
                </c:pt>
                <c:pt idx="29">
                  <c:v>0.45813499049488932</c:v>
                </c:pt>
                <c:pt idx="30">
                  <c:v>0.45813499049488932</c:v>
                </c:pt>
                <c:pt idx="31">
                  <c:v>0.45813499049488932</c:v>
                </c:pt>
                <c:pt idx="32">
                  <c:v>0.45813499049488932</c:v>
                </c:pt>
                <c:pt idx="33">
                  <c:v>0.45813499049488932</c:v>
                </c:pt>
                <c:pt idx="34">
                  <c:v>0.45813499049488932</c:v>
                </c:pt>
                <c:pt idx="35">
                  <c:v>0.45813499049488932</c:v>
                </c:pt>
                <c:pt idx="36">
                  <c:v>0.45813499049488932</c:v>
                </c:pt>
                <c:pt idx="37">
                  <c:v>0.45813499049488932</c:v>
                </c:pt>
                <c:pt idx="38">
                  <c:v>0.45813499049488932</c:v>
                </c:pt>
                <c:pt idx="39">
                  <c:v>0.45813499049488932</c:v>
                </c:pt>
                <c:pt idx="40">
                  <c:v>0.45813499049488932</c:v>
                </c:pt>
                <c:pt idx="41">
                  <c:v>0.45813499049488932</c:v>
                </c:pt>
                <c:pt idx="42">
                  <c:v>0.45813499049488932</c:v>
                </c:pt>
                <c:pt idx="43">
                  <c:v>0.45813499049488932</c:v>
                </c:pt>
                <c:pt idx="44">
                  <c:v>0.45813499049488932</c:v>
                </c:pt>
                <c:pt idx="45">
                  <c:v>0.45813499049488932</c:v>
                </c:pt>
                <c:pt idx="46">
                  <c:v>0.45813499049488932</c:v>
                </c:pt>
                <c:pt idx="47">
                  <c:v>0.45813499049488932</c:v>
                </c:pt>
                <c:pt idx="48">
                  <c:v>0.45813499049488932</c:v>
                </c:pt>
                <c:pt idx="49">
                  <c:v>0.45813499049488932</c:v>
                </c:pt>
                <c:pt idx="50">
                  <c:v>0.45813499049488932</c:v>
                </c:pt>
                <c:pt idx="51">
                  <c:v>0.45813499049488932</c:v>
                </c:pt>
                <c:pt idx="52">
                  <c:v>0.45813499049488932</c:v>
                </c:pt>
                <c:pt idx="53">
                  <c:v>0.45813499049488932</c:v>
                </c:pt>
                <c:pt idx="54">
                  <c:v>0.45813499049488932</c:v>
                </c:pt>
                <c:pt idx="55">
                  <c:v>0.45813499049488932</c:v>
                </c:pt>
                <c:pt idx="56">
                  <c:v>0.45813499049488932</c:v>
                </c:pt>
                <c:pt idx="57">
                  <c:v>0.45813499049488932</c:v>
                </c:pt>
                <c:pt idx="58">
                  <c:v>0.45813499049488932</c:v>
                </c:pt>
                <c:pt idx="59">
                  <c:v>0.45813499049488932</c:v>
                </c:pt>
                <c:pt idx="60">
                  <c:v>0.45813499049488932</c:v>
                </c:pt>
                <c:pt idx="61">
                  <c:v>0.45813499049488932</c:v>
                </c:pt>
                <c:pt idx="62">
                  <c:v>0.45813499049488932</c:v>
                </c:pt>
                <c:pt idx="63">
                  <c:v>0.45813499049488932</c:v>
                </c:pt>
                <c:pt idx="64">
                  <c:v>0.45813499049488932</c:v>
                </c:pt>
                <c:pt idx="65">
                  <c:v>0.45813499049488932</c:v>
                </c:pt>
                <c:pt idx="66">
                  <c:v>0.45813499049488932</c:v>
                </c:pt>
                <c:pt idx="67">
                  <c:v>0.45813499049488932</c:v>
                </c:pt>
                <c:pt idx="68">
                  <c:v>0.45813499049488932</c:v>
                </c:pt>
                <c:pt idx="69">
                  <c:v>0.45813499049488932</c:v>
                </c:pt>
                <c:pt idx="70">
                  <c:v>0.45813499049488932</c:v>
                </c:pt>
                <c:pt idx="71">
                  <c:v>0.45813499049488932</c:v>
                </c:pt>
                <c:pt idx="72">
                  <c:v>0.45813499049488932</c:v>
                </c:pt>
                <c:pt idx="73">
                  <c:v>0.45813499049488932</c:v>
                </c:pt>
              </c:numCache>
            </c:numRef>
          </c:xVal>
          <c:yVal>
            <c:numRef>
              <c:f>市区町村別_件数及び割合!$AC$6:$AC$79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B9-46FA-974F-7E93BF9CC8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75373472"/>
        <c:axId val="375363952"/>
      </c:scatterChart>
      <c:catAx>
        <c:axId val="3753583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75358912"/>
        <c:crosses val="autoZero"/>
        <c:auto val="1"/>
        <c:lblAlgn val="ctr"/>
        <c:lblOffset val="100"/>
        <c:noMultiLvlLbl val="0"/>
      </c:catAx>
      <c:valAx>
        <c:axId val="37535891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159348996573663"/>
              <c:y val="3.7631092463991767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75358352"/>
        <c:crosses val="autoZero"/>
        <c:crossBetween val="between"/>
      </c:valAx>
      <c:valAx>
        <c:axId val="37536395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75373472"/>
        <c:crosses val="max"/>
        <c:crossBetween val="midCat"/>
      </c:valAx>
      <c:valAx>
        <c:axId val="37537347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7536395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145488143811721"/>
          <c:y val="1.2118890544087395E-2"/>
          <c:w val="0.60314673880905922"/>
          <c:h val="3.2809622003214182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6127753303964755E-2"/>
          <c:y val="5.7663966049382717E-2"/>
          <c:w val="0.90665528634361237"/>
          <c:h val="0.924265126671810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市区町村別_件数及び割合!$U$5</c:f>
              <c:strCache>
                <c:ptCount val="1"/>
                <c:pt idx="0">
                  <c:v>前年度との差分(高額レセプト医療費割合)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2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11-4ED8-B290-4CF4AA81E79A}"/>
                </c:ext>
              </c:extLst>
            </c:dLbl>
            <c:dLbl>
              <c:idx val="4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11-4ED8-B290-4CF4AA81E79A}"/>
                </c:ext>
              </c:extLst>
            </c:dLbl>
            <c:dLbl>
              <c:idx val="5"/>
              <c:layout>
                <c:manualLayout>
                  <c:x val="3.10817425354858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78-4254-8DE3-E19B5AB04902}"/>
                </c:ext>
              </c:extLst>
            </c:dLbl>
            <c:dLbl>
              <c:idx val="9"/>
              <c:layout>
                <c:manualLayout>
                  <c:x val="3.10817425354858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78-4254-8DE3-E19B5AB04902}"/>
                </c:ext>
              </c:extLst>
            </c:dLbl>
            <c:dLbl>
              <c:idx val="14"/>
              <c:layout>
                <c:manualLayout>
                  <c:x val="3.10817425354858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78-4254-8DE3-E19B5AB04902}"/>
                </c:ext>
              </c:extLst>
            </c:dLbl>
            <c:dLbl>
              <c:idx val="16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11-4ED8-B290-4CF4AA81E79A}"/>
                </c:ext>
              </c:extLst>
            </c:dLbl>
            <c:dLbl>
              <c:idx val="18"/>
              <c:layout>
                <c:manualLayout>
                  <c:x val="3.10817425354858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78-4254-8DE3-E19B5AB04902}"/>
                </c:ext>
              </c:extLst>
            </c:dLbl>
            <c:dLbl>
              <c:idx val="25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78-4254-8DE3-E19B5AB04902}"/>
                </c:ext>
              </c:extLst>
            </c:dLbl>
            <c:dLbl>
              <c:idx val="26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11-4ED8-B290-4CF4AA81E79A}"/>
                </c:ext>
              </c:extLst>
            </c:dLbl>
            <c:dLbl>
              <c:idx val="33"/>
              <c:layout>
                <c:manualLayout>
                  <c:x val="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78-4254-8DE3-E19B5AB04902}"/>
                </c:ext>
              </c:extLst>
            </c:dLbl>
            <c:dLbl>
              <c:idx val="47"/>
              <c:layout>
                <c:manualLayout>
                  <c:x val="-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78-4254-8DE3-E19B5AB04902}"/>
                </c:ext>
              </c:extLst>
            </c:dLbl>
            <c:dLbl>
              <c:idx val="48"/>
              <c:layout>
                <c:manualLayout>
                  <c:x val="3.10817425354858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78-4254-8DE3-E19B5AB04902}"/>
                </c:ext>
              </c:extLst>
            </c:dLbl>
            <c:dLbl>
              <c:idx val="52"/>
              <c:layout>
                <c:manualLayout>
                  <c:x val="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78-4254-8DE3-E19B5AB04902}"/>
                </c:ext>
              </c:extLst>
            </c:dLbl>
            <c:dLbl>
              <c:idx val="53"/>
              <c:layout>
                <c:manualLayout>
                  <c:x val="1.55408712677435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A1-46CE-ACD5-75851FD454D6}"/>
                </c:ext>
              </c:extLst>
            </c:dLbl>
            <c:dLbl>
              <c:idx val="55"/>
              <c:layout>
                <c:manualLayout>
                  <c:x val="3.10817425354858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78-4254-8DE3-E19B5AB04902}"/>
                </c:ext>
              </c:extLst>
            </c:dLbl>
            <c:dLbl>
              <c:idx val="56"/>
              <c:layout>
                <c:manualLayout>
                  <c:x val="1.087860988742046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A1-46CE-ACD5-75851FD454D6}"/>
                </c:ext>
              </c:extLst>
            </c:dLbl>
            <c:dLbl>
              <c:idx val="57"/>
              <c:layout>
                <c:manualLayout>
                  <c:x val="-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78-4254-8DE3-E19B5AB04902}"/>
                </c:ext>
              </c:extLst>
            </c:dLbl>
            <c:dLbl>
              <c:idx val="61"/>
              <c:layout>
                <c:manualLayout>
                  <c:x val="1.55408712677435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11-4ED8-B290-4CF4AA81E79A}"/>
                </c:ext>
              </c:extLst>
            </c:dLbl>
            <c:dLbl>
              <c:idx val="63"/>
              <c:layout>
                <c:manualLayout>
                  <c:x val="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78-4254-8DE3-E19B5AB04902}"/>
                </c:ext>
              </c:extLst>
            </c:dLbl>
            <c:dLbl>
              <c:idx val="64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78-4254-8DE3-E19B5AB04902}"/>
                </c:ext>
              </c:extLst>
            </c:dLbl>
            <c:dLbl>
              <c:idx val="69"/>
              <c:layout>
                <c:manualLayout>
                  <c:x val="3.10817425354858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78-4254-8DE3-E19B5AB04902}"/>
                </c:ext>
              </c:extLst>
            </c:dLbl>
            <c:dLbl>
              <c:idx val="73"/>
              <c:layout>
                <c:manualLayout>
                  <c:x val="1.087860988742046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11-4ED8-B290-4CF4AA81E79A}"/>
                </c:ext>
              </c:extLst>
            </c:dLbl>
            <c:numFmt formatCode="#,##0.0_ ;[Red]\-#,##0.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市区町村別_件数及び割合!$R$6:$R$79</c:f>
              <c:strCache>
                <c:ptCount val="74"/>
                <c:pt idx="0">
                  <c:v>能勢町</c:v>
                </c:pt>
                <c:pt idx="1">
                  <c:v>此花区</c:v>
                </c:pt>
                <c:pt idx="2">
                  <c:v>岸和田市</c:v>
                </c:pt>
                <c:pt idx="3">
                  <c:v>大正区</c:v>
                </c:pt>
                <c:pt idx="4">
                  <c:v>島本町</c:v>
                </c:pt>
                <c:pt idx="5">
                  <c:v>岬町</c:v>
                </c:pt>
                <c:pt idx="6">
                  <c:v>池田市</c:v>
                </c:pt>
                <c:pt idx="7">
                  <c:v>堺市中区</c:v>
                </c:pt>
                <c:pt idx="8">
                  <c:v>千早赤阪村</c:v>
                </c:pt>
                <c:pt idx="9">
                  <c:v>大東市</c:v>
                </c:pt>
                <c:pt idx="10">
                  <c:v>和泉市</c:v>
                </c:pt>
                <c:pt idx="11">
                  <c:v>福島区</c:v>
                </c:pt>
                <c:pt idx="12">
                  <c:v>堺市美原区</c:v>
                </c:pt>
                <c:pt idx="13">
                  <c:v>貝塚市</c:v>
                </c:pt>
                <c:pt idx="14">
                  <c:v>堺市堺区</c:v>
                </c:pt>
                <c:pt idx="15">
                  <c:v>河南町</c:v>
                </c:pt>
                <c:pt idx="16">
                  <c:v>摂津市</c:v>
                </c:pt>
                <c:pt idx="17">
                  <c:v>高石市</c:v>
                </c:pt>
                <c:pt idx="18">
                  <c:v>吹田市</c:v>
                </c:pt>
                <c:pt idx="19">
                  <c:v>浪速区</c:v>
                </c:pt>
                <c:pt idx="20">
                  <c:v>堺市東区</c:v>
                </c:pt>
                <c:pt idx="21">
                  <c:v>田尻町</c:v>
                </c:pt>
                <c:pt idx="22">
                  <c:v>都島区</c:v>
                </c:pt>
                <c:pt idx="23">
                  <c:v>泉佐野市</c:v>
                </c:pt>
                <c:pt idx="24">
                  <c:v>富田林市</c:v>
                </c:pt>
                <c:pt idx="25">
                  <c:v>東淀川区</c:v>
                </c:pt>
                <c:pt idx="26">
                  <c:v>堺市</c:v>
                </c:pt>
                <c:pt idx="27">
                  <c:v>港区</c:v>
                </c:pt>
                <c:pt idx="28">
                  <c:v>堺市南区</c:v>
                </c:pt>
                <c:pt idx="29">
                  <c:v>城東区</c:v>
                </c:pt>
                <c:pt idx="30">
                  <c:v>枚方市</c:v>
                </c:pt>
                <c:pt idx="31">
                  <c:v>西淀川区</c:v>
                </c:pt>
                <c:pt idx="32">
                  <c:v>淀川区</c:v>
                </c:pt>
                <c:pt idx="33">
                  <c:v>茨木市</c:v>
                </c:pt>
                <c:pt idx="34">
                  <c:v>泉南市</c:v>
                </c:pt>
                <c:pt idx="35">
                  <c:v>豊能町</c:v>
                </c:pt>
                <c:pt idx="36">
                  <c:v>住吉区</c:v>
                </c:pt>
                <c:pt idx="37">
                  <c:v>箕面市</c:v>
                </c:pt>
                <c:pt idx="38">
                  <c:v>東成区</c:v>
                </c:pt>
                <c:pt idx="39">
                  <c:v>天王寺区</c:v>
                </c:pt>
                <c:pt idx="40">
                  <c:v>大阪市</c:v>
                </c:pt>
                <c:pt idx="41">
                  <c:v>泉大津市</c:v>
                </c:pt>
                <c:pt idx="42">
                  <c:v>西成区</c:v>
                </c:pt>
                <c:pt idx="43">
                  <c:v>生野区</c:v>
                </c:pt>
                <c:pt idx="44">
                  <c:v>堺市北区</c:v>
                </c:pt>
                <c:pt idx="45">
                  <c:v>住之江区</c:v>
                </c:pt>
                <c:pt idx="46">
                  <c:v>堺市西区</c:v>
                </c:pt>
                <c:pt idx="47">
                  <c:v>守口市</c:v>
                </c:pt>
                <c:pt idx="48">
                  <c:v>四條畷市</c:v>
                </c:pt>
                <c:pt idx="49">
                  <c:v>羽曳野市</c:v>
                </c:pt>
                <c:pt idx="50">
                  <c:v>忠岡町</c:v>
                </c:pt>
                <c:pt idx="51">
                  <c:v>寝屋川市</c:v>
                </c:pt>
                <c:pt idx="52">
                  <c:v>鶴見区</c:v>
                </c:pt>
                <c:pt idx="53">
                  <c:v>高槻市</c:v>
                </c:pt>
                <c:pt idx="54">
                  <c:v>大阪狭山市</c:v>
                </c:pt>
                <c:pt idx="55">
                  <c:v>北区</c:v>
                </c:pt>
                <c:pt idx="56">
                  <c:v>豊中市</c:v>
                </c:pt>
                <c:pt idx="57">
                  <c:v>阪南市</c:v>
                </c:pt>
                <c:pt idx="58">
                  <c:v>東大阪市</c:v>
                </c:pt>
                <c:pt idx="59">
                  <c:v>旭区</c:v>
                </c:pt>
                <c:pt idx="60">
                  <c:v>太子町</c:v>
                </c:pt>
                <c:pt idx="61">
                  <c:v>中央区</c:v>
                </c:pt>
                <c:pt idx="62">
                  <c:v>松原市</c:v>
                </c:pt>
                <c:pt idx="63">
                  <c:v>交野市</c:v>
                </c:pt>
                <c:pt idx="64">
                  <c:v>河内長野市</c:v>
                </c:pt>
                <c:pt idx="65">
                  <c:v>西区</c:v>
                </c:pt>
                <c:pt idx="66">
                  <c:v>阿倍野区</c:v>
                </c:pt>
                <c:pt idx="67">
                  <c:v>熊取町</c:v>
                </c:pt>
                <c:pt idx="68">
                  <c:v>平野区</c:v>
                </c:pt>
                <c:pt idx="69">
                  <c:v>藤井寺市</c:v>
                </c:pt>
                <c:pt idx="70">
                  <c:v>門真市</c:v>
                </c:pt>
                <c:pt idx="71">
                  <c:v>東住吉区</c:v>
                </c:pt>
                <c:pt idx="72">
                  <c:v>八尾市</c:v>
                </c:pt>
                <c:pt idx="73">
                  <c:v>柏原市</c:v>
                </c:pt>
              </c:strCache>
            </c:strRef>
          </c:cat>
          <c:val>
            <c:numRef>
              <c:f>市区町村別_件数及び割合!$U$6:$U$79</c:f>
              <c:numCache>
                <c:formatCode>General</c:formatCode>
                <c:ptCount val="74"/>
                <c:pt idx="0">
                  <c:v>1.0000000000000009</c:v>
                </c:pt>
                <c:pt idx="1">
                  <c:v>2.1000000000000019</c:v>
                </c:pt>
                <c:pt idx="2">
                  <c:v>0.50000000000000044</c:v>
                </c:pt>
                <c:pt idx="3">
                  <c:v>2.0000000000000018</c:v>
                </c:pt>
                <c:pt idx="4">
                  <c:v>0.50000000000000044</c:v>
                </c:pt>
                <c:pt idx="5">
                  <c:v>0.60000000000000053</c:v>
                </c:pt>
                <c:pt idx="6">
                  <c:v>1.3999999999999957</c:v>
                </c:pt>
                <c:pt idx="7">
                  <c:v>0.99999999999999534</c:v>
                </c:pt>
                <c:pt idx="8">
                  <c:v>-0.80000000000000071</c:v>
                </c:pt>
                <c:pt idx="9">
                  <c:v>0.79999999999999516</c:v>
                </c:pt>
                <c:pt idx="10">
                  <c:v>-0.20000000000000018</c:v>
                </c:pt>
                <c:pt idx="11">
                  <c:v>1.4999999999999958</c:v>
                </c:pt>
                <c:pt idx="12">
                  <c:v>-0.20000000000000018</c:v>
                </c:pt>
                <c:pt idx="13">
                  <c:v>-1.1999999999999955</c:v>
                </c:pt>
                <c:pt idx="14">
                  <c:v>0.60000000000000053</c:v>
                </c:pt>
                <c:pt idx="15">
                  <c:v>3.7000000000000033</c:v>
                </c:pt>
                <c:pt idx="16">
                  <c:v>0.20000000000000018</c:v>
                </c:pt>
                <c:pt idx="17">
                  <c:v>-1.699999999999996</c:v>
                </c:pt>
                <c:pt idx="18">
                  <c:v>0.60000000000000053</c:v>
                </c:pt>
                <c:pt idx="19">
                  <c:v>-0.3999999999999948</c:v>
                </c:pt>
                <c:pt idx="20">
                  <c:v>-0.49999999999999489</c:v>
                </c:pt>
                <c:pt idx="21">
                  <c:v>1.3000000000000012</c:v>
                </c:pt>
                <c:pt idx="22">
                  <c:v>1.100000000000001</c:v>
                </c:pt>
                <c:pt idx="23">
                  <c:v>1.2000000000000011</c:v>
                </c:pt>
                <c:pt idx="24">
                  <c:v>1.0000000000000009</c:v>
                </c:pt>
                <c:pt idx="25">
                  <c:v>0</c:v>
                </c:pt>
                <c:pt idx="26">
                  <c:v>0.20000000000000018</c:v>
                </c:pt>
                <c:pt idx="27">
                  <c:v>1.2000000000000011</c:v>
                </c:pt>
                <c:pt idx="28">
                  <c:v>1.7000000000000015</c:v>
                </c:pt>
                <c:pt idx="29">
                  <c:v>2.200000000000002</c:v>
                </c:pt>
                <c:pt idx="30">
                  <c:v>1.5000000000000013</c:v>
                </c:pt>
                <c:pt idx="31">
                  <c:v>2.4000000000000021</c:v>
                </c:pt>
                <c:pt idx="32">
                  <c:v>1.7000000000000015</c:v>
                </c:pt>
                <c:pt idx="33">
                  <c:v>0.9000000000000008</c:v>
                </c:pt>
                <c:pt idx="34">
                  <c:v>-0.20000000000000018</c:v>
                </c:pt>
                <c:pt idx="35">
                  <c:v>-1.2999999999999956</c:v>
                </c:pt>
                <c:pt idx="36">
                  <c:v>2.9000000000000026</c:v>
                </c:pt>
                <c:pt idx="37">
                  <c:v>-1.3999999999999957</c:v>
                </c:pt>
                <c:pt idx="38">
                  <c:v>1.2000000000000011</c:v>
                </c:pt>
                <c:pt idx="39">
                  <c:v>2.1000000000000019</c:v>
                </c:pt>
                <c:pt idx="40">
                  <c:v>1.4000000000000012</c:v>
                </c:pt>
                <c:pt idx="41">
                  <c:v>-1.799999999999996</c:v>
                </c:pt>
                <c:pt idx="42">
                  <c:v>1.8000000000000016</c:v>
                </c:pt>
                <c:pt idx="43">
                  <c:v>1.4000000000000012</c:v>
                </c:pt>
                <c:pt idx="44">
                  <c:v>-0.60000000000000053</c:v>
                </c:pt>
                <c:pt idx="45">
                  <c:v>1.4000000000000012</c:v>
                </c:pt>
                <c:pt idx="46">
                  <c:v>-1.4000000000000012</c:v>
                </c:pt>
                <c:pt idx="47">
                  <c:v>0.10000000000000009</c:v>
                </c:pt>
                <c:pt idx="48">
                  <c:v>0.80000000000000071</c:v>
                </c:pt>
                <c:pt idx="49">
                  <c:v>1.0000000000000009</c:v>
                </c:pt>
                <c:pt idx="50">
                  <c:v>-5.3999999999999995</c:v>
                </c:pt>
                <c:pt idx="51">
                  <c:v>-0.70000000000000062</c:v>
                </c:pt>
                <c:pt idx="52">
                  <c:v>0.70000000000000062</c:v>
                </c:pt>
                <c:pt idx="53">
                  <c:v>0.30000000000000027</c:v>
                </c:pt>
                <c:pt idx="54">
                  <c:v>1.100000000000001</c:v>
                </c:pt>
                <c:pt idx="55">
                  <c:v>0.60000000000000053</c:v>
                </c:pt>
                <c:pt idx="56">
                  <c:v>0.40000000000000036</c:v>
                </c:pt>
                <c:pt idx="57">
                  <c:v>0</c:v>
                </c:pt>
                <c:pt idx="58">
                  <c:v>-0.10000000000000009</c:v>
                </c:pt>
                <c:pt idx="59">
                  <c:v>1.3000000000000012</c:v>
                </c:pt>
                <c:pt idx="60">
                  <c:v>-0.20000000000000018</c:v>
                </c:pt>
                <c:pt idx="61">
                  <c:v>0.30000000000000027</c:v>
                </c:pt>
                <c:pt idx="62">
                  <c:v>2.300000000000002</c:v>
                </c:pt>
                <c:pt idx="63">
                  <c:v>0.70000000000000062</c:v>
                </c:pt>
                <c:pt idx="64">
                  <c:v>0</c:v>
                </c:pt>
                <c:pt idx="65">
                  <c:v>1.8000000000000016</c:v>
                </c:pt>
                <c:pt idx="66">
                  <c:v>2.200000000000002</c:v>
                </c:pt>
                <c:pt idx="67">
                  <c:v>-0.40000000000000036</c:v>
                </c:pt>
                <c:pt idx="68">
                  <c:v>1.0000000000000009</c:v>
                </c:pt>
                <c:pt idx="69">
                  <c:v>0.60000000000000053</c:v>
                </c:pt>
                <c:pt idx="70">
                  <c:v>-0.30000000000000027</c:v>
                </c:pt>
                <c:pt idx="71">
                  <c:v>1.3000000000000012</c:v>
                </c:pt>
                <c:pt idx="72">
                  <c:v>-0.10000000000000009</c:v>
                </c:pt>
                <c:pt idx="73">
                  <c:v>0.40000000000000036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1A1-46CE-ACD5-75851FD454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5358352"/>
        <c:axId val="375358912"/>
      </c:barChart>
      <c:scatterChart>
        <c:scatterStyle val="lineMarker"/>
        <c:varyColors val="0"/>
        <c:ser>
          <c:idx val="1"/>
          <c:order val="1"/>
          <c:tx>
            <c:strRef>
              <c:f>市区町村別_件数及び割合!$B$80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10680983847283407"/>
                  <c:y val="-0.8592485240766714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A1-46CE-ACD5-75851FD454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市区町村別_件数及び割合!$AB$6:$AB$79</c:f>
              <c:numCache>
                <c:formatCode>General</c:formatCode>
                <c:ptCount val="74"/>
                <c:pt idx="0">
                  <c:v>0.60000000000000053</c:v>
                </c:pt>
                <c:pt idx="1">
                  <c:v>0.60000000000000053</c:v>
                </c:pt>
                <c:pt idx="2">
                  <c:v>0.60000000000000053</c:v>
                </c:pt>
                <c:pt idx="3">
                  <c:v>0.60000000000000053</c:v>
                </c:pt>
                <c:pt idx="4">
                  <c:v>0.60000000000000053</c:v>
                </c:pt>
                <c:pt idx="5">
                  <c:v>0.60000000000000053</c:v>
                </c:pt>
                <c:pt idx="6">
                  <c:v>0.60000000000000053</c:v>
                </c:pt>
                <c:pt idx="7">
                  <c:v>0.60000000000000053</c:v>
                </c:pt>
                <c:pt idx="8">
                  <c:v>0.60000000000000053</c:v>
                </c:pt>
                <c:pt idx="9">
                  <c:v>0.60000000000000053</c:v>
                </c:pt>
                <c:pt idx="10">
                  <c:v>0.60000000000000053</c:v>
                </c:pt>
                <c:pt idx="11">
                  <c:v>0.60000000000000053</c:v>
                </c:pt>
                <c:pt idx="12">
                  <c:v>0.60000000000000053</c:v>
                </c:pt>
                <c:pt idx="13">
                  <c:v>0.60000000000000053</c:v>
                </c:pt>
                <c:pt idx="14">
                  <c:v>0.60000000000000053</c:v>
                </c:pt>
                <c:pt idx="15">
                  <c:v>0.60000000000000053</c:v>
                </c:pt>
                <c:pt idx="16">
                  <c:v>0.60000000000000053</c:v>
                </c:pt>
                <c:pt idx="17">
                  <c:v>0.60000000000000053</c:v>
                </c:pt>
                <c:pt idx="18">
                  <c:v>0.60000000000000053</c:v>
                </c:pt>
                <c:pt idx="19">
                  <c:v>0.60000000000000053</c:v>
                </c:pt>
                <c:pt idx="20">
                  <c:v>0.60000000000000053</c:v>
                </c:pt>
                <c:pt idx="21">
                  <c:v>0.60000000000000053</c:v>
                </c:pt>
                <c:pt idx="22">
                  <c:v>0.60000000000000053</c:v>
                </c:pt>
                <c:pt idx="23">
                  <c:v>0.60000000000000053</c:v>
                </c:pt>
                <c:pt idx="24">
                  <c:v>0.60000000000000053</c:v>
                </c:pt>
                <c:pt idx="25">
                  <c:v>0.60000000000000053</c:v>
                </c:pt>
                <c:pt idx="26">
                  <c:v>0.60000000000000053</c:v>
                </c:pt>
                <c:pt idx="27">
                  <c:v>0.60000000000000053</c:v>
                </c:pt>
                <c:pt idx="28">
                  <c:v>0.60000000000000053</c:v>
                </c:pt>
                <c:pt idx="29">
                  <c:v>0.60000000000000053</c:v>
                </c:pt>
                <c:pt idx="30">
                  <c:v>0.60000000000000053</c:v>
                </c:pt>
                <c:pt idx="31">
                  <c:v>0.60000000000000053</c:v>
                </c:pt>
                <c:pt idx="32">
                  <c:v>0.60000000000000053</c:v>
                </c:pt>
                <c:pt idx="33">
                  <c:v>0.60000000000000053</c:v>
                </c:pt>
                <c:pt idx="34">
                  <c:v>0.60000000000000053</c:v>
                </c:pt>
                <c:pt idx="35">
                  <c:v>0.60000000000000053</c:v>
                </c:pt>
                <c:pt idx="36">
                  <c:v>0.60000000000000053</c:v>
                </c:pt>
                <c:pt idx="37">
                  <c:v>0.60000000000000053</c:v>
                </c:pt>
                <c:pt idx="38">
                  <c:v>0.60000000000000053</c:v>
                </c:pt>
                <c:pt idx="39">
                  <c:v>0.60000000000000053</c:v>
                </c:pt>
                <c:pt idx="40">
                  <c:v>0.60000000000000053</c:v>
                </c:pt>
                <c:pt idx="41">
                  <c:v>0.60000000000000053</c:v>
                </c:pt>
                <c:pt idx="42">
                  <c:v>0.60000000000000053</c:v>
                </c:pt>
                <c:pt idx="43">
                  <c:v>0.60000000000000053</c:v>
                </c:pt>
                <c:pt idx="44">
                  <c:v>0.60000000000000053</c:v>
                </c:pt>
                <c:pt idx="45">
                  <c:v>0.60000000000000053</c:v>
                </c:pt>
                <c:pt idx="46">
                  <c:v>0.60000000000000053</c:v>
                </c:pt>
                <c:pt idx="47">
                  <c:v>0.60000000000000053</c:v>
                </c:pt>
                <c:pt idx="48">
                  <c:v>0.60000000000000053</c:v>
                </c:pt>
                <c:pt idx="49">
                  <c:v>0.60000000000000053</c:v>
                </c:pt>
                <c:pt idx="50">
                  <c:v>0.60000000000000053</c:v>
                </c:pt>
                <c:pt idx="51">
                  <c:v>0.60000000000000053</c:v>
                </c:pt>
                <c:pt idx="52">
                  <c:v>0.60000000000000053</c:v>
                </c:pt>
                <c:pt idx="53">
                  <c:v>0.60000000000000053</c:v>
                </c:pt>
                <c:pt idx="54">
                  <c:v>0.60000000000000053</c:v>
                </c:pt>
                <c:pt idx="55">
                  <c:v>0.60000000000000053</c:v>
                </c:pt>
                <c:pt idx="56">
                  <c:v>0.60000000000000053</c:v>
                </c:pt>
                <c:pt idx="57">
                  <c:v>0.60000000000000053</c:v>
                </c:pt>
                <c:pt idx="58">
                  <c:v>0.60000000000000053</c:v>
                </c:pt>
                <c:pt idx="59">
                  <c:v>0.60000000000000053</c:v>
                </c:pt>
                <c:pt idx="60">
                  <c:v>0.60000000000000053</c:v>
                </c:pt>
                <c:pt idx="61">
                  <c:v>0.60000000000000053</c:v>
                </c:pt>
                <c:pt idx="62">
                  <c:v>0.60000000000000053</c:v>
                </c:pt>
                <c:pt idx="63">
                  <c:v>0.60000000000000053</c:v>
                </c:pt>
                <c:pt idx="64">
                  <c:v>0.60000000000000053</c:v>
                </c:pt>
                <c:pt idx="65">
                  <c:v>0.60000000000000053</c:v>
                </c:pt>
                <c:pt idx="66">
                  <c:v>0.60000000000000053</c:v>
                </c:pt>
                <c:pt idx="67">
                  <c:v>0.60000000000000053</c:v>
                </c:pt>
                <c:pt idx="68">
                  <c:v>0.60000000000000053</c:v>
                </c:pt>
                <c:pt idx="69">
                  <c:v>0.60000000000000053</c:v>
                </c:pt>
                <c:pt idx="70">
                  <c:v>0.60000000000000053</c:v>
                </c:pt>
                <c:pt idx="71">
                  <c:v>0.60000000000000053</c:v>
                </c:pt>
                <c:pt idx="72">
                  <c:v>0.60000000000000053</c:v>
                </c:pt>
                <c:pt idx="73">
                  <c:v>0.60000000000000053</c:v>
                </c:pt>
              </c:numCache>
            </c:numRef>
          </c:xVal>
          <c:yVal>
            <c:numRef>
              <c:f>市区町村別_件数及び割合!$AC$6:$AC$79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1A1-46CE-ACD5-75851FD454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75373472"/>
        <c:axId val="375363952"/>
      </c:scatterChart>
      <c:catAx>
        <c:axId val="3753583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75358912"/>
        <c:crosses val="autoZero"/>
        <c:auto val="1"/>
        <c:lblAlgn val="ctr"/>
        <c:lblOffset val="100"/>
        <c:noMultiLvlLbl val="0"/>
      </c:catAx>
      <c:valAx>
        <c:axId val="37535891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(pt)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071485507246373"/>
              <c:y val="3.7631111111111115E-2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75358352"/>
        <c:crosses val="autoZero"/>
        <c:crossBetween val="between"/>
      </c:valAx>
      <c:valAx>
        <c:axId val="37536395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75373472"/>
        <c:crosses val="max"/>
        <c:crossBetween val="midCat"/>
      </c:valAx>
      <c:valAx>
        <c:axId val="375373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536395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145488143811721"/>
          <c:y val="1.2118890544087395E-2"/>
          <c:w val="0.60314673880905922"/>
          <c:h val="3.2809622003214182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18</xdr:col>
      <xdr:colOff>540685</xdr:colOff>
      <xdr:row>44</xdr:row>
      <xdr:rowOff>74521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7</xdr:col>
      <xdr:colOff>1142550</xdr:colOff>
      <xdr:row>74</xdr:row>
      <xdr:rowOff>97200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</xdr:row>
      <xdr:rowOff>0</xdr:rowOff>
    </xdr:from>
    <xdr:to>
      <xdr:col>21</xdr:col>
      <xdr:colOff>75750</xdr:colOff>
      <xdr:row>74</xdr:row>
      <xdr:rowOff>97200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042F354-0CA7-43CF-A164-B0795A630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554100</xdr:colOff>
      <xdr:row>81</xdr:row>
      <xdr:rowOff>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1B2A037-BA17-4B99-813A-B6B39DE3AD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400"/>
        <a:stretch/>
      </xdr:blipFill>
      <xdr:spPr>
        <a:xfrm>
          <a:off x="1152525" y="3162300"/>
          <a:ext cx="7221600" cy="108013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7</xdr:col>
      <xdr:colOff>1142550</xdr:colOff>
      <xdr:row>74</xdr:row>
      <xdr:rowOff>97200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</xdr:row>
      <xdr:rowOff>0</xdr:rowOff>
    </xdr:from>
    <xdr:to>
      <xdr:col>21</xdr:col>
      <xdr:colOff>132900</xdr:colOff>
      <xdr:row>74</xdr:row>
      <xdr:rowOff>97200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B4311E9C-E326-4338-B369-841FB7739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554100</xdr:colOff>
      <xdr:row>81</xdr:row>
      <xdr:rowOff>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A3CBFCB-20C3-4FAD-80E9-1F8753AC3B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401"/>
        <a:stretch/>
      </xdr:blipFill>
      <xdr:spPr>
        <a:xfrm>
          <a:off x="1152525" y="3162300"/>
          <a:ext cx="7221600" cy="10801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U51"/>
  <sheetViews>
    <sheetView showGridLines="0" tabSelected="1" zoomScaleNormal="100" zoomScaleSheetLayoutView="100" workbookViewId="0"/>
  </sheetViews>
  <sheetFormatPr defaultColWidth="9" defaultRowHeight="13.5"/>
  <cols>
    <col min="1" max="1" width="4.625" style="3" customWidth="1"/>
    <col min="2" max="2" width="4.5" style="5" bestFit="1" customWidth="1"/>
    <col min="3" max="3" width="2.25" style="3" customWidth="1"/>
    <col min="4" max="4" width="32.625" style="3" customWidth="1"/>
    <col min="5" max="18" width="10.125" style="3" customWidth="1"/>
    <col min="19" max="16384" width="9" style="3"/>
  </cols>
  <sheetData>
    <row r="1" spans="2:21" ht="16.5" customHeight="1">
      <c r="B1" s="187" t="s">
        <v>500</v>
      </c>
      <c r="C1" s="188"/>
      <c r="D1" s="188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2:21" ht="16.5" customHeight="1" thickBot="1">
      <c r="B2" s="187" t="s">
        <v>354</v>
      </c>
      <c r="C2" s="188"/>
      <c r="D2" s="188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2:21" ht="24" customHeight="1">
      <c r="B3" s="258"/>
      <c r="C3" s="259"/>
      <c r="D3" s="260"/>
      <c r="E3" s="15">
        <v>45017</v>
      </c>
      <c r="F3" s="15">
        <v>45047</v>
      </c>
      <c r="G3" s="15">
        <v>45078</v>
      </c>
      <c r="H3" s="15">
        <v>45108</v>
      </c>
      <c r="I3" s="15">
        <v>45139</v>
      </c>
      <c r="J3" s="15">
        <v>45170</v>
      </c>
      <c r="K3" s="15">
        <v>45200</v>
      </c>
      <c r="L3" s="15">
        <v>45231</v>
      </c>
      <c r="M3" s="15">
        <v>45261</v>
      </c>
      <c r="N3" s="15">
        <v>45292</v>
      </c>
      <c r="O3" s="15">
        <v>45323</v>
      </c>
      <c r="P3" s="15">
        <v>45352</v>
      </c>
      <c r="Q3" s="6">
        <v>12</v>
      </c>
      <c r="R3" s="7">
        <v>12</v>
      </c>
      <c r="S3" s="26"/>
      <c r="T3" s="26"/>
      <c r="U3" s="26"/>
    </row>
    <row r="4" spans="2:21" ht="24" customHeight="1">
      <c r="B4" s="8" t="s">
        <v>72</v>
      </c>
      <c r="C4" s="116" t="s">
        <v>71</v>
      </c>
      <c r="D4" s="10"/>
      <c r="E4" s="63">
        <v>2943235</v>
      </c>
      <c r="F4" s="63">
        <v>2966504</v>
      </c>
      <c r="G4" s="63">
        <v>3008982</v>
      </c>
      <c r="H4" s="63">
        <v>3000100</v>
      </c>
      <c r="I4" s="63">
        <v>2950505</v>
      </c>
      <c r="J4" s="63">
        <v>3006503</v>
      </c>
      <c r="K4" s="63">
        <v>3077259</v>
      </c>
      <c r="L4" s="63">
        <v>2994059</v>
      </c>
      <c r="M4" s="63">
        <v>3106638</v>
      </c>
      <c r="N4" s="63">
        <v>2946072</v>
      </c>
      <c r="O4" s="63">
        <v>2941284</v>
      </c>
      <c r="P4" s="63">
        <v>3060704</v>
      </c>
      <c r="Q4" s="64">
        <v>3000153.75</v>
      </c>
      <c r="R4" s="65">
        <v>36001845</v>
      </c>
      <c r="S4" s="26"/>
      <c r="T4" s="26"/>
      <c r="U4" s="26"/>
    </row>
    <row r="5" spans="2:21" ht="24" customHeight="1">
      <c r="B5" s="8" t="s">
        <v>70</v>
      </c>
      <c r="C5" s="116" t="s">
        <v>69</v>
      </c>
      <c r="D5" s="10"/>
      <c r="E5" s="63">
        <v>45787</v>
      </c>
      <c r="F5" s="63">
        <v>47538</v>
      </c>
      <c r="G5" s="63">
        <v>46544</v>
      </c>
      <c r="H5" s="63">
        <v>48404</v>
      </c>
      <c r="I5" s="63">
        <v>50626</v>
      </c>
      <c r="J5" s="63">
        <v>47920</v>
      </c>
      <c r="K5" s="63">
        <v>49155</v>
      </c>
      <c r="L5" s="63">
        <v>47907</v>
      </c>
      <c r="M5" s="63">
        <v>49787</v>
      </c>
      <c r="N5" s="63">
        <v>51717</v>
      </c>
      <c r="O5" s="63">
        <v>48321</v>
      </c>
      <c r="P5" s="63">
        <v>49867</v>
      </c>
      <c r="Q5" s="64">
        <v>48631.083333333336</v>
      </c>
      <c r="R5" s="65">
        <v>583573</v>
      </c>
      <c r="S5" s="26"/>
      <c r="T5" s="26"/>
      <c r="U5" s="26"/>
    </row>
    <row r="6" spans="2:21" ht="24" customHeight="1">
      <c r="B6" s="8" t="s">
        <v>68</v>
      </c>
      <c r="C6" s="117" t="s">
        <v>206</v>
      </c>
      <c r="D6" s="10"/>
      <c r="E6" s="154">
        <v>1.5556691871359236E-2</v>
      </c>
      <c r="F6" s="154">
        <v>1.6024923613789162E-2</v>
      </c>
      <c r="G6" s="154">
        <v>1.5468354413552491E-2</v>
      </c>
      <c r="H6" s="154">
        <v>1.6134128862371255E-2</v>
      </c>
      <c r="I6" s="154">
        <v>1.7158418643588132E-2</v>
      </c>
      <c r="J6" s="154">
        <v>1.5938783363928125E-2</v>
      </c>
      <c r="K6" s="154">
        <v>1.5973631078826968E-2</v>
      </c>
      <c r="L6" s="154">
        <v>1.6000686693214795E-2</v>
      </c>
      <c r="M6" s="154">
        <v>1.6026006248555512E-2</v>
      </c>
      <c r="N6" s="154">
        <v>1.7554560784665142E-2</v>
      </c>
      <c r="O6" s="154">
        <v>1.6428539372600536E-2</v>
      </c>
      <c r="P6" s="154">
        <v>1.6292656852802491E-2</v>
      </c>
      <c r="Q6" s="155">
        <v>1.6209530372679512E-2</v>
      </c>
      <c r="R6" s="67"/>
      <c r="S6" s="26"/>
      <c r="T6" s="26"/>
      <c r="U6" s="26"/>
    </row>
    <row r="7" spans="2:21" ht="24" customHeight="1">
      <c r="B7" s="11" t="s">
        <v>67</v>
      </c>
      <c r="C7" s="118" t="s">
        <v>425</v>
      </c>
      <c r="D7" s="12"/>
      <c r="E7" s="68">
        <v>98509635080</v>
      </c>
      <c r="F7" s="68">
        <v>100494333510</v>
      </c>
      <c r="G7" s="68">
        <v>101527611700</v>
      </c>
      <c r="H7" s="68">
        <v>102778271430</v>
      </c>
      <c r="I7" s="68">
        <v>105006461670</v>
      </c>
      <c r="J7" s="68">
        <v>102556233520</v>
      </c>
      <c r="K7" s="68">
        <v>104473173820</v>
      </c>
      <c r="L7" s="68">
        <v>102086207530</v>
      </c>
      <c r="M7" s="68">
        <v>105590822800</v>
      </c>
      <c r="N7" s="68">
        <v>104866202290</v>
      </c>
      <c r="O7" s="68">
        <v>101519412120</v>
      </c>
      <c r="P7" s="68">
        <v>104305361830</v>
      </c>
      <c r="Q7" s="69">
        <v>102809477275</v>
      </c>
      <c r="R7" s="70">
        <v>1233713727300</v>
      </c>
      <c r="S7" s="26"/>
      <c r="T7" s="26"/>
      <c r="U7" s="26"/>
    </row>
    <row r="8" spans="2:21" ht="24" customHeight="1">
      <c r="B8" s="13" t="s">
        <v>66</v>
      </c>
      <c r="C8" s="189"/>
      <c r="D8" s="119" t="s">
        <v>426</v>
      </c>
      <c r="E8" s="71">
        <v>44173964090</v>
      </c>
      <c r="F8" s="71">
        <v>46186969100</v>
      </c>
      <c r="G8" s="71">
        <v>45605612120</v>
      </c>
      <c r="H8" s="71">
        <v>46990078720</v>
      </c>
      <c r="I8" s="71">
        <v>49532478860</v>
      </c>
      <c r="J8" s="71">
        <v>46422696220</v>
      </c>
      <c r="K8" s="71">
        <v>47741685090</v>
      </c>
      <c r="L8" s="71">
        <v>46465684390</v>
      </c>
      <c r="M8" s="71">
        <v>48041161220</v>
      </c>
      <c r="N8" s="71">
        <v>50059337370</v>
      </c>
      <c r="O8" s="71">
        <v>46317037570</v>
      </c>
      <c r="P8" s="71">
        <v>47670721980</v>
      </c>
      <c r="Q8" s="72">
        <v>47100618894.166664</v>
      </c>
      <c r="R8" s="73">
        <v>565207426730</v>
      </c>
      <c r="S8" s="26"/>
      <c r="T8" s="26"/>
      <c r="U8" s="26"/>
    </row>
    <row r="9" spans="2:21" ht="24" customHeight="1">
      <c r="B9" s="13" t="s">
        <v>65</v>
      </c>
      <c r="C9" s="190"/>
      <c r="D9" s="119" t="s">
        <v>427</v>
      </c>
      <c r="E9" s="71">
        <v>54335670990</v>
      </c>
      <c r="F9" s="71">
        <v>54307364410</v>
      </c>
      <c r="G9" s="71">
        <v>55921999580</v>
      </c>
      <c r="H9" s="71">
        <v>55788192710</v>
      </c>
      <c r="I9" s="71">
        <v>55473982810</v>
      </c>
      <c r="J9" s="71">
        <v>56133537300</v>
      </c>
      <c r="K9" s="71">
        <v>56731488730</v>
      </c>
      <c r="L9" s="71">
        <v>55620523140</v>
      </c>
      <c r="M9" s="71">
        <v>57549661580</v>
      </c>
      <c r="N9" s="71">
        <v>54806864920</v>
      </c>
      <c r="O9" s="71">
        <v>55202374550</v>
      </c>
      <c r="P9" s="71">
        <v>56634639850</v>
      </c>
      <c r="Q9" s="72">
        <v>55708858380.833336</v>
      </c>
      <c r="R9" s="73">
        <v>668506300570</v>
      </c>
      <c r="S9" s="26"/>
      <c r="T9" s="26"/>
      <c r="U9" s="26"/>
    </row>
    <row r="10" spans="2:21" ht="24" customHeight="1" thickBot="1">
      <c r="B10" s="8" t="s">
        <v>64</v>
      </c>
      <c r="C10" s="117" t="s">
        <v>207</v>
      </c>
      <c r="D10" s="9"/>
      <c r="E10" s="66">
        <v>0.44842277665657959</v>
      </c>
      <c r="F10" s="66">
        <v>0.45959774533361147</v>
      </c>
      <c r="G10" s="66">
        <v>0.44919417837541825</v>
      </c>
      <c r="H10" s="66">
        <v>0.4571985699526373</v>
      </c>
      <c r="I10" s="66">
        <v>0.47170886507597909</v>
      </c>
      <c r="J10" s="66">
        <v>0.45265601735409755</v>
      </c>
      <c r="K10" s="66">
        <v>0.45697554065176194</v>
      </c>
      <c r="L10" s="66">
        <v>0.45516123592254287</v>
      </c>
      <c r="M10" s="66">
        <v>0.45497477854675833</v>
      </c>
      <c r="N10" s="66">
        <v>0.47736388156371368</v>
      </c>
      <c r="O10" s="66">
        <v>0.45623823663647117</v>
      </c>
      <c r="P10" s="66">
        <v>0.45703040710117249</v>
      </c>
      <c r="Q10" s="74">
        <v>0.45813499049488932</v>
      </c>
      <c r="R10" s="75"/>
      <c r="S10" s="26"/>
      <c r="T10" s="26"/>
      <c r="U10" s="26"/>
    </row>
    <row r="11" spans="2:21">
      <c r="B11" s="14" t="s">
        <v>501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1">
      <c r="B12" s="14" t="s">
        <v>186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191"/>
      <c r="S12" s="191"/>
      <c r="T12" s="191"/>
      <c r="U12" s="26"/>
    </row>
    <row r="13" spans="2:21">
      <c r="B13" s="192" t="s">
        <v>204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2:21">
      <c r="B14" s="192" t="s">
        <v>220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2:21">
      <c r="B15" s="192" t="s">
        <v>230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2:21">
      <c r="B16" s="192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2:21">
      <c r="B17" s="193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2:21" ht="16.5" customHeight="1">
      <c r="B18" s="187" t="s">
        <v>499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2:21" ht="16.5" customHeight="1">
      <c r="B19" s="187" t="s">
        <v>354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2:21">
      <c r="B20" s="194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50" t="s">
        <v>232</v>
      </c>
    </row>
    <row r="21" spans="2:21">
      <c r="B21" s="19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159" t="s">
        <v>423</v>
      </c>
    </row>
    <row r="22" spans="2:21">
      <c r="B22" s="194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159" t="s">
        <v>424</v>
      </c>
    </row>
    <row r="23" spans="2:21">
      <c r="B23" s="194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159" t="s">
        <v>233</v>
      </c>
    </row>
    <row r="24" spans="2:21">
      <c r="B24" s="194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2:21">
      <c r="B25" s="194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2:21">
      <c r="B26" s="19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2:21">
      <c r="B27" s="19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2:21">
      <c r="B28" s="194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2:21">
      <c r="B29" s="194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2:21">
      <c r="B30" s="19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2:21">
      <c r="B31" s="194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2:21">
      <c r="B32" s="194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2:21">
      <c r="B33" s="194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2:21">
      <c r="B34" s="194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2:21">
      <c r="B35" s="194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2:21">
      <c r="B36" s="194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2:21">
      <c r="B37" s="194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2:21">
      <c r="B38" s="194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2:21">
      <c r="B39" s="194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2:21">
      <c r="B40" s="194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2:21">
      <c r="B41" s="194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2:21">
      <c r="B42" s="194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2:21">
      <c r="B43" s="194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2:21" ht="13.5" customHeight="1">
      <c r="B44" s="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</row>
    <row r="45" spans="2:21" ht="13.5" customHeight="1">
      <c r="B45" s="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</row>
    <row r="46" spans="2:21" ht="13.5" customHeight="1">
      <c r="B46" s="14" t="s">
        <v>501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187"/>
      <c r="N46" s="191"/>
      <c r="O46" s="191"/>
      <c r="P46" s="191"/>
      <c r="Q46" s="191"/>
      <c r="R46" s="191"/>
      <c r="S46" s="191"/>
      <c r="T46" s="191"/>
      <c r="U46" s="26"/>
    </row>
    <row r="47" spans="2:21" ht="13.5" customHeight="1">
      <c r="B47" s="14" t="s">
        <v>186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191"/>
      <c r="S47" s="191"/>
      <c r="T47" s="191"/>
      <c r="U47" s="26"/>
    </row>
    <row r="48" spans="2:21" ht="13.5" customHeight="1">
      <c r="B48" s="192" t="s">
        <v>204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191"/>
      <c r="S48" s="191"/>
      <c r="T48" s="191"/>
      <c r="U48" s="26"/>
    </row>
    <row r="49" spans="2:21" ht="13.5" customHeight="1">
      <c r="B49" s="192" t="s">
        <v>220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  <row r="50" spans="2:21" ht="13.5" customHeight="1">
      <c r="B50" s="192" t="s">
        <v>230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</row>
    <row r="51" spans="2:21" ht="13.5" customHeight="1">
      <c r="B51" s="19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</row>
  </sheetData>
  <mergeCells count="1">
    <mergeCell ref="B3:D3"/>
  </mergeCells>
  <phoneticPr fontId="4"/>
  <pageMargins left="0.70866141732283472" right="0.27559055118110237" top="0.74803149606299213" bottom="0.74803149606299213" header="0.31496062992125984" footer="0.31496062992125984"/>
  <pageSetup paperSize="8" scale="75" orientation="landscape" r:id="rId1"/>
  <headerFooter>
    <oddHeader>&amp;R&amp;"ＭＳ 明朝,標準"&amp;12 2-2.高額レセプトの件数及び医療費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036B-F30C-4699-8FAC-6492557C4AF3}">
  <sheetPr codeName="Sheet34"/>
  <dimension ref="B1:J19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12.25" style="3" customWidth="1"/>
    <col min="3" max="4" width="12.625" style="3" customWidth="1"/>
    <col min="5" max="5" width="11.625" style="3" customWidth="1"/>
    <col min="6" max="8" width="17.625" style="3" customWidth="1"/>
    <col min="9" max="10" width="11.625" style="3" customWidth="1"/>
    <col min="11" max="16384" width="9" style="3"/>
  </cols>
  <sheetData>
    <row r="1" spans="2:10" ht="16.5" customHeight="1">
      <c r="B1" s="137" t="s">
        <v>373</v>
      </c>
      <c r="C1" s="26"/>
      <c r="D1" s="26"/>
      <c r="E1" s="26"/>
      <c r="F1" s="26"/>
      <c r="G1" s="26"/>
      <c r="H1" s="26"/>
      <c r="I1" s="26"/>
      <c r="J1" s="26"/>
    </row>
    <row r="2" spans="2:10" ht="16.5" customHeight="1">
      <c r="B2" s="137" t="s">
        <v>358</v>
      </c>
      <c r="C2" s="26"/>
      <c r="D2" s="26"/>
      <c r="E2" s="26"/>
      <c r="F2" s="26"/>
      <c r="G2" s="26"/>
      <c r="H2" s="26"/>
      <c r="I2" s="26"/>
      <c r="J2" s="26"/>
    </row>
    <row r="3" spans="2:10" ht="16.5" customHeight="1">
      <c r="B3" s="263" t="s">
        <v>340</v>
      </c>
      <c r="C3" s="112" t="s">
        <v>72</v>
      </c>
      <c r="D3" s="112" t="s">
        <v>70</v>
      </c>
      <c r="E3" s="112" t="s">
        <v>68</v>
      </c>
      <c r="F3" s="112" t="s">
        <v>67</v>
      </c>
      <c r="G3" s="112" t="s">
        <v>66</v>
      </c>
      <c r="H3" s="112" t="s">
        <v>65</v>
      </c>
      <c r="I3" s="112" t="s">
        <v>64</v>
      </c>
      <c r="J3" s="60"/>
    </row>
    <row r="4" spans="2:10" ht="16.5" customHeight="1">
      <c r="B4" s="264"/>
      <c r="C4" s="261" t="s">
        <v>82</v>
      </c>
      <c r="D4" s="261" t="s">
        <v>83</v>
      </c>
      <c r="E4" s="261" t="s">
        <v>208</v>
      </c>
      <c r="F4" s="266" t="s">
        <v>428</v>
      </c>
      <c r="G4" s="171"/>
      <c r="H4" s="20"/>
      <c r="I4" s="261" t="s">
        <v>212</v>
      </c>
      <c r="J4" s="61"/>
    </row>
    <row r="5" spans="2:10" ht="60" customHeight="1">
      <c r="B5" s="265"/>
      <c r="C5" s="262"/>
      <c r="D5" s="262"/>
      <c r="E5" s="262"/>
      <c r="F5" s="262"/>
      <c r="G5" s="170" t="s">
        <v>429</v>
      </c>
      <c r="H5" s="22" t="s">
        <v>430</v>
      </c>
      <c r="I5" s="262"/>
      <c r="J5" s="61"/>
    </row>
    <row r="6" spans="2:10" ht="19.5" customHeight="1">
      <c r="B6" s="172" t="s">
        <v>196</v>
      </c>
      <c r="C6" s="85">
        <v>43653</v>
      </c>
      <c r="D6" s="122">
        <v>1065</v>
      </c>
      <c r="E6" s="152">
        <f>IFERROR(D6/C6,"-")</f>
        <v>2.4396948663322107E-2</v>
      </c>
      <c r="F6" s="122">
        <v>2729458220</v>
      </c>
      <c r="G6" s="122">
        <v>1050091900</v>
      </c>
      <c r="H6" s="122">
        <f>F6-G6</f>
        <v>1679366320</v>
      </c>
      <c r="I6" s="76">
        <f>IFERROR(G6/F6,"-")</f>
        <v>0.38472539799491784</v>
      </c>
      <c r="J6" s="196"/>
    </row>
    <row r="7" spans="2:10" ht="19.5" customHeight="1">
      <c r="B7" s="172" t="s">
        <v>197</v>
      </c>
      <c r="C7" s="85">
        <v>155489</v>
      </c>
      <c r="D7" s="122">
        <v>4523</v>
      </c>
      <c r="E7" s="152">
        <f t="shared" ref="E7:E12" si="0">IFERROR(D7/C7,"-")</f>
        <v>2.9088874454141451E-2</v>
      </c>
      <c r="F7" s="122">
        <v>10776496810</v>
      </c>
      <c r="G7" s="122">
        <v>4358207460</v>
      </c>
      <c r="H7" s="122">
        <f t="shared" ref="H7:H13" si="1">F7-G7</f>
        <v>6418289350</v>
      </c>
      <c r="I7" s="76">
        <f t="shared" ref="I7:I13" si="2">IFERROR(G7/F7,"-")</f>
        <v>0.40441783047305518</v>
      </c>
      <c r="J7" s="196"/>
    </row>
    <row r="8" spans="2:10" ht="19.5" customHeight="1">
      <c r="B8" s="172" t="s">
        <v>198</v>
      </c>
      <c r="C8" s="85">
        <v>11521660</v>
      </c>
      <c r="D8" s="122">
        <v>135839</v>
      </c>
      <c r="E8" s="152">
        <f t="shared" si="0"/>
        <v>1.1789880972012714E-2</v>
      </c>
      <c r="F8" s="122">
        <v>337696662690</v>
      </c>
      <c r="G8" s="122">
        <v>143899780820</v>
      </c>
      <c r="H8" s="122">
        <f t="shared" si="1"/>
        <v>193796881870</v>
      </c>
      <c r="I8" s="76">
        <f t="shared" si="2"/>
        <v>0.42612141817965682</v>
      </c>
      <c r="J8" s="196"/>
    </row>
    <row r="9" spans="2:10" ht="19.5" customHeight="1">
      <c r="B9" s="172" t="s">
        <v>199</v>
      </c>
      <c r="C9" s="85">
        <v>12246580</v>
      </c>
      <c r="D9" s="122">
        <v>171544</v>
      </c>
      <c r="E9" s="152">
        <f t="shared" si="0"/>
        <v>1.4007502502739541E-2</v>
      </c>
      <c r="F9" s="122">
        <v>390280109310</v>
      </c>
      <c r="G9" s="122">
        <v>173602114570</v>
      </c>
      <c r="H9" s="122">
        <f t="shared" si="1"/>
        <v>216677994740</v>
      </c>
      <c r="I9" s="76">
        <f t="shared" si="2"/>
        <v>0.44481414868137081</v>
      </c>
      <c r="J9" s="196"/>
    </row>
    <row r="10" spans="2:10" ht="19.5" customHeight="1">
      <c r="B10" s="172" t="s">
        <v>200</v>
      </c>
      <c r="C10" s="85">
        <v>7623420</v>
      </c>
      <c r="D10" s="122">
        <v>146167</v>
      </c>
      <c r="E10" s="152">
        <f t="shared" si="0"/>
        <v>1.917341560611904E-2</v>
      </c>
      <c r="F10" s="122">
        <v>286333690760</v>
      </c>
      <c r="G10" s="122">
        <v>137352038090</v>
      </c>
      <c r="H10" s="122">
        <f t="shared" si="1"/>
        <v>148981652670</v>
      </c>
      <c r="I10" s="76">
        <f t="shared" si="2"/>
        <v>0.47969220012298913</v>
      </c>
      <c r="J10" s="196"/>
    </row>
    <row r="11" spans="2:10" ht="19.5" customHeight="1">
      <c r="B11" s="172" t="s">
        <v>201</v>
      </c>
      <c r="C11" s="85">
        <v>3369740</v>
      </c>
      <c r="D11" s="122">
        <v>88239</v>
      </c>
      <c r="E11" s="152">
        <f t="shared" si="0"/>
        <v>2.6185699786927183E-2</v>
      </c>
      <c r="F11" s="122">
        <v>150821975160</v>
      </c>
      <c r="G11" s="122">
        <v>76184119650</v>
      </c>
      <c r="H11" s="122">
        <f t="shared" si="1"/>
        <v>74637855510</v>
      </c>
      <c r="I11" s="76">
        <f t="shared" si="2"/>
        <v>0.50512612349214903</v>
      </c>
      <c r="J11" s="196"/>
    </row>
    <row r="12" spans="2:10" ht="19.5" customHeight="1" thickBot="1">
      <c r="B12" s="172" t="s">
        <v>202</v>
      </c>
      <c r="C12" s="85">
        <v>1041303</v>
      </c>
      <c r="D12" s="122">
        <v>36196</v>
      </c>
      <c r="E12" s="152">
        <f t="shared" si="0"/>
        <v>3.4760295514369974E-2</v>
      </c>
      <c r="F12" s="122">
        <v>55075334350</v>
      </c>
      <c r="G12" s="122">
        <v>28761074240</v>
      </c>
      <c r="H12" s="122">
        <f t="shared" si="1"/>
        <v>26314260110</v>
      </c>
      <c r="I12" s="76">
        <f t="shared" si="2"/>
        <v>0.52221333886464183</v>
      </c>
      <c r="J12" s="196"/>
    </row>
    <row r="13" spans="2:10" ht="19.5" customHeight="1" thickTop="1">
      <c r="B13" s="197" t="s">
        <v>341</v>
      </c>
      <c r="C13" s="114">
        <f>SUM(C6:C12)</f>
        <v>36001845</v>
      </c>
      <c r="D13" s="114">
        <f>SUM(D6:D12)</f>
        <v>583573</v>
      </c>
      <c r="E13" s="153">
        <f>IFERROR(D13/C13,"-")</f>
        <v>1.6209530372679512E-2</v>
      </c>
      <c r="F13" s="121">
        <f>SUM(F6:F12)</f>
        <v>1233713727300</v>
      </c>
      <c r="G13" s="121">
        <f>SUM(G6:G12)</f>
        <v>565207426730</v>
      </c>
      <c r="H13" s="121">
        <f t="shared" si="1"/>
        <v>668506300570</v>
      </c>
      <c r="I13" s="23">
        <f t="shared" si="2"/>
        <v>0.45813499049488932</v>
      </c>
      <c r="J13" s="196"/>
    </row>
    <row r="14" spans="2:10">
      <c r="B14" s="173" t="s">
        <v>501</v>
      </c>
      <c r="C14" s="26"/>
      <c r="D14" s="26"/>
      <c r="E14" s="26"/>
      <c r="F14" s="26"/>
      <c r="G14" s="26"/>
      <c r="H14" s="26"/>
      <c r="I14" s="26"/>
      <c r="J14" s="26"/>
    </row>
    <row r="15" spans="2:10">
      <c r="B15" s="198" t="s">
        <v>342</v>
      </c>
      <c r="C15" s="26"/>
      <c r="D15" s="26"/>
      <c r="E15" s="26"/>
      <c r="F15" s="26"/>
      <c r="G15" s="26"/>
      <c r="H15" s="26"/>
      <c r="I15" s="26"/>
      <c r="J15" s="26"/>
    </row>
    <row r="16" spans="2:10">
      <c r="B16" s="173" t="s">
        <v>502</v>
      </c>
      <c r="C16" s="26"/>
      <c r="D16" s="26"/>
      <c r="E16" s="26"/>
      <c r="F16" s="26"/>
      <c r="G16" s="26"/>
      <c r="H16" s="26"/>
      <c r="I16" s="26"/>
      <c r="J16" s="26"/>
    </row>
    <row r="17" spans="2:10">
      <c r="B17" s="199" t="s">
        <v>347</v>
      </c>
      <c r="C17" s="26"/>
      <c r="D17" s="26"/>
      <c r="E17" s="26"/>
      <c r="F17" s="26"/>
      <c r="G17" s="26"/>
      <c r="H17" s="26"/>
      <c r="I17" s="26"/>
      <c r="J17" s="26"/>
    </row>
    <row r="18" spans="2:10">
      <c r="B18" s="199" t="s">
        <v>348</v>
      </c>
      <c r="C18" s="26"/>
      <c r="D18" s="26"/>
      <c r="E18" s="26"/>
      <c r="F18" s="26"/>
      <c r="G18" s="26"/>
      <c r="H18" s="26"/>
      <c r="I18" s="26"/>
      <c r="J18" s="26"/>
    </row>
    <row r="19" spans="2:10">
      <c r="B19" s="199" t="s">
        <v>230</v>
      </c>
      <c r="C19" s="26"/>
      <c r="D19" s="26"/>
      <c r="E19" s="26"/>
      <c r="F19" s="26"/>
      <c r="G19" s="26"/>
      <c r="H19" s="26"/>
      <c r="I19" s="26"/>
      <c r="J19" s="26"/>
    </row>
  </sheetData>
  <mergeCells count="6">
    <mergeCell ref="I4:I5"/>
    <mergeCell ref="B3:B5"/>
    <mergeCell ref="C4:C5"/>
    <mergeCell ref="D4:D5"/>
    <mergeCell ref="E4:E5"/>
    <mergeCell ref="F4:F5"/>
  </mergeCells>
  <phoneticPr fontId="4"/>
  <pageMargins left="0.70866141732283472" right="0.19685039370078741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2-2.高額レセプトの件数及び医療費</oddHeader>
  </headerFooter>
  <ignoredErrors>
    <ignoredError sqref="H7:H12 H6" emptyCellReference="1"/>
    <ignoredError sqref="E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A680D-140E-40CB-AEAC-7F33A1568168}">
  <sheetPr codeName="Sheet35"/>
  <dimension ref="B1:J8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12.25" style="3" customWidth="1"/>
    <col min="3" max="4" width="12.625" style="3" customWidth="1"/>
    <col min="5" max="5" width="11.625" style="3" customWidth="1"/>
    <col min="6" max="8" width="17.625" style="3" customWidth="1"/>
    <col min="9" max="10" width="11.625" style="3" customWidth="1"/>
    <col min="11" max="16384" width="9" style="3"/>
  </cols>
  <sheetData>
    <row r="1" spans="2:10" ht="16.5" customHeight="1">
      <c r="B1" s="137" t="s">
        <v>373</v>
      </c>
      <c r="C1" s="26"/>
      <c r="D1" s="26"/>
      <c r="E1" s="26"/>
      <c r="F1" s="26"/>
      <c r="G1" s="26"/>
      <c r="H1" s="26"/>
      <c r="I1" s="26"/>
      <c r="J1" s="26"/>
    </row>
    <row r="2" spans="2:10" ht="16.5" customHeight="1">
      <c r="B2" s="137" t="s">
        <v>359</v>
      </c>
      <c r="C2" s="26"/>
      <c r="D2" s="26"/>
      <c r="E2" s="26"/>
      <c r="F2" s="26"/>
      <c r="G2" s="26"/>
      <c r="H2" s="26"/>
      <c r="I2" s="26"/>
      <c r="J2" s="26"/>
    </row>
    <row r="3" spans="2:10" ht="16.5" customHeight="1">
      <c r="B3" s="263" t="s">
        <v>343</v>
      </c>
      <c r="C3" s="112" t="s">
        <v>72</v>
      </c>
      <c r="D3" s="112" t="s">
        <v>70</v>
      </c>
      <c r="E3" s="112" t="s">
        <v>68</v>
      </c>
      <c r="F3" s="112" t="s">
        <v>67</v>
      </c>
      <c r="G3" s="112" t="s">
        <v>66</v>
      </c>
      <c r="H3" s="112" t="s">
        <v>65</v>
      </c>
      <c r="I3" s="112" t="s">
        <v>64</v>
      </c>
      <c r="J3" s="60"/>
    </row>
    <row r="4" spans="2:10" ht="16.5" customHeight="1">
      <c r="B4" s="264"/>
      <c r="C4" s="261" t="s">
        <v>82</v>
      </c>
      <c r="D4" s="261" t="s">
        <v>83</v>
      </c>
      <c r="E4" s="261" t="s">
        <v>208</v>
      </c>
      <c r="F4" s="266" t="s">
        <v>188</v>
      </c>
      <c r="G4" s="171"/>
      <c r="H4" s="20"/>
      <c r="I4" s="261" t="s">
        <v>212</v>
      </c>
      <c r="J4" s="61"/>
    </row>
    <row r="5" spans="2:10" ht="60" customHeight="1">
      <c r="B5" s="265"/>
      <c r="C5" s="262"/>
      <c r="D5" s="262"/>
      <c r="E5" s="262"/>
      <c r="F5" s="262"/>
      <c r="G5" s="170" t="s">
        <v>189</v>
      </c>
      <c r="H5" s="22" t="s">
        <v>190</v>
      </c>
      <c r="I5" s="262"/>
      <c r="J5" s="61"/>
    </row>
    <row r="6" spans="2:10" ht="19.5" customHeight="1">
      <c r="B6" s="172" t="s">
        <v>344</v>
      </c>
      <c r="C6" s="85">
        <v>13878371</v>
      </c>
      <c r="D6" s="122">
        <v>254059</v>
      </c>
      <c r="E6" s="152">
        <f>IFERROR(D6/C6,"-")</f>
        <v>1.8306110998185594E-2</v>
      </c>
      <c r="F6" s="122">
        <v>536171781110</v>
      </c>
      <c r="G6" s="122">
        <v>254335338230</v>
      </c>
      <c r="H6" s="122">
        <f>F6-G6</f>
        <v>281836442880</v>
      </c>
      <c r="I6" s="76">
        <f>IFERROR(G6/F6,"-")</f>
        <v>0.47435420361636121</v>
      </c>
      <c r="J6" s="196"/>
    </row>
    <row r="7" spans="2:10" ht="19.5" customHeight="1" thickBot="1">
      <c r="B7" s="172" t="s">
        <v>345</v>
      </c>
      <c r="C7" s="85">
        <v>22123474</v>
      </c>
      <c r="D7" s="122">
        <v>329514</v>
      </c>
      <c r="E7" s="152">
        <f>IFERROR(D7/C7,"-")</f>
        <v>1.4894315422614008E-2</v>
      </c>
      <c r="F7" s="122">
        <v>697541946190</v>
      </c>
      <c r="G7" s="122">
        <v>310872088500</v>
      </c>
      <c r="H7" s="122">
        <f t="shared" ref="H7" si="0">F7-G7</f>
        <v>386669857690</v>
      </c>
      <c r="I7" s="76">
        <f>IFERROR(G7/F7,"-")</f>
        <v>0.44566794900004925</v>
      </c>
      <c r="J7" s="196"/>
    </row>
    <row r="8" spans="2:10" ht="19.5" customHeight="1" thickTop="1">
      <c r="B8" s="197" t="s">
        <v>346</v>
      </c>
      <c r="C8" s="114">
        <f>年齢階層別_件数及び割合!C13</f>
        <v>36001845</v>
      </c>
      <c r="D8" s="114">
        <f>年齢階層別_件数及び割合!D13</f>
        <v>583573</v>
      </c>
      <c r="E8" s="153">
        <f>年齢階層別_件数及び割合!E13</f>
        <v>1.6209530372679512E-2</v>
      </c>
      <c r="F8" s="121">
        <f>年齢階層別_件数及び割合!F13</f>
        <v>1233713727300</v>
      </c>
      <c r="G8" s="121">
        <f>年齢階層別_件数及び割合!G13</f>
        <v>565207426730</v>
      </c>
      <c r="H8" s="121">
        <f>年齢階層別_件数及び割合!H13</f>
        <v>668506300570</v>
      </c>
      <c r="I8" s="23">
        <f>年齢階層別_件数及び割合!I13</f>
        <v>0.45813499049488932</v>
      </c>
      <c r="J8" s="196"/>
    </row>
  </sheetData>
  <mergeCells count="6">
    <mergeCell ref="I4:I5"/>
    <mergeCell ref="B3:B5"/>
    <mergeCell ref="C4:C5"/>
    <mergeCell ref="D4:D5"/>
    <mergeCell ref="E4:E5"/>
    <mergeCell ref="F4:F5"/>
  </mergeCells>
  <phoneticPr fontId="4"/>
  <pageMargins left="0.70866141732283472" right="0.19685039370078741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2-2.高額レセプトの件数及び医療費</oddHeader>
  </headerFooter>
  <ignoredErrors>
    <ignoredError sqref="H7 H6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AC161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25" style="3" customWidth="1"/>
    <col min="3" max="3" width="12.25" style="3" customWidth="1"/>
    <col min="4" max="5" width="12.625" style="26" customWidth="1"/>
    <col min="6" max="6" width="11.625" style="26" customWidth="1"/>
    <col min="7" max="8" width="17.625" style="26" customWidth="1"/>
    <col min="9" max="9" width="17.625" style="3" customWidth="1"/>
    <col min="10" max="10" width="11.625" style="3" customWidth="1"/>
    <col min="11" max="11" width="4" style="17" customWidth="1"/>
    <col min="12" max="12" width="12.625" style="24" customWidth="1"/>
    <col min="13" max="17" width="8.5" style="17" customWidth="1"/>
    <col min="18" max="21" width="12.625" style="17" customWidth="1"/>
    <col min="22" max="22" width="9" style="3"/>
    <col min="23" max="23" width="9.875" style="49" bestFit="1" customWidth="1"/>
    <col min="24" max="25" width="9.875" style="49" customWidth="1"/>
    <col min="26" max="28" width="10" style="49" customWidth="1"/>
    <col min="29" max="16384" width="9" style="3"/>
  </cols>
  <sheetData>
    <row r="1" spans="2:29" ht="16.5" customHeight="1">
      <c r="B1" s="137" t="s">
        <v>373</v>
      </c>
      <c r="C1" s="26"/>
      <c r="I1" s="26"/>
      <c r="J1" s="26"/>
      <c r="K1" s="49"/>
      <c r="L1" s="53"/>
      <c r="M1" s="49"/>
      <c r="N1" s="49"/>
      <c r="O1" s="49"/>
      <c r="P1" s="49"/>
      <c r="Q1" s="49"/>
      <c r="R1" s="49"/>
      <c r="S1" s="49"/>
      <c r="T1" s="49"/>
      <c r="U1" s="49"/>
      <c r="V1" s="26"/>
      <c r="AC1" s="26"/>
    </row>
    <row r="2" spans="2:29" ht="16.5" customHeight="1">
      <c r="B2" s="137" t="s">
        <v>352</v>
      </c>
      <c r="C2" s="26"/>
      <c r="D2" s="136"/>
      <c r="E2" s="136"/>
      <c r="G2" s="136"/>
      <c r="H2" s="136"/>
      <c r="I2" s="136"/>
      <c r="J2" s="26"/>
      <c r="K2" s="49"/>
      <c r="L2" s="53"/>
      <c r="M2" s="49"/>
      <c r="N2" s="49"/>
      <c r="O2" s="49"/>
      <c r="P2" s="49"/>
      <c r="Q2" s="49"/>
      <c r="R2" s="49"/>
      <c r="S2" s="49"/>
      <c r="T2" s="49"/>
      <c r="U2" s="49"/>
      <c r="V2" s="26"/>
      <c r="AC2" s="26"/>
    </row>
    <row r="3" spans="2:29" s="27" customFormat="1" ht="16.5" customHeight="1">
      <c r="B3" s="272"/>
      <c r="C3" s="263" t="s">
        <v>117</v>
      </c>
      <c r="D3" s="18" t="s">
        <v>72</v>
      </c>
      <c r="E3" s="18" t="s">
        <v>81</v>
      </c>
      <c r="F3" s="18" t="s">
        <v>68</v>
      </c>
      <c r="G3" s="18" t="s">
        <v>67</v>
      </c>
      <c r="H3" s="18" t="s">
        <v>66</v>
      </c>
      <c r="I3" s="18" t="s">
        <v>65</v>
      </c>
      <c r="J3" s="112" t="s">
        <v>64</v>
      </c>
      <c r="K3" s="200"/>
      <c r="L3" s="164" t="s">
        <v>187</v>
      </c>
      <c r="M3" s="25"/>
      <c r="N3" s="25"/>
      <c r="O3" s="25"/>
      <c r="P3" s="25"/>
      <c r="Q3" s="25"/>
      <c r="R3" s="25"/>
      <c r="S3" s="25"/>
      <c r="T3" s="25"/>
      <c r="U3" s="25"/>
      <c r="V3" s="50"/>
      <c r="W3" s="50"/>
      <c r="X3" s="50"/>
      <c r="Y3" s="50"/>
      <c r="Z3" s="50"/>
      <c r="AA3" s="50"/>
      <c r="AB3" s="50"/>
      <c r="AC3" s="50"/>
    </row>
    <row r="4" spans="2:29" s="27" customFormat="1" ht="16.5" customHeight="1">
      <c r="B4" s="273"/>
      <c r="C4" s="264"/>
      <c r="D4" s="261" t="s">
        <v>82</v>
      </c>
      <c r="E4" s="261" t="s">
        <v>83</v>
      </c>
      <c r="F4" s="261" t="s">
        <v>208</v>
      </c>
      <c r="G4" s="266" t="s">
        <v>188</v>
      </c>
      <c r="H4" s="19"/>
      <c r="I4" s="20"/>
      <c r="J4" s="268" t="s">
        <v>212</v>
      </c>
      <c r="K4" s="115"/>
      <c r="L4" s="275" t="s">
        <v>191</v>
      </c>
      <c r="M4" s="276"/>
      <c r="N4" s="276"/>
      <c r="O4" s="276"/>
      <c r="P4" s="276"/>
      <c r="Q4" s="277"/>
      <c r="R4" s="275" t="s">
        <v>192</v>
      </c>
      <c r="S4" s="276"/>
      <c r="T4" s="276"/>
      <c r="U4" s="277"/>
      <c r="V4" s="50"/>
      <c r="W4" s="275" t="s">
        <v>193</v>
      </c>
      <c r="X4" s="276"/>
      <c r="Y4" s="277"/>
      <c r="Z4" s="275" t="s">
        <v>194</v>
      </c>
      <c r="AA4" s="276"/>
      <c r="AB4" s="277"/>
      <c r="AC4" s="180"/>
    </row>
    <row r="5" spans="2:29" s="27" customFormat="1" ht="60" customHeight="1">
      <c r="B5" s="274"/>
      <c r="C5" s="265"/>
      <c r="D5" s="262"/>
      <c r="E5" s="262"/>
      <c r="F5" s="262"/>
      <c r="G5" s="262"/>
      <c r="H5" s="21" t="s">
        <v>189</v>
      </c>
      <c r="I5" s="22" t="s">
        <v>190</v>
      </c>
      <c r="J5" s="269"/>
      <c r="K5" s="115"/>
      <c r="L5" s="186"/>
      <c r="M5" s="287" t="s">
        <v>504</v>
      </c>
      <c r="N5" s="287"/>
      <c r="O5" s="287" t="s">
        <v>431</v>
      </c>
      <c r="P5" s="287"/>
      <c r="Q5" s="186" t="s">
        <v>337</v>
      </c>
      <c r="R5" s="186"/>
      <c r="S5" s="186" t="s">
        <v>504</v>
      </c>
      <c r="T5" s="186" t="s">
        <v>431</v>
      </c>
      <c r="U5" s="186" t="s">
        <v>338</v>
      </c>
      <c r="V5" s="50"/>
      <c r="W5" s="186" t="s">
        <v>504</v>
      </c>
      <c r="X5" s="186" t="s">
        <v>431</v>
      </c>
      <c r="Y5" s="186" t="s">
        <v>339</v>
      </c>
      <c r="Z5" s="254" t="s">
        <v>504</v>
      </c>
      <c r="AA5" s="254" t="s">
        <v>431</v>
      </c>
      <c r="AB5" s="186" t="s">
        <v>339</v>
      </c>
      <c r="AC5" s="180"/>
    </row>
    <row r="6" spans="2:29" s="27" customFormat="1" ht="19.5" customHeight="1">
      <c r="B6" s="203">
        <v>1</v>
      </c>
      <c r="C6" s="28" t="s">
        <v>50</v>
      </c>
      <c r="D6" s="85">
        <f>SUM(D7:D30)</f>
        <v>10127923</v>
      </c>
      <c r="E6" s="85">
        <f>SUM(E7:E30)</f>
        <v>163444</v>
      </c>
      <c r="F6" s="152">
        <f>IFERROR(E6/D6,"-")</f>
        <v>1.6137958394825867E-2</v>
      </c>
      <c r="G6" s="85">
        <f>SUM(G7:G30)</f>
        <v>349694866110</v>
      </c>
      <c r="H6" s="85">
        <f>SUM(H7:H30)</f>
        <v>159887517390</v>
      </c>
      <c r="I6" s="122">
        <f>G6-H6</f>
        <v>189807348720</v>
      </c>
      <c r="J6" s="76">
        <f>IFERROR(H6/G6,"-")</f>
        <v>0.45722008781137152</v>
      </c>
      <c r="K6" s="201"/>
      <c r="L6" s="165" t="str">
        <f>INDEX($C$6:$C$79,MATCH(M6,F$6:F$79,0))</f>
        <v>能勢町</v>
      </c>
      <c r="M6" s="166">
        <f t="shared" ref="M6:M37" si="0">LARGE(F$6:F$79,ROW(A1))</f>
        <v>2.6234636871508382E-2</v>
      </c>
      <c r="N6" s="166">
        <f>ROUND(M6,4)</f>
        <v>2.6200000000000001E-2</v>
      </c>
      <c r="O6" s="166">
        <f>VLOOKUP(L6,$M$87:$T$160,4,FALSE)</f>
        <v>2.4619161071402787E-2</v>
      </c>
      <c r="P6" s="166">
        <f>ROUND(O6,4)</f>
        <v>2.46E-2</v>
      </c>
      <c r="Q6" s="168">
        <f>(N6-P6)*100</f>
        <v>0.16000000000000009</v>
      </c>
      <c r="R6" s="165" t="str">
        <f>INDEX($C$6:$C$79,MATCH(S6,J$6:J$79,0))</f>
        <v>能勢町</v>
      </c>
      <c r="S6" s="167">
        <f t="shared" ref="S6:S37" si="1">LARGE(J$6:J$79,ROW(A1))</f>
        <v>0.52343582520466136</v>
      </c>
      <c r="T6" s="167">
        <f>VLOOKUP(R6,$M$87:$T$160,8,FALSE)</f>
        <v>0.5134090264961948</v>
      </c>
      <c r="U6" s="169">
        <f>(ROUND(S6,3)-ROUND(T6,3))*100</f>
        <v>1.0000000000000009</v>
      </c>
      <c r="V6" s="50"/>
      <c r="W6" s="157">
        <f>$F$80</f>
        <v>1.6209530372679512E-2</v>
      </c>
      <c r="X6" s="157">
        <f>$P$161</f>
        <v>1.5677660670486569E-2</v>
      </c>
      <c r="Y6" s="177">
        <f>(ROUND(W6,4)-ROUND(X6,4))*100</f>
        <v>5.0000000000000044E-2</v>
      </c>
      <c r="Z6" s="52">
        <f>$J$80</f>
        <v>0.45813499049488932</v>
      </c>
      <c r="AA6" s="52">
        <f>$T$161</f>
        <v>0.45185380253895929</v>
      </c>
      <c r="AB6" s="178">
        <f>(ROUND(Z6,3)-ROUND(AA6,3))*100</f>
        <v>0.60000000000000053</v>
      </c>
      <c r="AC6" s="202">
        <v>0</v>
      </c>
    </row>
    <row r="7" spans="2:29" s="27" customFormat="1" ht="19.5" customHeight="1">
      <c r="B7" s="203">
        <v>2</v>
      </c>
      <c r="C7" s="28" t="s">
        <v>95</v>
      </c>
      <c r="D7" s="85">
        <v>378433</v>
      </c>
      <c r="E7" s="122">
        <v>5775</v>
      </c>
      <c r="F7" s="152">
        <f t="shared" ref="F7:F27" si="2">IFERROR(E7/D7,"-")</f>
        <v>1.526029706711624E-2</v>
      </c>
      <c r="G7" s="122">
        <v>12455664420</v>
      </c>
      <c r="H7" s="122">
        <v>5795513430</v>
      </c>
      <c r="I7" s="122">
        <v>6660150990</v>
      </c>
      <c r="J7" s="76">
        <f t="shared" ref="J7:J17" si="3">IFERROR(H7/G7,"-")</f>
        <v>0.4652913914968817</v>
      </c>
      <c r="K7" s="201"/>
      <c r="L7" s="165" t="str">
        <f t="shared" ref="L7:L70" si="4">INDEX($C$6:$C$79,MATCH(M7,F$6:F$79,0))</f>
        <v>岸和田市</v>
      </c>
      <c r="M7" s="166">
        <f t="shared" si="0"/>
        <v>2.1804444714950078E-2</v>
      </c>
      <c r="N7" s="166">
        <f t="shared" ref="N7:N70" si="5">ROUND(M7,4)</f>
        <v>2.18E-2</v>
      </c>
      <c r="O7" s="166">
        <f t="shared" ref="O7:O70" si="6">VLOOKUP(L7,$M$87:$T$160,4,FALSE)</f>
        <v>2.1551225549733374E-2</v>
      </c>
      <c r="P7" s="166">
        <f t="shared" ref="P7:P70" si="7">ROUND(O7,4)</f>
        <v>2.1600000000000001E-2</v>
      </c>
      <c r="Q7" s="168">
        <f t="shared" ref="Q7:Q70" si="8">(N7-P7)*100</f>
        <v>1.9999999999999879E-2</v>
      </c>
      <c r="R7" s="165" t="str">
        <f t="shared" ref="R7:R70" si="9">INDEX($C$6:$C$79,MATCH(S7,J$6:J$79,0))</f>
        <v>此花区</v>
      </c>
      <c r="S7" s="167">
        <f t="shared" si="1"/>
        <v>0.50540131400409161</v>
      </c>
      <c r="T7" s="167">
        <f t="shared" ref="T7:T70" si="10">VLOOKUP(R7,$M$87:$T$160,8,FALSE)</f>
        <v>0.48398798075092725</v>
      </c>
      <c r="U7" s="169">
        <f t="shared" ref="U7:U70" si="11">(ROUND(S7,3)-ROUND(T7,3))*100</f>
        <v>2.1000000000000019</v>
      </c>
      <c r="V7" s="50"/>
      <c r="W7" s="157">
        <f t="shared" ref="W7:W70" si="12">$F$80</f>
        <v>1.6209530372679512E-2</v>
      </c>
      <c r="X7" s="157">
        <f t="shared" ref="X7:X70" si="13">$P$161</f>
        <v>1.5677660670486569E-2</v>
      </c>
      <c r="Y7" s="177">
        <f t="shared" ref="Y7:Y70" si="14">(ROUND(W7,4)-ROUND(X7,4))*100</f>
        <v>5.0000000000000044E-2</v>
      </c>
      <c r="Z7" s="52">
        <f t="shared" ref="Z7:Z70" si="15">$J$80</f>
        <v>0.45813499049488932</v>
      </c>
      <c r="AA7" s="52">
        <f t="shared" ref="AA7:AA70" si="16">$T$161</f>
        <v>0.45185380253895929</v>
      </c>
      <c r="AB7" s="178">
        <f t="shared" ref="AB7:AB70" si="17">(ROUND(Z7,3)-ROUND(AA7,3))*100</f>
        <v>0.60000000000000053</v>
      </c>
      <c r="AC7" s="202">
        <v>0</v>
      </c>
    </row>
    <row r="8" spans="2:29" s="27" customFormat="1" ht="19.5" customHeight="1">
      <c r="B8" s="203">
        <v>3</v>
      </c>
      <c r="C8" s="28" t="s">
        <v>96</v>
      </c>
      <c r="D8" s="85">
        <v>239438</v>
      </c>
      <c r="E8" s="122">
        <v>4071</v>
      </c>
      <c r="F8" s="152">
        <f t="shared" si="2"/>
        <v>1.7002313751367785E-2</v>
      </c>
      <c r="G8" s="122">
        <v>8636515990</v>
      </c>
      <c r="H8" s="122">
        <v>4084070510</v>
      </c>
      <c r="I8" s="122">
        <v>4552445480</v>
      </c>
      <c r="J8" s="76">
        <f t="shared" si="3"/>
        <v>0.4728840327197727</v>
      </c>
      <c r="K8" s="201"/>
      <c r="L8" s="165" t="str">
        <f t="shared" si="4"/>
        <v>岬町</v>
      </c>
      <c r="M8" s="166">
        <f t="shared" si="0"/>
        <v>2.0369606288953072E-2</v>
      </c>
      <c r="N8" s="166">
        <f t="shared" si="5"/>
        <v>2.0400000000000001E-2</v>
      </c>
      <c r="O8" s="166">
        <f t="shared" si="6"/>
        <v>2.0326613760759338E-2</v>
      </c>
      <c r="P8" s="166">
        <f t="shared" si="7"/>
        <v>2.0299999999999999E-2</v>
      </c>
      <c r="Q8" s="168">
        <f t="shared" si="8"/>
        <v>1.0000000000000286E-2</v>
      </c>
      <c r="R8" s="165" t="str">
        <f t="shared" si="9"/>
        <v>岸和田市</v>
      </c>
      <c r="S8" s="167">
        <f t="shared" si="1"/>
        <v>0.49748684893119222</v>
      </c>
      <c r="T8" s="167">
        <f t="shared" si="10"/>
        <v>0.49177279649655603</v>
      </c>
      <c r="U8" s="169">
        <f t="shared" si="11"/>
        <v>0.50000000000000044</v>
      </c>
      <c r="V8" s="50"/>
      <c r="W8" s="157">
        <f t="shared" si="12"/>
        <v>1.6209530372679512E-2</v>
      </c>
      <c r="X8" s="157">
        <f t="shared" si="13"/>
        <v>1.5677660670486569E-2</v>
      </c>
      <c r="Y8" s="177">
        <f t="shared" si="14"/>
        <v>5.0000000000000044E-2</v>
      </c>
      <c r="Z8" s="52">
        <f t="shared" si="15"/>
        <v>0.45813499049488932</v>
      </c>
      <c r="AA8" s="52">
        <f t="shared" si="16"/>
        <v>0.45185380253895929</v>
      </c>
      <c r="AB8" s="178">
        <f t="shared" si="17"/>
        <v>0.60000000000000053</v>
      </c>
      <c r="AC8" s="202">
        <v>0</v>
      </c>
    </row>
    <row r="9" spans="2:29" s="27" customFormat="1" ht="19.5" customHeight="1">
      <c r="B9" s="203">
        <v>4</v>
      </c>
      <c r="C9" s="28" t="s">
        <v>97</v>
      </c>
      <c r="D9" s="85">
        <v>260314</v>
      </c>
      <c r="E9" s="122">
        <v>5043</v>
      </c>
      <c r="F9" s="152">
        <f t="shared" si="2"/>
        <v>1.9372757515923076E-2</v>
      </c>
      <c r="G9" s="122">
        <v>9919445520</v>
      </c>
      <c r="H9" s="122">
        <v>5013300800</v>
      </c>
      <c r="I9" s="122">
        <v>4906144720</v>
      </c>
      <c r="J9" s="76">
        <f t="shared" si="3"/>
        <v>0.50540131400409161</v>
      </c>
      <c r="K9" s="201"/>
      <c r="L9" s="165" t="str">
        <f t="shared" si="4"/>
        <v>貝塚市</v>
      </c>
      <c r="M9" s="166">
        <f t="shared" si="0"/>
        <v>2.0109840068703526E-2</v>
      </c>
      <c r="N9" s="166">
        <f t="shared" si="5"/>
        <v>2.01E-2</v>
      </c>
      <c r="O9" s="166">
        <f t="shared" si="6"/>
        <v>2.080447369596997E-2</v>
      </c>
      <c r="P9" s="166">
        <f t="shared" si="7"/>
        <v>2.0799999999999999E-2</v>
      </c>
      <c r="Q9" s="168">
        <f t="shared" si="8"/>
        <v>-6.9999999999999923E-2</v>
      </c>
      <c r="R9" s="165" t="str">
        <f t="shared" si="9"/>
        <v>大正区</v>
      </c>
      <c r="S9" s="167">
        <f t="shared" si="1"/>
        <v>0.49371181294350364</v>
      </c>
      <c r="T9" s="167">
        <f t="shared" si="10"/>
        <v>0.47403098359428286</v>
      </c>
      <c r="U9" s="169">
        <f t="shared" si="11"/>
        <v>2.0000000000000018</v>
      </c>
      <c r="V9" s="50"/>
      <c r="W9" s="157">
        <f t="shared" si="12"/>
        <v>1.6209530372679512E-2</v>
      </c>
      <c r="X9" s="157">
        <f t="shared" si="13"/>
        <v>1.5677660670486569E-2</v>
      </c>
      <c r="Y9" s="177">
        <f t="shared" si="14"/>
        <v>5.0000000000000044E-2</v>
      </c>
      <c r="Z9" s="52">
        <f t="shared" si="15"/>
        <v>0.45813499049488932</v>
      </c>
      <c r="AA9" s="52">
        <f t="shared" si="16"/>
        <v>0.45185380253895929</v>
      </c>
      <c r="AB9" s="178">
        <f t="shared" si="17"/>
        <v>0.60000000000000053</v>
      </c>
      <c r="AC9" s="202">
        <v>0</v>
      </c>
    </row>
    <row r="10" spans="2:29" s="27" customFormat="1" ht="19.5" customHeight="1">
      <c r="B10" s="203">
        <v>5</v>
      </c>
      <c r="C10" s="28" t="s">
        <v>98</v>
      </c>
      <c r="D10" s="85">
        <v>227620</v>
      </c>
      <c r="E10" s="122">
        <v>3485</v>
      </c>
      <c r="F10" s="152">
        <f t="shared" si="2"/>
        <v>1.5310605394956506E-2</v>
      </c>
      <c r="G10" s="122">
        <v>7773318260</v>
      </c>
      <c r="H10" s="122">
        <v>3434492850</v>
      </c>
      <c r="I10" s="122">
        <v>4338825410</v>
      </c>
      <c r="J10" s="76">
        <f>IFERROR(H10/G10,"-")</f>
        <v>0.44183098325887921</v>
      </c>
      <c r="K10" s="201"/>
      <c r="L10" s="165" t="str">
        <f t="shared" si="4"/>
        <v>千早赤阪村</v>
      </c>
      <c r="M10" s="166">
        <f t="shared" si="0"/>
        <v>1.9873389814494033E-2</v>
      </c>
      <c r="N10" s="166">
        <f t="shared" si="5"/>
        <v>1.9900000000000001E-2</v>
      </c>
      <c r="O10" s="166">
        <f t="shared" si="6"/>
        <v>1.9900157286466526E-2</v>
      </c>
      <c r="P10" s="166">
        <f t="shared" si="7"/>
        <v>1.9900000000000001E-2</v>
      </c>
      <c r="Q10" s="168">
        <f t="shared" si="8"/>
        <v>0</v>
      </c>
      <c r="R10" s="165" t="str">
        <f t="shared" si="9"/>
        <v>島本町</v>
      </c>
      <c r="S10" s="167">
        <f t="shared" si="1"/>
        <v>0.49306477875990157</v>
      </c>
      <c r="T10" s="167">
        <f t="shared" si="10"/>
        <v>0.48841836509738856</v>
      </c>
      <c r="U10" s="169">
        <f t="shared" si="11"/>
        <v>0.50000000000000044</v>
      </c>
      <c r="V10" s="50"/>
      <c r="W10" s="157">
        <f t="shared" si="12"/>
        <v>1.6209530372679512E-2</v>
      </c>
      <c r="X10" s="157">
        <f t="shared" si="13"/>
        <v>1.5677660670486569E-2</v>
      </c>
      <c r="Y10" s="177">
        <f t="shared" si="14"/>
        <v>5.0000000000000044E-2</v>
      </c>
      <c r="Z10" s="52">
        <f t="shared" si="15"/>
        <v>0.45813499049488932</v>
      </c>
      <c r="AA10" s="52">
        <f t="shared" si="16"/>
        <v>0.45185380253895929</v>
      </c>
      <c r="AB10" s="178">
        <f t="shared" si="17"/>
        <v>0.60000000000000053</v>
      </c>
      <c r="AC10" s="202">
        <v>0</v>
      </c>
    </row>
    <row r="11" spans="2:29" s="27" customFormat="1" ht="19.5" customHeight="1">
      <c r="B11" s="203">
        <v>6</v>
      </c>
      <c r="C11" s="28" t="s">
        <v>99</v>
      </c>
      <c r="D11" s="85">
        <v>321796</v>
      </c>
      <c r="E11" s="122">
        <v>5386</v>
      </c>
      <c r="F11" s="152">
        <f t="shared" si="2"/>
        <v>1.6737311837313081E-2</v>
      </c>
      <c r="G11" s="122">
        <v>11459003140</v>
      </c>
      <c r="H11" s="122">
        <v>5302826620</v>
      </c>
      <c r="I11" s="122">
        <v>6156176520</v>
      </c>
      <c r="J11" s="76">
        <f t="shared" si="3"/>
        <v>0.46276509005302535</v>
      </c>
      <c r="K11" s="201"/>
      <c r="L11" s="165" t="str">
        <f t="shared" si="4"/>
        <v>大正区</v>
      </c>
      <c r="M11" s="166">
        <f t="shared" si="0"/>
        <v>1.953953939721392E-2</v>
      </c>
      <c r="N11" s="166">
        <f t="shared" si="5"/>
        <v>1.95E-2</v>
      </c>
      <c r="O11" s="166">
        <f t="shared" si="6"/>
        <v>1.8403822984330038E-2</v>
      </c>
      <c r="P11" s="166">
        <f t="shared" si="7"/>
        <v>1.84E-2</v>
      </c>
      <c r="Q11" s="168">
        <f t="shared" si="8"/>
        <v>0.11000000000000003</v>
      </c>
      <c r="R11" s="165" t="str">
        <f t="shared" si="9"/>
        <v>岬町</v>
      </c>
      <c r="S11" s="167">
        <f t="shared" si="1"/>
        <v>0.48343645570259625</v>
      </c>
      <c r="T11" s="167">
        <f t="shared" si="10"/>
        <v>0.47733009747390587</v>
      </c>
      <c r="U11" s="169">
        <f t="shared" si="11"/>
        <v>0.60000000000000053</v>
      </c>
      <c r="V11" s="50"/>
      <c r="W11" s="157">
        <f t="shared" si="12"/>
        <v>1.6209530372679512E-2</v>
      </c>
      <c r="X11" s="157">
        <f t="shared" si="13"/>
        <v>1.5677660670486569E-2</v>
      </c>
      <c r="Y11" s="177">
        <f t="shared" si="14"/>
        <v>5.0000000000000044E-2</v>
      </c>
      <c r="Z11" s="52">
        <f t="shared" si="15"/>
        <v>0.45813499049488932</v>
      </c>
      <c r="AA11" s="52">
        <f t="shared" si="16"/>
        <v>0.45185380253895929</v>
      </c>
      <c r="AB11" s="178">
        <f t="shared" si="17"/>
        <v>0.60000000000000053</v>
      </c>
      <c r="AC11" s="202">
        <v>0</v>
      </c>
    </row>
    <row r="12" spans="2:29" s="27" customFormat="1" ht="19.5" customHeight="1">
      <c r="B12" s="203">
        <v>7</v>
      </c>
      <c r="C12" s="28" t="s">
        <v>100</v>
      </c>
      <c r="D12" s="85">
        <v>281327</v>
      </c>
      <c r="E12" s="122">
        <v>5497</v>
      </c>
      <c r="F12" s="152">
        <f t="shared" si="2"/>
        <v>1.953953939721392E-2</v>
      </c>
      <c r="G12" s="122">
        <v>11198935300</v>
      </c>
      <c r="H12" s="122">
        <v>5529046650</v>
      </c>
      <c r="I12" s="122">
        <v>5669888650</v>
      </c>
      <c r="J12" s="76">
        <f t="shared" si="3"/>
        <v>0.49371181294350364</v>
      </c>
      <c r="K12" s="201"/>
      <c r="L12" s="165" t="str">
        <f t="shared" si="4"/>
        <v>堺市美原区</v>
      </c>
      <c r="M12" s="166">
        <f t="shared" si="0"/>
        <v>1.9534175960931648E-2</v>
      </c>
      <c r="N12" s="166">
        <f t="shared" si="5"/>
        <v>1.95E-2</v>
      </c>
      <c r="O12" s="166">
        <f t="shared" si="6"/>
        <v>1.8524103956165484E-2</v>
      </c>
      <c r="P12" s="166">
        <f t="shared" si="7"/>
        <v>1.8499999999999999E-2</v>
      </c>
      <c r="Q12" s="168">
        <f t="shared" si="8"/>
        <v>0.10000000000000009</v>
      </c>
      <c r="R12" s="165" t="str">
        <f t="shared" si="9"/>
        <v>池田市</v>
      </c>
      <c r="S12" s="167">
        <f t="shared" si="1"/>
        <v>0.47947320191058701</v>
      </c>
      <c r="T12" s="167">
        <f t="shared" si="10"/>
        <v>0.46541597663185819</v>
      </c>
      <c r="U12" s="169">
        <f t="shared" si="11"/>
        <v>1.3999999999999957</v>
      </c>
      <c r="V12" s="50"/>
      <c r="W12" s="157">
        <f t="shared" si="12"/>
        <v>1.6209530372679512E-2</v>
      </c>
      <c r="X12" s="157">
        <f t="shared" si="13"/>
        <v>1.5677660670486569E-2</v>
      </c>
      <c r="Y12" s="177">
        <f t="shared" si="14"/>
        <v>5.0000000000000044E-2</v>
      </c>
      <c r="Z12" s="52">
        <f t="shared" si="15"/>
        <v>0.45813499049488932</v>
      </c>
      <c r="AA12" s="52">
        <f t="shared" si="16"/>
        <v>0.45185380253895929</v>
      </c>
      <c r="AB12" s="178">
        <f t="shared" si="17"/>
        <v>0.60000000000000053</v>
      </c>
      <c r="AC12" s="202">
        <v>0</v>
      </c>
    </row>
    <row r="13" spans="2:29" s="27" customFormat="1" ht="19.5" customHeight="1">
      <c r="B13" s="203">
        <v>8</v>
      </c>
      <c r="C13" s="28" t="s">
        <v>51</v>
      </c>
      <c r="D13" s="85">
        <v>240794</v>
      </c>
      <c r="E13" s="122">
        <v>3665</v>
      </c>
      <c r="F13" s="152">
        <f t="shared" si="2"/>
        <v>1.5220478915587598E-2</v>
      </c>
      <c r="G13" s="122">
        <v>7999714770</v>
      </c>
      <c r="H13" s="122">
        <v>3658237850</v>
      </c>
      <c r="I13" s="122">
        <v>4341476920</v>
      </c>
      <c r="J13" s="76">
        <f t="shared" si="3"/>
        <v>0.45729603556852816</v>
      </c>
      <c r="K13" s="201"/>
      <c r="L13" s="165" t="str">
        <f t="shared" si="4"/>
        <v>此花区</v>
      </c>
      <c r="M13" s="166">
        <f t="shared" si="0"/>
        <v>1.9372757515923076E-2</v>
      </c>
      <c r="N13" s="166">
        <f t="shared" si="5"/>
        <v>1.9400000000000001E-2</v>
      </c>
      <c r="O13" s="166">
        <f t="shared" si="6"/>
        <v>1.7859256745558862E-2</v>
      </c>
      <c r="P13" s="166">
        <f t="shared" si="7"/>
        <v>1.7899999999999999E-2</v>
      </c>
      <c r="Q13" s="168">
        <f t="shared" si="8"/>
        <v>0.15000000000000013</v>
      </c>
      <c r="R13" s="165" t="str">
        <f t="shared" si="9"/>
        <v>堺市中区</v>
      </c>
      <c r="S13" s="167">
        <f t="shared" si="1"/>
        <v>0.47806648803962376</v>
      </c>
      <c r="T13" s="167">
        <f t="shared" si="10"/>
        <v>0.46765055366763431</v>
      </c>
      <c r="U13" s="169">
        <f t="shared" si="11"/>
        <v>0.99999999999999534</v>
      </c>
      <c r="V13" s="50"/>
      <c r="W13" s="157">
        <f t="shared" si="12"/>
        <v>1.6209530372679512E-2</v>
      </c>
      <c r="X13" s="157">
        <f t="shared" si="13"/>
        <v>1.5677660670486569E-2</v>
      </c>
      <c r="Y13" s="177">
        <f t="shared" si="14"/>
        <v>5.0000000000000044E-2</v>
      </c>
      <c r="Z13" s="52">
        <f t="shared" si="15"/>
        <v>0.45813499049488932</v>
      </c>
      <c r="AA13" s="52">
        <f t="shared" si="16"/>
        <v>0.45185380253895929</v>
      </c>
      <c r="AB13" s="178">
        <f t="shared" si="17"/>
        <v>0.60000000000000053</v>
      </c>
      <c r="AC13" s="202">
        <v>0</v>
      </c>
    </row>
    <row r="14" spans="2:29" s="27" customFormat="1" ht="19.5" customHeight="1">
      <c r="B14" s="203">
        <v>9</v>
      </c>
      <c r="C14" s="28" t="s">
        <v>101</v>
      </c>
      <c r="D14" s="85">
        <v>140575</v>
      </c>
      <c r="E14" s="122">
        <v>2462</v>
      </c>
      <c r="F14" s="152">
        <f t="shared" si="2"/>
        <v>1.7513782678285614E-2</v>
      </c>
      <c r="G14" s="122">
        <v>5152277950</v>
      </c>
      <c r="H14" s="122">
        <v>2405882600</v>
      </c>
      <c r="I14" s="122">
        <v>2746395350</v>
      </c>
      <c r="J14" s="76">
        <f t="shared" si="3"/>
        <v>0.46695512613018092</v>
      </c>
      <c r="K14" s="201"/>
      <c r="L14" s="165" t="str">
        <f t="shared" si="4"/>
        <v>泉南市</v>
      </c>
      <c r="M14" s="166">
        <f t="shared" si="0"/>
        <v>1.9036177406769796E-2</v>
      </c>
      <c r="N14" s="166">
        <f t="shared" si="5"/>
        <v>1.9E-2</v>
      </c>
      <c r="O14" s="166">
        <f t="shared" si="6"/>
        <v>1.8732980349203187E-2</v>
      </c>
      <c r="P14" s="166">
        <f t="shared" si="7"/>
        <v>1.8700000000000001E-2</v>
      </c>
      <c r="Q14" s="168">
        <f t="shared" si="8"/>
        <v>2.9999999999999818E-2</v>
      </c>
      <c r="R14" s="165" t="str">
        <f t="shared" si="9"/>
        <v>千早赤阪村</v>
      </c>
      <c r="S14" s="167">
        <f t="shared" si="1"/>
        <v>0.47721696893000626</v>
      </c>
      <c r="T14" s="167">
        <f t="shared" si="10"/>
        <v>0.4848477052565946</v>
      </c>
      <c r="U14" s="169">
        <f t="shared" si="11"/>
        <v>-0.80000000000000071</v>
      </c>
      <c r="V14" s="50"/>
      <c r="W14" s="157">
        <f t="shared" si="12"/>
        <v>1.6209530372679512E-2</v>
      </c>
      <c r="X14" s="157">
        <f t="shared" si="13"/>
        <v>1.5677660670486569E-2</v>
      </c>
      <c r="Y14" s="177">
        <f t="shared" si="14"/>
        <v>5.0000000000000044E-2</v>
      </c>
      <c r="Z14" s="52">
        <f t="shared" si="15"/>
        <v>0.45813499049488932</v>
      </c>
      <c r="AA14" s="52">
        <f t="shared" si="16"/>
        <v>0.45185380253895929</v>
      </c>
      <c r="AB14" s="178">
        <f t="shared" si="17"/>
        <v>0.60000000000000053</v>
      </c>
      <c r="AC14" s="202">
        <v>0</v>
      </c>
    </row>
    <row r="15" spans="2:29" s="27" customFormat="1" ht="19.5" customHeight="1">
      <c r="B15" s="203">
        <v>10</v>
      </c>
      <c r="C15" s="28" t="s">
        <v>52</v>
      </c>
      <c r="D15" s="85">
        <v>351641</v>
      </c>
      <c r="E15" s="122">
        <v>5814</v>
      </c>
      <c r="F15" s="152">
        <f t="shared" si="2"/>
        <v>1.653390816201751E-2</v>
      </c>
      <c r="G15" s="122">
        <v>12336623690</v>
      </c>
      <c r="H15" s="122">
        <v>5699662150</v>
      </c>
      <c r="I15" s="122">
        <v>6636961540</v>
      </c>
      <c r="J15" s="76">
        <f t="shared" si="3"/>
        <v>0.46201151086582265</v>
      </c>
      <c r="K15" s="201"/>
      <c r="L15" s="165" t="str">
        <f t="shared" si="4"/>
        <v>堺市中区</v>
      </c>
      <c r="M15" s="166">
        <f t="shared" si="0"/>
        <v>1.8954804191381344E-2</v>
      </c>
      <c r="N15" s="166">
        <f t="shared" si="5"/>
        <v>1.9E-2</v>
      </c>
      <c r="O15" s="166">
        <f t="shared" si="6"/>
        <v>1.823408008827556E-2</v>
      </c>
      <c r="P15" s="166">
        <f t="shared" si="7"/>
        <v>1.8200000000000001E-2</v>
      </c>
      <c r="Q15" s="168">
        <f t="shared" si="8"/>
        <v>7.9999999999999863E-2</v>
      </c>
      <c r="R15" s="165" t="str">
        <f t="shared" si="9"/>
        <v>大東市</v>
      </c>
      <c r="S15" s="167">
        <f t="shared" si="1"/>
        <v>0.47616954655435184</v>
      </c>
      <c r="T15" s="167">
        <f t="shared" si="10"/>
        <v>0.46779024482030629</v>
      </c>
      <c r="U15" s="169">
        <f t="shared" si="11"/>
        <v>0.79999999999999516</v>
      </c>
      <c r="V15" s="50"/>
      <c r="W15" s="157">
        <f t="shared" si="12"/>
        <v>1.6209530372679512E-2</v>
      </c>
      <c r="X15" s="157">
        <f t="shared" si="13"/>
        <v>1.5677660670486569E-2</v>
      </c>
      <c r="Y15" s="177">
        <f t="shared" si="14"/>
        <v>5.0000000000000044E-2</v>
      </c>
      <c r="Z15" s="52">
        <f t="shared" si="15"/>
        <v>0.45813499049488932</v>
      </c>
      <c r="AA15" s="52">
        <f t="shared" si="16"/>
        <v>0.45185380253895929</v>
      </c>
      <c r="AB15" s="178">
        <f t="shared" si="17"/>
        <v>0.60000000000000053</v>
      </c>
      <c r="AC15" s="202">
        <v>0</v>
      </c>
    </row>
    <row r="16" spans="2:29" s="27" customFormat="1" ht="19.5" customHeight="1">
      <c r="B16" s="203">
        <v>11</v>
      </c>
      <c r="C16" s="28" t="s">
        <v>53</v>
      </c>
      <c r="D16" s="85">
        <v>620825</v>
      </c>
      <c r="E16" s="122">
        <v>10160</v>
      </c>
      <c r="F16" s="152">
        <f t="shared" si="2"/>
        <v>1.6365320339870332E-2</v>
      </c>
      <c r="G16" s="122">
        <v>21409855650</v>
      </c>
      <c r="H16" s="122">
        <v>9931637700</v>
      </c>
      <c r="I16" s="122">
        <v>11478217950</v>
      </c>
      <c r="J16" s="76">
        <f t="shared" si="3"/>
        <v>0.4638815815649836</v>
      </c>
      <c r="K16" s="201"/>
      <c r="L16" s="165" t="str">
        <f t="shared" si="4"/>
        <v>和泉市</v>
      </c>
      <c r="M16" s="166">
        <f t="shared" si="0"/>
        <v>1.8776760321280121E-2</v>
      </c>
      <c r="N16" s="166">
        <f t="shared" si="5"/>
        <v>1.8800000000000001E-2</v>
      </c>
      <c r="O16" s="166">
        <f t="shared" si="6"/>
        <v>1.8587081978025274E-2</v>
      </c>
      <c r="P16" s="166">
        <f t="shared" si="7"/>
        <v>1.8599999999999998E-2</v>
      </c>
      <c r="Q16" s="168">
        <f t="shared" si="8"/>
        <v>2.0000000000000226E-2</v>
      </c>
      <c r="R16" s="165" t="str">
        <f t="shared" si="9"/>
        <v>和泉市</v>
      </c>
      <c r="S16" s="167">
        <f t="shared" si="1"/>
        <v>0.47572623617785237</v>
      </c>
      <c r="T16" s="167">
        <f t="shared" si="10"/>
        <v>0.47766405181444516</v>
      </c>
      <c r="U16" s="169">
        <f t="shared" si="11"/>
        <v>-0.20000000000000018</v>
      </c>
      <c r="V16" s="50"/>
      <c r="W16" s="157">
        <f t="shared" si="12"/>
        <v>1.6209530372679512E-2</v>
      </c>
      <c r="X16" s="157">
        <f t="shared" si="13"/>
        <v>1.5677660670486569E-2</v>
      </c>
      <c r="Y16" s="177">
        <f t="shared" si="14"/>
        <v>5.0000000000000044E-2</v>
      </c>
      <c r="Z16" s="52">
        <f t="shared" si="15"/>
        <v>0.45813499049488932</v>
      </c>
      <c r="AA16" s="52">
        <f t="shared" si="16"/>
        <v>0.45185380253895929</v>
      </c>
      <c r="AB16" s="178">
        <f t="shared" si="17"/>
        <v>0.60000000000000053</v>
      </c>
      <c r="AC16" s="202">
        <v>0</v>
      </c>
    </row>
    <row r="17" spans="2:29" s="27" customFormat="1" ht="19.5" customHeight="1">
      <c r="B17" s="203">
        <v>12</v>
      </c>
      <c r="C17" s="28" t="s">
        <v>102</v>
      </c>
      <c r="D17" s="85">
        <v>310095</v>
      </c>
      <c r="E17" s="122">
        <v>5087</v>
      </c>
      <c r="F17" s="152">
        <f t="shared" si="2"/>
        <v>1.6404650187845659E-2</v>
      </c>
      <c r="G17" s="122">
        <v>10784635630</v>
      </c>
      <c r="H17" s="122">
        <v>4939204650</v>
      </c>
      <c r="I17" s="122">
        <v>5845430980</v>
      </c>
      <c r="J17" s="76">
        <f t="shared" si="3"/>
        <v>0.45798530608307625</v>
      </c>
      <c r="K17" s="201"/>
      <c r="L17" s="165" t="str">
        <f t="shared" si="4"/>
        <v>田尻町</v>
      </c>
      <c r="M17" s="166">
        <f t="shared" si="0"/>
        <v>1.8526482945710788E-2</v>
      </c>
      <c r="N17" s="166">
        <f t="shared" si="5"/>
        <v>1.8499999999999999E-2</v>
      </c>
      <c r="O17" s="166">
        <f t="shared" si="6"/>
        <v>1.7780010045203416E-2</v>
      </c>
      <c r="P17" s="166">
        <f t="shared" si="7"/>
        <v>1.78E-2</v>
      </c>
      <c r="Q17" s="168">
        <f t="shared" si="8"/>
        <v>6.9999999999999923E-2</v>
      </c>
      <c r="R17" s="165" t="str">
        <f t="shared" si="9"/>
        <v>福島区</v>
      </c>
      <c r="S17" s="167">
        <f t="shared" si="1"/>
        <v>0.4728840327197727</v>
      </c>
      <c r="T17" s="167">
        <f t="shared" si="10"/>
        <v>0.45755831509025063</v>
      </c>
      <c r="U17" s="169">
        <f t="shared" si="11"/>
        <v>1.4999999999999958</v>
      </c>
      <c r="V17" s="50"/>
      <c r="W17" s="157">
        <f t="shared" si="12"/>
        <v>1.6209530372679512E-2</v>
      </c>
      <c r="X17" s="157">
        <f t="shared" si="13"/>
        <v>1.5677660670486569E-2</v>
      </c>
      <c r="Y17" s="177">
        <f t="shared" si="14"/>
        <v>5.0000000000000044E-2</v>
      </c>
      <c r="Z17" s="52">
        <f t="shared" si="15"/>
        <v>0.45813499049488932</v>
      </c>
      <c r="AA17" s="52">
        <f t="shared" si="16"/>
        <v>0.45185380253895929</v>
      </c>
      <c r="AB17" s="178">
        <f t="shared" si="17"/>
        <v>0.60000000000000053</v>
      </c>
      <c r="AC17" s="202">
        <v>0</v>
      </c>
    </row>
    <row r="18" spans="2:29" s="27" customFormat="1" ht="19.5" customHeight="1">
      <c r="B18" s="203">
        <v>13</v>
      </c>
      <c r="C18" s="28" t="s">
        <v>103</v>
      </c>
      <c r="D18" s="85">
        <v>531208</v>
      </c>
      <c r="E18" s="122">
        <v>9146</v>
      </c>
      <c r="F18" s="152">
        <f t="shared" si="2"/>
        <v>1.7217361184319515E-2</v>
      </c>
      <c r="G18" s="122">
        <v>19189434380</v>
      </c>
      <c r="H18" s="122">
        <v>8744420460</v>
      </c>
      <c r="I18" s="122">
        <v>10445013920</v>
      </c>
      <c r="J18" s="76">
        <f t="shared" ref="J18:J70" si="18">IFERROR(H18/G18,"-")</f>
        <v>0.45568932813954049</v>
      </c>
      <c r="K18" s="201"/>
      <c r="L18" s="165" t="str">
        <f t="shared" si="4"/>
        <v>泉佐野市</v>
      </c>
      <c r="M18" s="166">
        <f t="shared" si="0"/>
        <v>1.8451185622426418E-2</v>
      </c>
      <c r="N18" s="166">
        <f t="shared" si="5"/>
        <v>1.8499999999999999E-2</v>
      </c>
      <c r="O18" s="166">
        <f t="shared" si="6"/>
        <v>1.7652943601431562E-2</v>
      </c>
      <c r="P18" s="166">
        <f t="shared" si="7"/>
        <v>1.77E-2</v>
      </c>
      <c r="Q18" s="168">
        <f t="shared" si="8"/>
        <v>7.9999999999999863E-2</v>
      </c>
      <c r="R18" s="165" t="str">
        <f t="shared" si="9"/>
        <v>堺市美原区</v>
      </c>
      <c r="S18" s="167">
        <f t="shared" si="1"/>
        <v>0.47035093754916824</v>
      </c>
      <c r="T18" s="167">
        <f t="shared" si="10"/>
        <v>0.47167274535606069</v>
      </c>
      <c r="U18" s="169">
        <f t="shared" si="11"/>
        <v>-0.20000000000000018</v>
      </c>
      <c r="V18" s="50"/>
      <c r="W18" s="157">
        <f t="shared" si="12"/>
        <v>1.6209530372679512E-2</v>
      </c>
      <c r="X18" s="157">
        <f t="shared" si="13"/>
        <v>1.5677660670486569E-2</v>
      </c>
      <c r="Y18" s="177">
        <f t="shared" si="14"/>
        <v>5.0000000000000044E-2</v>
      </c>
      <c r="Z18" s="52">
        <f t="shared" si="15"/>
        <v>0.45813499049488932</v>
      </c>
      <c r="AA18" s="52">
        <f t="shared" si="16"/>
        <v>0.45185380253895929</v>
      </c>
      <c r="AB18" s="178">
        <f t="shared" si="17"/>
        <v>0.60000000000000053</v>
      </c>
      <c r="AC18" s="202">
        <v>0</v>
      </c>
    </row>
    <row r="19" spans="2:29" s="27" customFormat="1" ht="19.5" customHeight="1">
      <c r="B19" s="203">
        <v>14</v>
      </c>
      <c r="C19" s="28" t="s">
        <v>104</v>
      </c>
      <c r="D19" s="85">
        <v>394303</v>
      </c>
      <c r="E19" s="122">
        <v>6412</v>
      </c>
      <c r="F19" s="152">
        <f t="shared" si="2"/>
        <v>1.6261605922349057E-2</v>
      </c>
      <c r="G19" s="122">
        <v>14090298200</v>
      </c>
      <c r="H19" s="122">
        <v>6328562370</v>
      </c>
      <c r="I19" s="122">
        <v>7761735830</v>
      </c>
      <c r="J19" s="76">
        <f t="shared" si="18"/>
        <v>0.44914325305052805</v>
      </c>
      <c r="K19" s="201"/>
      <c r="L19" s="165" t="str">
        <f t="shared" si="4"/>
        <v>大東市</v>
      </c>
      <c r="M19" s="166">
        <f t="shared" si="0"/>
        <v>1.8315326360703047E-2</v>
      </c>
      <c r="N19" s="166">
        <f t="shared" si="5"/>
        <v>1.83E-2</v>
      </c>
      <c r="O19" s="166">
        <f t="shared" si="6"/>
        <v>1.668543682150506E-2</v>
      </c>
      <c r="P19" s="166">
        <f t="shared" si="7"/>
        <v>1.67E-2</v>
      </c>
      <c r="Q19" s="168">
        <f t="shared" si="8"/>
        <v>0.16000000000000009</v>
      </c>
      <c r="R19" s="165" t="str">
        <f t="shared" si="9"/>
        <v>貝塚市</v>
      </c>
      <c r="S19" s="167">
        <f t="shared" si="1"/>
        <v>0.46799183008791284</v>
      </c>
      <c r="T19" s="167">
        <f t="shared" si="10"/>
        <v>0.47986243562613673</v>
      </c>
      <c r="U19" s="169">
        <f t="shared" si="11"/>
        <v>-1.1999999999999955</v>
      </c>
      <c r="V19" s="50"/>
      <c r="W19" s="157">
        <f t="shared" si="12"/>
        <v>1.6209530372679512E-2</v>
      </c>
      <c r="X19" s="157">
        <f t="shared" si="13"/>
        <v>1.5677660670486569E-2</v>
      </c>
      <c r="Y19" s="177">
        <f t="shared" si="14"/>
        <v>5.0000000000000044E-2</v>
      </c>
      <c r="Z19" s="52">
        <f t="shared" si="15"/>
        <v>0.45813499049488932</v>
      </c>
      <c r="AA19" s="52">
        <f t="shared" si="16"/>
        <v>0.45185380253895929</v>
      </c>
      <c r="AB19" s="178">
        <f t="shared" si="17"/>
        <v>0.60000000000000053</v>
      </c>
      <c r="AC19" s="202">
        <v>0</v>
      </c>
    </row>
    <row r="20" spans="2:29" s="27" customFormat="1" ht="19.5" customHeight="1">
      <c r="B20" s="203">
        <v>15</v>
      </c>
      <c r="C20" s="28" t="s">
        <v>105</v>
      </c>
      <c r="D20" s="85">
        <v>681221</v>
      </c>
      <c r="E20" s="122">
        <v>10657</v>
      </c>
      <c r="F20" s="152">
        <f t="shared" si="2"/>
        <v>1.5643968697383083E-2</v>
      </c>
      <c r="G20" s="122">
        <v>23111823340</v>
      </c>
      <c r="H20" s="122">
        <v>10692620710</v>
      </c>
      <c r="I20" s="122">
        <v>12419202630</v>
      </c>
      <c r="J20" s="76">
        <f t="shared" si="18"/>
        <v>0.46264721535380166</v>
      </c>
      <c r="K20" s="201"/>
      <c r="L20" s="165" t="str">
        <f t="shared" si="4"/>
        <v>河南町</v>
      </c>
      <c r="M20" s="166">
        <f t="shared" si="0"/>
        <v>1.8309372208937164E-2</v>
      </c>
      <c r="N20" s="166">
        <f t="shared" si="5"/>
        <v>1.83E-2</v>
      </c>
      <c r="O20" s="166">
        <f t="shared" si="6"/>
        <v>1.5898820265775777E-2</v>
      </c>
      <c r="P20" s="166">
        <f t="shared" si="7"/>
        <v>1.5900000000000001E-2</v>
      </c>
      <c r="Q20" s="168">
        <f t="shared" si="8"/>
        <v>0.23999999999999994</v>
      </c>
      <c r="R20" s="165" t="str">
        <f t="shared" si="9"/>
        <v>堺市堺区</v>
      </c>
      <c r="S20" s="167">
        <f t="shared" si="1"/>
        <v>0.46786772470273402</v>
      </c>
      <c r="T20" s="167">
        <f t="shared" si="10"/>
        <v>0.46177385113370817</v>
      </c>
      <c r="U20" s="169">
        <f t="shared" si="11"/>
        <v>0.60000000000000053</v>
      </c>
      <c r="V20" s="50"/>
      <c r="W20" s="157">
        <f t="shared" si="12"/>
        <v>1.6209530372679512E-2</v>
      </c>
      <c r="X20" s="157">
        <f t="shared" si="13"/>
        <v>1.5677660670486569E-2</v>
      </c>
      <c r="Y20" s="177">
        <f t="shared" si="14"/>
        <v>5.0000000000000044E-2</v>
      </c>
      <c r="Z20" s="52">
        <f t="shared" si="15"/>
        <v>0.45813499049488932</v>
      </c>
      <c r="AA20" s="52">
        <f t="shared" si="16"/>
        <v>0.45185380253895929</v>
      </c>
      <c r="AB20" s="178">
        <f t="shared" si="17"/>
        <v>0.60000000000000053</v>
      </c>
      <c r="AC20" s="202">
        <v>0</v>
      </c>
    </row>
    <row r="21" spans="2:29" s="27" customFormat="1" ht="19.5" customHeight="1">
      <c r="B21" s="203">
        <v>16</v>
      </c>
      <c r="C21" s="28" t="s">
        <v>54</v>
      </c>
      <c r="D21" s="85">
        <v>465085</v>
      </c>
      <c r="E21" s="122">
        <v>6655</v>
      </c>
      <c r="F21" s="152">
        <f t="shared" si="2"/>
        <v>1.4309212294526807E-2</v>
      </c>
      <c r="G21" s="122">
        <v>14909561420</v>
      </c>
      <c r="H21" s="122">
        <v>6582603100</v>
      </c>
      <c r="I21" s="122">
        <v>8326958320</v>
      </c>
      <c r="J21" s="76">
        <f t="shared" si="18"/>
        <v>0.44150212837045344</v>
      </c>
      <c r="K21" s="201"/>
      <c r="L21" s="165" t="str">
        <f t="shared" si="4"/>
        <v>高石市</v>
      </c>
      <c r="M21" s="166">
        <f t="shared" si="0"/>
        <v>1.8146289287477375E-2</v>
      </c>
      <c r="N21" s="166">
        <f t="shared" si="5"/>
        <v>1.8100000000000002E-2</v>
      </c>
      <c r="O21" s="166">
        <f t="shared" si="6"/>
        <v>1.9201899834612613E-2</v>
      </c>
      <c r="P21" s="166">
        <f t="shared" si="7"/>
        <v>1.9199999999999998E-2</v>
      </c>
      <c r="Q21" s="168">
        <f t="shared" si="8"/>
        <v>-0.10999999999999968</v>
      </c>
      <c r="R21" s="165" t="str">
        <f t="shared" si="9"/>
        <v>河南町</v>
      </c>
      <c r="S21" s="167">
        <f t="shared" si="1"/>
        <v>0.46756736087823236</v>
      </c>
      <c r="T21" s="167">
        <f t="shared" si="10"/>
        <v>0.4314892959668713</v>
      </c>
      <c r="U21" s="169">
        <f t="shared" si="11"/>
        <v>3.7000000000000033</v>
      </c>
      <c r="V21" s="50"/>
      <c r="W21" s="157">
        <f t="shared" si="12"/>
        <v>1.6209530372679512E-2</v>
      </c>
      <c r="X21" s="157">
        <f t="shared" si="13"/>
        <v>1.5677660670486569E-2</v>
      </c>
      <c r="Y21" s="177">
        <f t="shared" si="14"/>
        <v>5.0000000000000044E-2</v>
      </c>
      <c r="Z21" s="52">
        <f t="shared" si="15"/>
        <v>0.45813499049488932</v>
      </c>
      <c r="AA21" s="52">
        <f t="shared" si="16"/>
        <v>0.45185380253895929</v>
      </c>
      <c r="AB21" s="178">
        <f t="shared" si="17"/>
        <v>0.60000000000000053</v>
      </c>
      <c r="AC21" s="202">
        <v>0</v>
      </c>
    </row>
    <row r="22" spans="2:29" s="27" customFormat="1" ht="19.5" customHeight="1">
      <c r="B22" s="203">
        <v>17</v>
      </c>
      <c r="C22" s="28" t="s">
        <v>106</v>
      </c>
      <c r="D22" s="85">
        <v>669764</v>
      </c>
      <c r="E22" s="122">
        <v>10897</v>
      </c>
      <c r="F22" s="152">
        <f t="shared" si="2"/>
        <v>1.6269909998148601E-2</v>
      </c>
      <c r="G22" s="122">
        <v>22765760370</v>
      </c>
      <c r="H22" s="122">
        <v>10460692490</v>
      </c>
      <c r="I22" s="122">
        <v>12305067880</v>
      </c>
      <c r="J22" s="76">
        <f t="shared" si="18"/>
        <v>0.45949233937227812</v>
      </c>
      <c r="K22" s="201"/>
      <c r="L22" s="165" t="str">
        <f t="shared" si="4"/>
        <v>忠岡町</v>
      </c>
      <c r="M22" s="166">
        <f t="shared" si="0"/>
        <v>1.7906967605024953E-2</v>
      </c>
      <c r="N22" s="166">
        <f t="shared" si="5"/>
        <v>1.7899999999999999E-2</v>
      </c>
      <c r="O22" s="166">
        <f t="shared" si="6"/>
        <v>2.078278154774145E-2</v>
      </c>
      <c r="P22" s="166">
        <f t="shared" si="7"/>
        <v>2.0799999999999999E-2</v>
      </c>
      <c r="Q22" s="168">
        <f t="shared" si="8"/>
        <v>-0.28999999999999998</v>
      </c>
      <c r="R22" s="165" t="str">
        <f t="shared" si="9"/>
        <v>摂津市</v>
      </c>
      <c r="S22" s="167">
        <f t="shared" si="1"/>
        <v>0.46739422532409008</v>
      </c>
      <c r="T22" s="167">
        <f t="shared" si="10"/>
        <v>0.46465077810503125</v>
      </c>
      <c r="U22" s="169">
        <f t="shared" si="11"/>
        <v>0.20000000000000018</v>
      </c>
      <c r="V22" s="50"/>
      <c r="W22" s="157">
        <f t="shared" si="12"/>
        <v>1.6209530372679512E-2</v>
      </c>
      <c r="X22" s="157">
        <f t="shared" si="13"/>
        <v>1.5677660670486569E-2</v>
      </c>
      <c r="Y22" s="177">
        <f t="shared" si="14"/>
        <v>5.0000000000000044E-2</v>
      </c>
      <c r="Z22" s="52">
        <f t="shared" si="15"/>
        <v>0.45813499049488932</v>
      </c>
      <c r="AA22" s="52">
        <f t="shared" si="16"/>
        <v>0.45185380253895929</v>
      </c>
      <c r="AB22" s="178">
        <f t="shared" si="17"/>
        <v>0.60000000000000053</v>
      </c>
      <c r="AC22" s="202">
        <v>0</v>
      </c>
    </row>
    <row r="23" spans="2:29" s="27" customFormat="1" ht="19.5" customHeight="1">
      <c r="B23" s="203">
        <v>18</v>
      </c>
      <c r="C23" s="28" t="s">
        <v>55</v>
      </c>
      <c r="D23" s="85">
        <v>576411</v>
      </c>
      <c r="E23" s="122">
        <v>8833</v>
      </c>
      <c r="F23" s="152">
        <f t="shared" si="2"/>
        <v>1.5324135035590923E-2</v>
      </c>
      <c r="G23" s="122">
        <v>19661299370</v>
      </c>
      <c r="H23" s="122">
        <v>8589437560</v>
      </c>
      <c r="I23" s="122">
        <v>11071861810</v>
      </c>
      <c r="J23" s="76">
        <f t="shared" si="18"/>
        <v>0.43687029012467554</v>
      </c>
      <c r="K23" s="201"/>
      <c r="L23" s="165" t="str">
        <f t="shared" si="4"/>
        <v>堺市堺区</v>
      </c>
      <c r="M23" s="166">
        <f t="shared" si="0"/>
        <v>1.7905851613644195E-2</v>
      </c>
      <c r="N23" s="166">
        <f t="shared" si="5"/>
        <v>1.7899999999999999E-2</v>
      </c>
      <c r="O23" s="166">
        <f t="shared" si="6"/>
        <v>1.7306248115527306E-2</v>
      </c>
      <c r="P23" s="166">
        <f t="shared" si="7"/>
        <v>1.7299999999999999E-2</v>
      </c>
      <c r="Q23" s="168">
        <f t="shared" si="8"/>
        <v>5.9999999999999984E-2</v>
      </c>
      <c r="R23" s="165" t="str">
        <f t="shared" si="9"/>
        <v>高石市</v>
      </c>
      <c r="S23" s="167">
        <f t="shared" si="1"/>
        <v>0.46733930795060041</v>
      </c>
      <c r="T23" s="167">
        <f t="shared" si="10"/>
        <v>0.48361212773083168</v>
      </c>
      <c r="U23" s="169">
        <f t="shared" si="11"/>
        <v>-1.699999999999996</v>
      </c>
      <c r="V23" s="50"/>
      <c r="W23" s="157">
        <f t="shared" si="12"/>
        <v>1.6209530372679512E-2</v>
      </c>
      <c r="X23" s="157">
        <f t="shared" si="13"/>
        <v>1.5677660670486569E-2</v>
      </c>
      <c r="Y23" s="177">
        <f t="shared" si="14"/>
        <v>5.0000000000000044E-2</v>
      </c>
      <c r="Z23" s="52">
        <f t="shared" si="15"/>
        <v>0.45813499049488932</v>
      </c>
      <c r="AA23" s="52">
        <f t="shared" si="16"/>
        <v>0.45185380253895929</v>
      </c>
      <c r="AB23" s="178">
        <f t="shared" si="17"/>
        <v>0.60000000000000053</v>
      </c>
      <c r="AC23" s="202">
        <v>0</v>
      </c>
    </row>
    <row r="24" spans="2:29" s="27" customFormat="1" ht="19.5" customHeight="1">
      <c r="B24" s="203">
        <v>19</v>
      </c>
      <c r="C24" s="28" t="s">
        <v>107</v>
      </c>
      <c r="D24" s="85">
        <v>381640</v>
      </c>
      <c r="E24" s="122">
        <v>6448</v>
      </c>
      <c r="F24" s="152">
        <f t="shared" si="2"/>
        <v>1.6895503615973168E-2</v>
      </c>
      <c r="G24" s="122">
        <v>13575900960</v>
      </c>
      <c r="H24" s="122">
        <v>6189321010</v>
      </c>
      <c r="I24" s="122">
        <v>7386579950</v>
      </c>
      <c r="J24" s="76">
        <f t="shared" si="18"/>
        <v>0.45590499136935364</v>
      </c>
      <c r="K24" s="201"/>
      <c r="L24" s="165" t="str">
        <f t="shared" si="4"/>
        <v>堺市東区</v>
      </c>
      <c r="M24" s="166">
        <f t="shared" si="0"/>
        <v>1.7853043943992449E-2</v>
      </c>
      <c r="N24" s="166">
        <f t="shared" si="5"/>
        <v>1.7899999999999999E-2</v>
      </c>
      <c r="O24" s="166">
        <f t="shared" si="6"/>
        <v>1.7953767512204767E-2</v>
      </c>
      <c r="P24" s="166">
        <f t="shared" si="7"/>
        <v>1.7999999999999999E-2</v>
      </c>
      <c r="Q24" s="168">
        <f t="shared" si="8"/>
        <v>-9.9999999999999395E-3</v>
      </c>
      <c r="R24" s="165" t="str">
        <f t="shared" si="9"/>
        <v>吹田市</v>
      </c>
      <c r="S24" s="167">
        <f t="shared" si="1"/>
        <v>0.46733249450018566</v>
      </c>
      <c r="T24" s="167">
        <f t="shared" si="10"/>
        <v>0.46117563007365719</v>
      </c>
      <c r="U24" s="169">
        <f t="shared" si="11"/>
        <v>0.60000000000000053</v>
      </c>
      <c r="V24" s="50"/>
      <c r="W24" s="157">
        <f t="shared" si="12"/>
        <v>1.6209530372679512E-2</v>
      </c>
      <c r="X24" s="157">
        <f t="shared" si="13"/>
        <v>1.5677660670486569E-2</v>
      </c>
      <c r="Y24" s="177">
        <f t="shared" si="14"/>
        <v>5.0000000000000044E-2</v>
      </c>
      <c r="Z24" s="52">
        <f t="shared" si="15"/>
        <v>0.45813499049488932</v>
      </c>
      <c r="AA24" s="52">
        <f t="shared" si="16"/>
        <v>0.45185380253895929</v>
      </c>
      <c r="AB24" s="178">
        <f t="shared" si="17"/>
        <v>0.60000000000000053</v>
      </c>
      <c r="AC24" s="202">
        <v>0</v>
      </c>
    </row>
    <row r="25" spans="2:29" s="27" customFormat="1" ht="19.5" customHeight="1">
      <c r="B25" s="203">
        <v>20</v>
      </c>
      <c r="C25" s="28" t="s">
        <v>108</v>
      </c>
      <c r="D25" s="85">
        <v>617857</v>
      </c>
      <c r="E25" s="122">
        <v>10290</v>
      </c>
      <c r="F25" s="152">
        <f t="shared" si="2"/>
        <v>1.6654339110829853E-2</v>
      </c>
      <c r="G25" s="122">
        <v>21459629180</v>
      </c>
      <c r="H25" s="122">
        <v>9913665060</v>
      </c>
      <c r="I25" s="122">
        <v>11545964120</v>
      </c>
      <c r="J25" s="76">
        <f t="shared" si="18"/>
        <v>0.4619681438502844</v>
      </c>
      <c r="K25" s="201"/>
      <c r="L25" s="165" t="str">
        <f t="shared" si="4"/>
        <v>阪南市</v>
      </c>
      <c r="M25" s="166">
        <f t="shared" si="0"/>
        <v>1.7816270477062419E-2</v>
      </c>
      <c r="N25" s="166">
        <f t="shared" si="5"/>
        <v>1.78E-2</v>
      </c>
      <c r="O25" s="166">
        <f t="shared" si="6"/>
        <v>1.8103180908600393E-2</v>
      </c>
      <c r="P25" s="166">
        <f t="shared" si="7"/>
        <v>1.8100000000000002E-2</v>
      </c>
      <c r="Q25" s="168">
        <f t="shared" si="8"/>
        <v>-3.0000000000000165E-2</v>
      </c>
      <c r="R25" s="165" t="str">
        <f t="shared" si="9"/>
        <v>浪速区</v>
      </c>
      <c r="S25" s="167">
        <f t="shared" si="1"/>
        <v>0.46695512613018092</v>
      </c>
      <c r="T25" s="167">
        <f t="shared" si="10"/>
        <v>0.47078234999338148</v>
      </c>
      <c r="U25" s="169">
        <f t="shared" si="11"/>
        <v>-0.3999999999999948</v>
      </c>
      <c r="V25" s="50"/>
      <c r="W25" s="157">
        <f t="shared" si="12"/>
        <v>1.6209530372679512E-2</v>
      </c>
      <c r="X25" s="157">
        <f t="shared" si="13"/>
        <v>1.5677660670486569E-2</v>
      </c>
      <c r="Y25" s="177">
        <f t="shared" si="14"/>
        <v>5.0000000000000044E-2</v>
      </c>
      <c r="Z25" s="52">
        <f t="shared" si="15"/>
        <v>0.45813499049488932</v>
      </c>
      <c r="AA25" s="52">
        <f t="shared" si="16"/>
        <v>0.45185380253895929</v>
      </c>
      <c r="AB25" s="178">
        <f t="shared" si="17"/>
        <v>0.60000000000000053</v>
      </c>
      <c r="AC25" s="202">
        <v>0</v>
      </c>
    </row>
    <row r="26" spans="2:29" s="27" customFormat="1" ht="19.5" customHeight="1">
      <c r="B26" s="203">
        <v>21</v>
      </c>
      <c r="C26" s="28" t="s">
        <v>109</v>
      </c>
      <c r="D26" s="85">
        <v>413781</v>
      </c>
      <c r="E26" s="122">
        <v>6525</v>
      </c>
      <c r="F26" s="152">
        <f t="shared" si="2"/>
        <v>1.5769211249429045E-2</v>
      </c>
      <c r="G26" s="122">
        <v>14117426680</v>
      </c>
      <c r="H26" s="122">
        <v>6377270150</v>
      </c>
      <c r="I26" s="122">
        <v>7740156530</v>
      </c>
      <c r="J26" s="76">
        <f t="shared" si="18"/>
        <v>0.4517303538777791</v>
      </c>
      <c r="K26" s="201"/>
      <c r="L26" s="165" t="str">
        <f t="shared" si="4"/>
        <v>富田林市</v>
      </c>
      <c r="M26" s="166">
        <f t="shared" si="0"/>
        <v>1.777808870243126E-2</v>
      </c>
      <c r="N26" s="166">
        <f t="shared" si="5"/>
        <v>1.78E-2</v>
      </c>
      <c r="O26" s="166">
        <f t="shared" si="6"/>
        <v>1.7211013416566365E-2</v>
      </c>
      <c r="P26" s="166">
        <f t="shared" si="7"/>
        <v>1.72E-2</v>
      </c>
      <c r="Q26" s="168">
        <f t="shared" si="8"/>
        <v>5.9999999999999984E-2</v>
      </c>
      <c r="R26" s="165" t="str">
        <f t="shared" si="9"/>
        <v>堺市東区</v>
      </c>
      <c r="S26" s="167">
        <f t="shared" si="1"/>
        <v>0.46555387896102413</v>
      </c>
      <c r="T26" s="167">
        <f t="shared" si="10"/>
        <v>0.47114345063372265</v>
      </c>
      <c r="U26" s="169">
        <f t="shared" si="11"/>
        <v>-0.49999999999999489</v>
      </c>
      <c r="V26" s="50"/>
      <c r="W26" s="157">
        <f t="shared" si="12"/>
        <v>1.6209530372679512E-2</v>
      </c>
      <c r="X26" s="157">
        <f t="shared" si="13"/>
        <v>1.5677660670486569E-2</v>
      </c>
      <c r="Y26" s="177">
        <f t="shared" si="14"/>
        <v>5.0000000000000044E-2</v>
      </c>
      <c r="Z26" s="52">
        <f t="shared" si="15"/>
        <v>0.45813499049488932</v>
      </c>
      <c r="AA26" s="52">
        <f t="shared" si="16"/>
        <v>0.45185380253895929</v>
      </c>
      <c r="AB26" s="178">
        <f t="shared" si="17"/>
        <v>0.60000000000000053</v>
      </c>
      <c r="AC26" s="202">
        <v>0</v>
      </c>
    </row>
    <row r="27" spans="2:29" s="27" customFormat="1" ht="19.5" customHeight="1">
      <c r="B27" s="203">
        <v>22</v>
      </c>
      <c r="C27" s="28" t="s">
        <v>56</v>
      </c>
      <c r="D27" s="85">
        <v>553914</v>
      </c>
      <c r="E27" s="122">
        <v>8654</v>
      </c>
      <c r="F27" s="152">
        <f t="shared" si="2"/>
        <v>1.5623363915698105E-2</v>
      </c>
      <c r="G27" s="122">
        <v>18406359370</v>
      </c>
      <c r="H27" s="122">
        <v>8360191170</v>
      </c>
      <c r="I27" s="122">
        <v>10046168200</v>
      </c>
      <c r="J27" s="76">
        <f t="shared" si="18"/>
        <v>0.45420123566782233</v>
      </c>
      <c r="K27" s="201"/>
      <c r="L27" s="165" t="str">
        <f t="shared" si="4"/>
        <v>大阪狭山市</v>
      </c>
      <c r="M27" s="166">
        <f t="shared" si="0"/>
        <v>1.7648945484175761E-2</v>
      </c>
      <c r="N27" s="166">
        <f t="shared" si="5"/>
        <v>1.7600000000000001E-2</v>
      </c>
      <c r="O27" s="166">
        <f t="shared" si="6"/>
        <v>1.6877868097180029E-2</v>
      </c>
      <c r="P27" s="166">
        <f t="shared" si="7"/>
        <v>1.6899999999999998E-2</v>
      </c>
      <c r="Q27" s="168">
        <f t="shared" si="8"/>
        <v>7.000000000000027E-2</v>
      </c>
      <c r="R27" s="165" t="str">
        <f t="shared" si="9"/>
        <v>田尻町</v>
      </c>
      <c r="S27" s="167">
        <f t="shared" si="1"/>
        <v>0.46534198365336615</v>
      </c>
      <c r="T27" s="167">
        <f t="shared" si="10"/>
        <v>0.45197706768247664</v>
      </c>
      <c r="U27" s="169">
        <f t="shared" si="11"/>
        <v>1.3000000000000012</v>
      </c>
      <c r="V27" s="50"/>
      <c r="W27" s="157">
        <f t="shared" si="12"/>
        <v>1.6209530372679512E-2</v>
      </c>
      <c r="X27" s="157">
        <f t="shared" si="13"/>
        <v>1.5677660670486569E-2</v>
      </c>
      <c r="Y27" s="177">
        <f t="shared" si="14"/>
        <v>5.0000000000000044E-2</v>
      </c>
      <c r="Z27" s="52">
        <f t="shared" si="15"/>
        <v>0.45813499049488932</v>
      </c>
      <c r="AA27" s="52">
        <f t="shared" si="16"/>
        <v>0.45185380253895929</v>
      </c>
      <c r="AB27" s="178">
        <f t="shared" si="17"/>
        <v>0.60000000000000053</v>
      </c>
      <c r="AC27" s="202">
        <v>0</v>
      </c>
    </row>
    <row r="28" spans="2:29" s="27" customFormat="1" ht="19.5" customHeight="1">
      <c r="B28" s="203">
        <v>23</v>
      </c>
      <c r="C28" s="28" t="s">
        <v>110</v>
      </c>
      <c r="D28" s="85">
        <v>843166</v>
      </c>
      <c r="E28" s="122">
        <v>13038</v>
      </c>
      <c r="F28" s="152">
        <f t="shared" ref="F28:F70" si="19">IFERROR(E28/D28,"-")</f>
        <v>1.5463147233166422E-2</v>
      </c>
      <c r="G28" s="122">
        <v>28584588180</v>
      </c>
      <c r="H28" s="122">
        <v>12547544920</v>
      </c>
      <c r="I28" s="122">
        <v>16037043260</v>
      </c>
      <c r="J28" s="76">
        <f t="shared" si="18"/>
        <v>0.43896189236615407</v>
      </c>
      <c r="K28" s="201"/>
      <c r="L28" s="165" t="str">
        <f t="shared" si="4"/>
        <v>堺市北区</v>
      </c>
      <c r="M28" s="166">
        <f t="shared" si="0"/>
        <v>1.7547527958102868E-2</v>
      </c>
      <c r="N28" s="166">
        <f t="shared" si="5"/>
        <v>1.7500000000000002E-2</v>
      </c>
      <c r="O28" s="166">
        <f t="shared" si="6"/>
        <v>1.7427895805016105E-2</v>
      </c>
      <c r="P28" s="166">
        <f t="shared" si="7"/>
        <v>1.7399999999999999E-2</v>
      </c>
      <c r="Q28" s="168">
        <f t="shared" si="8"/>
        <v>1.0000000000000286E-2</v>
      </c>
      <c r="R28" s="165" t="str">
        <f t="shared" si="9"/>
        <v>都島区</v>
      </c>
      <c r="S28" s="167">
        <f t="shared" si="1"/>
        <v>0.4652913914968817</v>
      </c>
      <c r="T28" s="167">
        <f t="shared" si="10"/>
        <v>0.45386596630260057</v>
      </c>
      <c r="U28" s="169">
        <f t="shared" si="11"/>
        <v>1.100000000000001</v>
      </c>
      <c r="V28" s="50"/>
      <c r="W28" s="157">
        <f t="shared" si="12"/>
        <v>1.6209530372679512E-2</v>
      </c>
      <c r="X28" s="157">
        <f t="shared" si="13"/>
        <v>1.5677660670486569E-2</v>
      </c>
      <c r="Y28" s="177">
        <f t="shared" si="14"/>
        <v>5.0000000000000044E-2</v>
      </c>
      <c r="Z28" s="52">
        <f t="shared" si="15"/>
        <v>0.45813499049488932</v>
      </c>
      <c r="AA28" s="52">
        <f t="shared" si="16"/>
        <v>0.45185380253895929</v>
      </c>
      <c r="AB28" s="178">
        <f t="shared" si="17"/>
        <v>0.60000000000000053</v>
      </c>
      <c r="AC28" s="202">
        <v>0</v>
      </c>
    </row>
    <row r="29" spans="2:29" s="27" customFormat="1" ht="19.5" customHeight="1">
      <c r="B29" s="203">
        <v>24</v>
      </c>
      <c r="C29" s="28" t="s">
        <v>111</v>
      </c>
      <c r="D29" s="85">
        <v>376857</v>
      </c>
      <c r="E29" s="122">
        <v>5679</v>
      </c>
      <c r="F29" s="152">
        <f t="shared" si="19"/>
        <v>1.5069376447830345E-2</v>
      </c>
      <c r="G29" s="122">
        <v>12516572590</v>
      </c>
      <c r="H29" s="122">
        <v>5643702300</v>
      </c>
      <c r="I29" s="122">
        <v>6872870290</v>
      </c>
      <c r="J29" s="76">
        <f t="shared" si="18"/>
        <v>0.45089837968174962</v>
      </c>
      <c r="K29" s="201"/>
      <c r="L29" s="165" t="str">
        <f t="shared" si="4"/>
        <v>浪速区</v>
      </c>
      <c r="M29" s="166">
        <f t="shared" si="0"/>
        <v>1.7513782678285614E-2</v>
      </c>
      <c r="N29" s="166">
        <f t="shared" si="5"/>
        <v>1.7500000000000002E-2</v>
      </c>
      <c r="O29" s="166">
        <f t="shared" si="6"/>
        <v>1.6838194096310932E-2</v>
      </c>
      <c r="P29" s="166">
        <f t="shared" si="7"/>
        <v>1.6799999999999999E-2</v>
      </c>
      <c r="Q29" s="168">
        <f t="shared" si="8"/>
        <v>7.000000000000027E-2</v>
      </c>
      <c r="R29" s="165" t="str">
        <f t="shared" si="9"/>
        <v>泉佐野市</v>
      </c>
      <c r="S29" s="167">
        <f t="shared" si="1"/>
        <v>0.46526488862416121</v>
      </c>
      <c r="T29" s="167">
        <f t="shared" si="10"/>
        <v>0.45281077832339056</v>
      </c>
      <c r="U29" s="169">
        <f t="shared" si="11"/>
        <v>1.2000000000000011</v>
      </c>
      <c r="V29" s="50"/>
      <c r="W29" s="157">
        <f t="shared" si="12"/>
        <v>1.6209530372679512E-2</v>
      </c>
      <c r="X29" s="157">
        <f t="shared" si="13"/>
        <v>1.5677660670486569E-2</v>
      </c>
      <c r="Y29" s="177">
        <f t="shared" si="14"/>
        <v>5.0000000000000044E-2</v>
      </c>
      <c r="Z29" s="52">
        <f t="shared" si="15"/>
        <v>0.45813499049488932</v>
      </c>
      <c r="AA29" s="52">
        <f t="shared" si="16"/>
        <v>0.45185380253895929</v>
      </c>
      <c r="AB29" s="178">
        <f t="shared" si="17"/>
        <v>0.60000000000000053</v>
      </c>
      <c r="AC29" s="202">
        <v>0</v>
      </c>
    </row>
    <row r="30" spans="2:29" s="27" customFormat="1" ht="19.5" customHeight="1">
      <c r="B30" s="203">
        <v>25</v>
      </c>
      <c r="C30" s="28" t="s">
        <v>112</v>
      </c>
      <c r="D30" s="85">
        <v>249858</v>
      </c>
      <c r="E30" s="122">
        <v>3765</v>
      </c>
      <c r="F30" s="152">
        <f t="shared" si="19"/>
        <v>1.5068558941478761E-2</v>
      </c>
      <c r="G30" s="122">
        <v>8180221750</v>
      </c>
      <c r="H30" s="122">
        <v>3663610280</v>
      </c>
      <c r="I30" s="122">
        <v>4516611470</v>
      </c>
      <c r="J30" s="76">
        <f>IFERROR(H30/G30,"-")</f>
        <v>0.44786197635779251</v>
      </c>
      <c r="K30" s="201"/>
      <c r="L30" s="165" t="str">
        <f t="shared" si="4"/>
        <v>堺市</v>
      </c>
      <c r="M30" s="166">
        <f t="shared" si="0"/>
        <v>1.7489875714082836E-2</v>
      </c>
      <c r="N30" s="166">
        <f t="shared" si="5"/>
        <v>1.7500000000000002E-2</v>
      </c>
      <c r="O30" s="166">
        <f t="shared" si="6"/>
        <v>1.7166076441438326E-2</v>
      </c>
      <c r="P30" s="166">
        <f t="shared" si="7"/>
        <v>1.72E-2</v>
      </c>
      <c r="Q30" s="168">
        <f t="shared" si="8"/>
        <v>3.0000000000000165E-2</v>
      </c>
      <c r="R30" s="165" t="str">
        <f t="shared" si="9"/>
        <v>富田林市</v>
      </c>
      <c r="S30" s="167">
        <f t="shared" si="1"/>
        <v>0.46406123648967618</v>
      </c>
      <c r="T30" s="167">
        <f t="shared" si="10"/>
        <v>0.4537282263390669</v>
      </c>
      <c r="U30" s="169">
        <f t="shared" si="11"/>
        <v>1.0000000000000009</v>
      </c>
      <c r="V30" s="50"/>
      <c r="W30" s="157">
        <f t="shared" si="12"/>
        <v>1.6209530372679512E-2</v>
      </c>
      <c r="X30" s="157">
        <f t="shared" si="13"/>
        <v>1.5677660670486569E-2</v>
      </c>
      <c r="Y30" s="177">
        <f t="shared" si="14"/>
        <v>5.0000000000000044E-2</v>
      </c>
      <c r="Z30" s="52">
        <f t="shared" si="15"/>
        <v>0.45813499049488932</v>
      </c>
      <c r="AA30" s="52">
        <f t="shared" si="16"/>
        <v>0.45185380253895929</v>
      </c>
      <c r="AB30" s="178">
        <f t="shared" si="17"/>
        <v>0.60000000000000053</v>
      </c>
      <c r="AC30" s="202">
        <v>0</v>
      </c>
    </row>
    <row r="31" spans="2:29" s="27" customFormat="1" ht="19.5" customHeight="1">
      <c r="B31" s="203">
        <v>26</v>
      </c>
      <c r="C31" s="28" t="s">
        <v>30</v>
      </c>
      <c r="D31" s="85">
        <f>SUM(D32:D38)</f>
        <v>3492592</v>
      </c>
      <c r="E31" s="122">
        <f>SUM(E32:E38)</f>
        <v>61085</v>
      </c>
      <c r="F31" s="152">
        <f t="shared" si="19"/>
        <v>1.7489875714082836E-2</v>
      </c>
      <c r="G31" s="122">
        <f>SUM(G32:G38)</f>
        <v>124701867620</v>
      </c>
      <c r="H31" s="122">
        <f>SUM(H32:H38)</f>
        <v>57837729730</v>
      </c>
      <c r="I31" s="122">
        <f>G31-H31</f>
        <v>66864137890</v>
      </c>
      <c r="J31" s="76">
        <f>IFERROR(H31/G31,"-")</f>
        <v>0.46380804741631504</v>
      </c>
      <c r="K31" s="201"/>
      <c r="L31" s="165" t="str">
        <f t="shared" si="4"/>
        <v>生野区</v>
      </c>
      <c r="M31" s="166">
        <f t="shared" si="0"/>
        <v>1.7217361184319515E-2</v>
      </c>
      <c r="N31" s="166">
        <f t="shared" si="5"/>
        <v>1.72E-2</v>
      </c>
      <c r="O31" s="166">
        <f t="shared" si="6"/>
        <v>1.6327820295114252E-2</v>
      </c>
      <c r="P31" s="166">
        <f t="shared" si="7"/>
        <v>1.6299999999999999E-2</v>
      </c>
      <c r="Q31" s="168">
        <f t="shared" si="8"/>
        <v>9.0000000000000149E-2</v>
      </c>
      <c r="R31" s="165" t="str">
        <f t="shared" si="9"/>
        <v>東淀川区</v>
      </c>
      <c r="S31" s="167">
        <f t="shared" si="1"/>
        <v>0.4638815815649836</v>
      </c>
      <c r="T31" s="167">
        <f t="shared" si="10"/>
        <v>0.46367776792444515</v>
      </c>
      <c r="U31" s="169">
        <f t="shared" si="11"/>
        <v>0</v>
      </c>
      <c r="V31" s="50"/>
      <c r="W31" s="157">
        <f t="shared" si="12"/>
        <v>1.6209530372679512E-2</v>
      </c>
      <c r="X31" s="157">
        <f t="shared" si="13"/>
        <v>1.5677660670486569E-2</v>
      </c>
      <c r="Y31" s="177">
        <f t="shared" si="14"/>
        <v>5.0000000000000044E-2</v>
      </c>
      <c r="Z31" s="52">
        <f t="shared" si="15"/>
        <v>0.45813499049488932</v>
      </c>
      <c r="AA31" s="52">
        <f t="shared" si="16"/>
        <v>0.45185380253895929</v>
      </c>
      <c r="AB31" s="178">
        <f t="shared" si="17"/>
        <v>0.60000000000000053</v>
      </c>
      <c r="AC31" s="202">
        <v>0</v>
      </c>
    </row>
    <row r="32" spans="2:29" s="27" customFormat="1" ht="19.5" customHeight="1">
      <c r="B32" s="203">
        <v>27</v>
      </c>
      <c r="C32" s="28" t="s">
        <v>31</v>
      </c>
      <c r="D32" s="85">
        <v>557248</v>
      </c>
      <c r="E32" s="122">
        <v>9978</v>
      </c>
      <c r="F32" s="152">
        <f t="shared" si="19"/>
        <v>1.7905851613644195E-2</v>
      </c>
      <c r="G32" s="122">
        <v>20408696830</v>
      </c>
      <c r="H32" s="122">
        <v>9548570550</v>
      </c>
      <c r="I32" s="122">
        <v>10860126280</v>
      </c>
      <c r="J32" s="76">
        <f t="shared" si="18"/>
        <v>0.46786772470273402</v>
      </c>
      <c r="K32" s="201"/>
      <c r="L32" s="165" t="str">
        <f t="shared" si="4"/>
        <v>池田市</v>
      </c>
      <c r="M32" s="166">
        <f t="shared" si="0"/>
        <v>1.7159117038399632E-2</v>
      </c>
      <c r="N32" s="166">
        <f t="shared" si="5"/>
        <v>1.72E-2</v>
      </c>
      <c r="O32" s="166">
        <f t="shared" si="6"/>
        <v>1.5608608650242389E-2</v>
      </c>
      <c r="P32" s="166">
        <f t="shared" si="7"/>
        <v>1.5599999999999999E-2</v>
      </c>
      <c r="Q32" s="168">
        <f t="shared" si="8"/>
        <v>0.16000000000000009</v>
      </c>
      <c r="R32" s="165" t="str">
        <f t="shared" si="9"/>
        <v>堺市</v>
      </c>
      <c r="S32" s="167">
        <f t="shared" si="1"/>
        <v>0.46380804741631504</v>
      </c>
      <c r="T32" s="167">
        <f t="shared" si="10"/>
        <v>0.46198934394822821</v>
      </c>
      <c r="U32" s="169">
        <f t="shared" si="11"/>
        <v>0.20000000000000018</v>
      </c>
      <c r="V32" s="50"/>
      <c r="W32" s="157">
        <f t="shared" si="12"/>
        <v>1.6209530372679512E-2</v>
      </c>
      <c r="X32" s="157">
        <f t="shared" si="13"/>
        <v>1.5677660670486569E-2</v>
      </c>
      <c r="Y32" s="177">
        <f t="shared" si="14"/>
        <v>5.0000000000000044E-2</v>
      </c>
      <c r="Z32" s="52">
        <f t="shared" si="15"/>
        <v>0.45813499049488932</v>
      </c>
      <c r="AA32" s="52">
        <f t="shared" si="16"/>
        <v>0.45185380253895929</v>
      </c>
      <c r="AB32" s="178">
        <f t="shared" si="17"/>
        <v>0.60000000000000053</v>
      </c>
      <c r="AC32" s="202">
        <v>0</v>
      </c>
    </row>
    <row r="33" spans="2:29" s="27" customFormat="1" ht="19.5" customHeight="1">
      <c r="B33" s="203">
        <v>28</v>
      </c>
      <c r="C33" s="28" t="s">
        <v>32</v>
      </c>
      <c r="D33" s="85">
        <v>468008</v>
      </c>
      <c r="E33" s="122">
        <v>8871</v>
      </c>
      <c r="F33" s="152">
        <f t="shared" si="19"/>
        <v>1.8954804191381344E-2</v>
      </c>
      <c r="G33" s="122">
        <v>17784477730</v>
      </c>
      <c r="H33" s="122">
        <v>8502162810</v>
      </c>
      <c r="I33" s="122">
        <v>9282314920</v>
      </c>
      <c r="J33" s="76">
        <f t="shared" si="18"/>
        <v>0.47806648803962376</v>
      </c>
      <c r="K33" s="201"/>
      <c r="L33" s="165" t="str">
        <f t="shared" si="4"/>
        <v>太子町</v>
      </c>
      <c r="M33" s="166">
        <f t="shared" si="0"/>
        <v>1.707283760316872E-2</v>
      </c>
      <c r="N33" s="166">
        <f t="shared" si="5"/>
        <v>1.7100000000000001E-2</v>
      </c>
      <c r="O33" s="166">
        <f t="shared" si="6"/>
        <v>1.6918579336940971E-2</v>
      </c>
      <c r="P33" s="166">
        <f t="shared" si="7"/>
        <v>1.6899999999999998E-2</v>
      </c>
      <c r="Q33" s="168">
        <f t="shared" si="8"/>
        <v>2.0000000000000226E-2</v>
      </c>
      <c r="R33" s="165" t="str">
        <f t="shared" si="9"/>
        <v>港区</v>
      </c>
      <c r="S33" s="167">
        <f t="shared" si="1"/>
        <v>0.46276509005302535</v>
      </c>
      <c r="T33" s="167">
        <f t="shared" si="10"/>
        <v>0.45082561689481288</v>
      </c>
      <c r="U33" s="169">
        <f t="shared" si="11"/>
        <v>1.2000000000000011</v>
      </c>
      <c r="V33" s="50"/>
      <c r="W33" s="157">
        <f t="shared" si="12"/>
        <v>1.6209530372679512E-2</v>
      </c>
      <c r="X33" s="157">
        <f t="shared" si="13"/>
        <v>1.5677660670486569E-2</v>
      </c>
      <c r="Y33" s="177">
        <f t="shared" si="14"/>
        <v>5.0000000000000044E-2</v>
      </c>
      <c r="Z33" s="52">
        <f t="shared" si="15"/>
        <v>0.45813499049488932</v>
      </c>
      <c r="AA33" s="52">
        <f t="shared" si="16"/>
        <v>0.45185380253895929</v>
      </c>
      <c r="AB33" s="178">
        <f t="shared" si="17"/>
        <v>0.60000000000000053</v>
      </c>
      <c r="AC33" s="202">
        <v>0</v>
      </c>
    </row>
    <row r="34" spans="2:29" s="27" customFormat="1" ht="19.5" customHeight="1">
      <c r="B34" s="203">
        <v>29</v>
      </c>
      <c r="C34" s="28" t="s">
        <v>33</v>
      </c>
      <c r="D34" s="85">
        <v>392090</v>
      </c>
      <c r="E34" s="122">
        <v>7000</v>
      </c>
      <c r="F34" s="152">
        <f t="shared" si="19"/>
        <v>1.7853043943992449E-2</v>
      </c>
      <c r="G34" s="122">
        <v>14374574700</v>
      </c>
      <c r="H34" s="122">
        <v>6692139010</v>
      </c>
      <c r="I34" s="122">
        <v>7682435690</v>
      </c>
      <c r="J34" s="76">
        <f t="shared" si="18"/>
        <v>0.46555387896102413</v>
      </c>
      <c r="K34" s="201"/>
      <c r="L34" s="165" t="str">
        <f t="shared" si="4"/>
        <v>福島区</v>
      </c>
      <c r="M34" s="166">
        <f t="shared" si="0"/>
        <v>1.7002313751367785E-2</v>
      </c>
      <c r="N34" s="166">
        <f t="shared" si="5"/>
        <v>1.7000000000000001E-2</v>
      </c>
      <c r="O34" s="166">
        <f t="shared" si="6"/>
        <v>1.6574268866572286E-2</v>
      </c>
      <c r="P34" s="166">
        <f t="shared" si="7"/>
        <v>1.66E-2</v>
      </c>
      <c r="Q34" s="168">
        <f t="shared" si="8"/>
        <v>4.0000000000000105E-2</v>
      </c>
      <c r="R34" s="165" t="str">
        <f t="shared" si="9"/>
        <v>堺市南区</v>
      </c>
      <c r="S34" s="167">
        <f t="shared" si="1"/>
        <v>0.46272331611116296</v>
      </c>
      <c r="T34" s="167">
        <f t="shared" si="10"/>
        <v>0.44642322612998919</v>
      </c>
      <c r="U34" s="169">
        <f t="shared" si="11"/>
        <v>1.7000000000000015</v>
      </c>
      <c r="V34" s="50"/>
      <c r="W34" s="157">
        <f t="shared" si="12"/>
        <v>1.6209530372679512E-2</v>
      </c>
      <c r="X34" s="157">
        <f t="shared" si="13"/>
        <v>1.5677660670486569E-2</v>
      </c>
      <c r="Y34" s="177">
        <f t="shared" si="14"/>
        <v>5.0000000000000044E-2</v>
      </c>
      <c r="Z34" s="52">
        <f t="shared" si="15"/>
        <v>0.45813499049488932</v>
      </c>
      <c r="AA34" s="52">
        <f t="shared" si="16"/>
        <v>0.45185380253895929</v>
      </c>
      <c r="AB34" s="178">
        <f t="shared" si="17"/>
        <v>0.60000000000000053</v>
      </c>
      <c r="AC34" s="202">
        <v>0</v>
      </c>
    </row>
    <row r="35" spans="2:29" s="27" customFormat="1" ht="19.5" customHeight="1">
      <c r="B35" s="203">
        <v>30</v>
      </c>
      <c r="C35" s="28" t="s">
        <v>34</v>
      </c>
      <c r="D35" s="85">
        <v>563416</v>
      </c>
      <c r="E35" s="122">
        <v>8926</v>
      </c>
      <c r="F35" s="152">
        <f t="shared" si="19"/>
        <v>1.5842645576270464E-2</v>
      </c>
      <c r="G35" s="122">
        <v>18895124700</v>
      </c>
      <c r="H35" s="122">
        <v>8579280890</v>
      </c>
      <c r="I35" s="122">
        <v>10315843810</v>
      </c>
      <c r="J35" s="76">
        <f t="shared" si="18"/>
        <v>0.4540473284095341</v>
      </c>
      <c r="K35" s="201"/>
      <c r="L35" s="165" t="str">
        <f t="shared" si="4"/>
        <v>西成区</v>
      </c>
      <c r="M35" s="166">
        <f t="shared" si="0"/>
        <v>1.6895503615973168E-2</v>
      </c>
      <c r="N35" s="166">
        <f t="shared" si="5"/>
        <v>1.6899999999999998E-2</v>
      </c>
      <c r="O35" s="166">
        <f t="shared" si="6"/>
        <v>1.5889035809698571E-2</v>
      </c>
      <c r="P35" s="166">
        <f t="shared" si="7"/>
        <v>1.5900000000000001E-2</v>
      </c>
      <c r="Q35" s="168">
        <f t="shared" si="8"/>
        <v>9.9999999999999742E-2</v>
      </c>
      <c r="R35" s="165" t="str">
        <f t="shared" si="9"/>
        <v>城東区</v>
      </c>
      <c r="S35" s="167">
        <f t="shared" si="1"/>
        <v>0.46264721535380166</v>
      </c>
      <c r="T35" s="167">
        <f t="shared" si="10"/>
        <v>0.44108844513687245</v>
      </c>
      <c r="U35" s="169">
        <f t="shared" si="11"/>
        <v>2.200000000000002</v>
      </c>
      <c r="V35" s="50"/>
      <c r="W35" s="157">
        <f t="shared" si="12"/>
        <v>1.6209530372679512E-2</v>
      </c>
      <c r="X35" s="157">
        <f t="shared" si="13"/>
        <v>1.5677660670486569E-2</v>
      </c>
      <c r="Y35" s="177">
        <f t="shared" si="14"/>
        <v>5.0000000000000044E-2</v>
      </c>
      <c r="Z35" s="52">
        <f t="shared" si="15"/>
        <v>0.45813499049488932</v>
      </c>
      <c r="AA35" s="52">
        <f t="shared" si="16"/>
        <v>0.45185380253895929</v>
      </c>
      <c r="AB35" s="178">
        <f t="shared" si="17"/>
        <v>0.60000000000000053</v>
      </c>
      <c r="AC35" s="202">
        <v>0</v>
      </c>
    </row>
    <row r="36" spans="2:29" s="27" customFormat="1" ht="19.5" customHeight="1">
      <c r="B36" s="203">
        <v>31</v>
      </c>
      <c r="C36" s="28" t="s">
        <v>35</v>
      </c>
      <c r="D36" s="85">
        <v>730115</v>
      </c>
      <c r="E36" s="122">
        <v>12256</v>
      </c>
      <c r="F36" s="152">
        <f t="shared" si="19"/>
        <v>1.6786396663539305E-2</v>
      </c>
      <c r="G36" s="122">
        <v>25281621960</v>
      </c>
      <c r="H36" s="122">
        <v>11698395950</v>
      </c>
      <c r="I36" s="122">
        <v>13583226010</v>
      </c>
      <c r="J36" s="76">
        <f t="shared" si="18"/>
        <v>0.46272331611116296</v>
      </c>
      <c r="K36" s="201"/>
      <c r="L36" s="165" t="str">
        <f t="shared" si="4"/>
        <v>堺市南区</v>
      </c>
      <c r="M36" s="166">
        <f t="shared" si="0"/>
        <v>1.6786396663539305E-2</v>
      </c>
      <c r="N36" s="166">
        <f t="shared" si="5"/>
        <v>1.6799999999999999E-2</v>
      </c>
      <c r="O36" s="166">
        <f t="shared" si="6"/>
        <v>1.586655699067754E-2</v>
      </c>
      <c r="P36" s="166">
        <f t="shared" si="7"/>
        <v>1.5900000000000001E-2</v>
      </c>
      <c r="Q36" s="168">
        <f t="shared" si="8"/>
        <v>8.9999999999999802E-2</v>
      </c>
      <c r="R36" s="165" t="str">
        <f t="shared" si="9"/>
        <v>枚方市</v>
      </c>
      <c r="S36" s="167">
        <f t="shared" si="1"/>
        <v>0.46249984808604866</v>
      </c>
      <c r="T36" s="167">
        <f t="shared" si="10"/>
        <v>0.44707495773169625</v>
      </c>
      <c r="U36" s="169">
        <f t="shared" si="11"/>
        <v>1.5000000000000013</v>
      </c>
      <c r="V36" s="50"/>
      <c r="W36" s="157">
        <f t="shared" si="12"/>
        <v>1.6209530372679512E-2</v>
      </c>
      <c r="X36" s="157">
        <f t="shared" si="13"/>
        <v>1.5677660670486569E-2</v>
      </c>
      <c r="Y36" s="177">
        <f t="shared" si="14"/>
        <v>5.0000000000000044E-2</v>
      </c>
      <c r="Z36" s="52">
        <f t="shared" si="15"/>
        <v>0.45813499049488932</v>
      </c>
      <c r="AA36" s="52">
        <f t="shared" si="16"/>
        <v>0.45185380253895929</v>
      </c>
      <c r="AB36" s="178">
        <f t="shared" si="17"/>
        <v>0.60000000000000053</v>
      </c>
      <c r="AC36" s="202">
        <v>0</v>
      </c>
    </row>
    <row r="37" spans="2:29" s="27" customFormat="1" ht="19.5" customHeight="1">
      <c r="B37" s="203">
        <v>32</v>
      </c>
      <c r="C37" s="28" t="s">
        <v>36</v>
      </c>
      <c r="D37" s="85">
        <v>612166</v>
      </c>
      <c r="E37" s="122">
        <v>10742</v>
      </c>
      <c r="F37" s="152">
        <f t="shared" si="19"/>
        <v>1.7547527958102868E-2</v>
      </c>
      <c r="G37" s="122">
        <v>21436898740</v>
      </c>
      <c r="H37" s="122">
        <v>9750269950</v>
      </c>
      <c r="I37" s="122">
        <v>11686628790</v>
      </c>
      <c r="J37" s="76">
        <f t="shared" si="18"/>
        <v>0.45483584487930456</v>
      </c>
      <c r="K37" s="201"/>
      <c r="L37" s="165" t="str">
        <f t="shared" si="4"/>
        <v>港区</v>
      </c>
      <c r="M37" s="166">
        <f t="shared" si="0"/>
        <v>1.6737311837313081E-2</v>
      </c>
      <c r="N37" s="166">
        <f t="shared" si="5"/>
        <v>1.67E-2</v>
      </c>
      <c r="O37" s="166">
        <f t="shared" si="6"/>
        <v>1.5887268137591667E-2</v>
      </c>
      <c r="P37" s="166">
        <f t="shared" si="7"/>
        <v>1.5900000000000001E-2</v>
      </c>
      <c r="Q37" s="168">
        <f t="shared" si="8"/>
        <v>7.9999999999999863E-2</v>
      </c>
      <c r="R37" s="165" t="str">
        <f t="shared" si="9"/>
        <v>西淀川区</v>
      </c>
      <c r="S37" s="167">
        <f t="shared" si="1"/>
        <v>0.46201151086582265</v>
      </c>
      <c r="T37" s="167">
        <f t="shared" si="10"/>
        <v>0.43836149176826339</v>
      </c>
      <c r="U37" s="169">
        <f t="shared" si="11"/>
        <v>2.4000000000000021</v>
      </c>
      <c r="V37" s="50"/>
      <c r="W37" s="157">
        <f t="shared" si="12"/>
        <v>1.6209530372679512E-2</v>
      </c>
      <c r="X37" s="157">
        <f t="shared" si="13"/>
        <v>1.5677660670486569E-2</v>
      </c>
      <c r="Y37" s="177">
        <f t="shared" si="14"/>
        <v>5.0000000000000044E-2</v>
      </c>
      <c r="Z37" s="52">
        <f t="shared" si="15"/>
        <v>0.45813499049488932</v>
      </c>
      <c r="AA37" s="52">
        <f t="shared" si="16"/>
        <v>0.45185380253895929</v>
      </c>
      <c r="AB37" s="178">
        <f t="shared" si="17"/>
        <v>0.60000000000000053</v>
      </c>
      <c r="AC37" s="202">
        <v>0</v>
      </c>
    </row>
    <row r="38" spans="2:29" s="27" customFormat="1" ht="19.5" customHeight="1">
      <c r="B38" s="203">
        <v>33</v>
      </c>
      <c r="C38" s="28" t="s">
        <v>37</v>
      </c>
      <c r="D38" s="85">
        <v>169549</v>
      </c>
      <c r="E38" s="122">
        <v>3312</v>
      </c>
      <c r="F38" s="152">
        <f t="shared" si="19"/>
        <v>1.9534175960931648E-2</v>
      </c>
      <c r="G38" s="122">
        <v>6520472960</v>
      </c>
      <c r="H38" s="122">
        <v>3066910570</v>
      </c>
      <c r="I38" s="122">
        <v>3453562390</v>
      </c>
      <c r="J38" s="76">
        <f t="shared" si="18"/>
        <v>0.47035093754916824</v>
      </c>
      <c r="K38" s="201"/>
      <c r="L38" s="165" t="str">
        <f t="shared" si="4"/>
        <v>淀川区</v>
      </c>
      <c r="M38" s="166">
        <f t="shared" ref="M38:M69" si="20">LARGE(F$6:F$79,ROW(A33))</f>
        <v>1.6654339110829853E-2</v>
      </c>
      <c r="N38" s="166">
        <f t="shared" si="5"/>
        <v>1.67E-2</v>
      </c>
      <c r="O38" s="166">
        <f t="shared" si="6"/>
        <v>1.5592327185459916E-2</v>
      </c>
      <c r="P38" s="166">
        <f t="shared" si="7"/>
        <v>1.5599999999999999E-2</v>
      </c>
      <c r="Q38" s="168">
        <f t="shared" si="8"/>
        <v>0.11000000000000003</v>
      </c>
      <c r="R38" s="165" t="str">
        <f t="shared" si="9"/>
        <v>淀川区</v>
      </c>
      <c r="S38" s="167">
        <f t="shared" ref="S38:S69" si="21">LARGE(J$6:J$79,ROW(A33))</f>
        <v>0.4619681438502844</v>
      </c>
      <c r="T38" s="167">
        <f t="shared" si="10"/>
        <v>0.44523864757756304</v>
      </c>
      <c r="U38" s="169">
        <f t="shared" si="11"/>
        <v>1.7000000000000015</v>
      </c>
      <c r="V38" s="50"/>
      <c r="W38" s="157">
        <f t="shared" si="12"/>
        <v>1.6209530372679512E-2</v>
      </c>
      <c r="X38" s="157">
        <f t="shared" si="13"/>
        <v>1.5677660670486569E-2</v>
      </c>
      <c r="Y38" s="177">
        <f t="shared" si="14"/>
        <v>5.0000000000000044E-2</v>
      </c>
      <c r="Z38" s="52">
        <f t="shared" si="15"/>
        <v>0.45813499049488932</v>
      </c>
      <c r="AA38" s="52">
        <f t="shared" si="16"/>
        <v>0.45185380253895929</v>
      </c>
      <c r="AB38" s="178">
        <f t="shared" si="17"/>
        <v>0.60000000000000053</v>
      </c>
      <c r="AC38" s="202">
        <v>0</v>
      </c>
    </row>
    <row r="39" spans="2:29" s="27" customFormat="1" ht="19.5" customHeight="1">
      <c r="B39" s="203">
        <v>34</v>
      </c>
      <c r="C39" s="28" t="s">
        <v>38</v>
      </c>
      <c r="D39" s="85">
        <v>722926</v>
      </c>
      <c r="E39" s="122">
        <v>15763</v>
      </c>
      <c r="F39" s="152">
        <f t="shared" si="19"/>
        <v>2.1804444714950078E-2</v>
      </c>
      <c r="G39" s="122">
        <v>29513160160</v>
      </c>
      <c r="H39" s="122">
        <v>14682409050</v>
      </c>
      <c r="I39" s="122">
        <v>14830751110</v>
      </c>
      <c r="J39" s="76">
        <f t="shared" si="18"/>
        <v>0.49748684893119222</v>
      </c>
      <c r="K39" s="201"/>
      <c r="L39" s="165" t="str">
        <f t="shared" si="4"/>
        <v>摂津市</v>
      </c>
      <c r="M39" s="166">
        <f t="shared" si="20"/>
        <v>1.6624253317435743E-2</v>
      </c>
      <c r="N39" s="166">
        <f t="shared" si="5"/>
        <v>1.66E-2</v>
      </c>
      <c r="O39" s="166">
        <f t="shared" si="6"/>
        <v>1.5810635619492582E-2</v>
      </c>
      <c r="P39" s="166">
        <f t="shared" si="7"/>
        <v>1.5800000000000002E-2</v>
      </c>
      <c r="Q39" s="168">
        <f t="shared" si="8"/>
        <v>7.9999999999999863E-2</v>
      </c>
      <c r="R39" s="165" t="str">
        <f t="shared" si="9"/>
        <v>茨木市</v>
      </c>
      <c r="S39" s="167">
        <f t="shared" si="21"/>
        <v>0.46118639197653499</v>
      </c>
      <c r="T39" s="167">
        <f t="shared" si="10"/>
        <v>0.45245708807565238</v>
      </c>
      <c r="U39" s="169">
        <f t="shared" si="11"/>
        <v>0.9000000000000008</v>
      </c>
      <c r="V39" s="50"/>
      <c r="W39" s="157">
        <f t="shared" si="12"/>
        <v>1.6209530372679512E-2</v>
      </c>
      <c r="X39" s="157">
        <f t="shared" si="13"/>
        <v>1.5677660670486569E-2</v>
      </c>
      <c r="Y39" s="177">
        <f t="shared" si="14"/>
        <v>5.0000000000000044E-2</v>
      </c>
      <c r="Z39" s="52">
        <f t="shared" si="15"/>
        <v>0.45813499049488932</v>
      </c>
      <c r="AA39" s="52">
        <f t="shared" si="16"/>
        <v>0.45185380253895929</v>
      </c>
      <c r="AB39" s="178">
        <f t="shared" si="17"/>
        <v>0.60000000000000053</v>
      </c>
      <c r="AC39" s="202">
        <v>0</v>
      </c>
    </row>
    <row r="40" spans="2:29" s="27" customFormat="1" ht="19.5" customHeight="1">
      <c r="B40" s="203">
        <v>35</v>
      </c>
      <c r="C40" s="28" t="s">
        <v>1</v>
      </c>
      <c r="D40" s="85">
        <v>1738708</v>
      </c>
      <c r="E40" s="122">
        <v>25185</v>
      </c>
      <c r="F40" s="152">
        <f t="shared" si="19"/>
        <v>1.4484893380602147E-2</v>
      </c>
      <c r="G40" s="122">
        <v>54774479220</v>
      </c>
      <c r="H40" s="122">
        <v>24684231550</v>
      </c>
      <c r="I40" s="122">
        <v>30090247670</v>
      </c>
      <c r="J40" s="76">
        <f t="shared" si="18"/>
        <v>0.45065205368464661</v>
      </c>
      <c r="K40" s="201"/>
      <c r="L40" s="165" t="str">
        <f t="shared" si="4"/>
        <v>西淀川区</v>
      </c>
      <c r="M40" s="166">
        <f t="shared" si="20"/>
        <v>1.653390816201751E-2</v>
      </c>
      <c r="N40" s="166">
        <f t="shared" si="5"/>
        <v>1.6500000000000001E-2</v>
      </c>
      <c r="O40" s="166">
        <f t="shared" si="6"/>
        <v>1.5491021232302686E-2</v>
      </c>
      <c r="P40" s="166">
        <f t="shared" si="7"/>
        <v>1.55E-2</v>
      </c>
      <c r="Q40" s="168">
        <f t="shared" si="8"/>
        <v>0.10000000000000009</v>
      </c>
      <c r="R40" s="165" t="str">
        <f t="shared" si="9"/>
        <v>泉南市</v>
      </c>
      <c r="S40" s="167">
        <f t="shared" si="21"/>
        <v>0.45981439393490287</v>
      </c>
      <c r="T40" s="167">
        <f t="shared" si="10"/>
        <v>0.46218583117878176</v>
      </c>
      <c r="U40" s="169">
        <f t="shared" si="11"/>
        <v>-0.20000000000000018</v>
      </c>
      <c r="V40" s="50"/>
      <c r="W40" s="157">
        <f t="shared" si="12"/>
        <v>1.6209530372679512E-2</v>
      </c>
      <c r="X40" s="157">
        <f t="shared" si="13"/>
        <v>1.5677660670486569E-2</v>
      </c>
      <c r="Y40" s="177">
        <f t="shared" si="14"/>
        <v>5.0000000000000044E-2</v>
      </c>
      <c r="Z40" s="52">
        <f t="shared" si="15"/>
        <v>0.45813499049488932</v>
      </c>
      <c r="AA40" s="52">
        <f t="shared" si="16"/>
        <v>0.45185380253895929</v>
      </c>
      <c r="AB40" s="178">
        <f t="shared" si="17"/>
        <v>0.60000000000000053</v>
      </c>
      <c r="AC40" s="202">
        <v>0</v>
      </c>
    </row>
    <row r="41" spans="2:29" s="27" customFormat="1" ht="19.5" customHeight="1">
      <c r="B41" s="203">
        <v>36</v>
      </c>
      <c r="C41" s="28" t="s">
        <v>2</v>
      </c>
      <c r="D41" s="85">
        <v>452296</v>
      </c>
      <c r="E41" s="122">
        <v>7761</v>
      </c>
      <c r="F41" s="152">
        <f t="shared" si="19"/>
        <v>1.7159117038399632E-2</v>
      </c>
      <c r="G41" s="122">
        <v>15549638020</v>
      </c>
      <c r="H41" s="122">
        <v>7455634730</v>
      </c>
      <c r="I41" s="122">
        <v>8094003290</v>
      </c>
      <c r="J41" s="76">
        <f t="shared" si="18"/>
        <v>0.47947320191058701</v>
      </c>
      <c r="K41" s="201"/>
      <c r="L41" s="165" t="str">
        <f t="shared" si="4"/>
        <v>島本町</v>
      </c>
      <c r="M41" s="166">
        <f t="shared" si="20"/>
        <v>1.6529224275626801E-2</v>
      </c>
      <c r="N41" s="166">
        <f t="shared" si="5"/>
        <v>1.6500000000000001E-2</v>
      </c>
      <c r="O41" s="166">
        <f t="shared" si="6"/>
        <v>1.6232769471648298E-2</v>
      </c>
      <c r="P41" s="166">
        <f t="shared" si="7"/>
        <v>1.6199999999999999E-2</v>
      </c>
      <c r="Q41" s="168">
        <f t="shared" si="8"/>
        <v>3.0000000000000165E-2</v>
      </c>
      <c r="R41" s="165" t="str">
        <f t="shared" si="9"/>
        <v>豊能町</v>
      </c>
      <c r="S41" s="167">
        <f t="shared" si="21"/>
        <v>0.45965751586858822</v>
      </c>
      <c r="T41" s="167">
        <f t="shared" si="10"/>
        <v>0.47279426488345827</v>
      </c>
      <c r="U41" s="169">
        <f t="shared" si="11"/>
        <v>-1.2999999999999956</v>
      </c>
      <c r="V41" s="50"/>
      <c r="W41" s="157">
        <f t="shared" si="12"/>
        <v>1.6209530372679512E-2</v>
      </c>
      <c r="X41" s="157">
        <f t="shared" si="13"/>
        <v>1.5677660670486569E-2</v>
      </c>
      <c r="Y41" s="177">
        <f t="shared" si="14"/>
        <v>5.0000000000000044E-2</v>
      </c>
      <c r="Z41" s="52">
        <f t="shared" si="15"/>
        <v>0.45813499049488932</v>
      </c>
      <c r="AA41" s="52">
        <f t="shared" si="16"/>
        <v>0.45185380253895929</v>
      </c>
      <c r="AB41" s="178">
        <f t="shared" si="17"/>
        <v>0.60000000000000053</v>
      </c>
      <c r="AC41" s="202">
        <v>0</v>
      </c>
    </row>
    <row r="42" spans="2:29" s="27" customFormat="1" ht="19.5" customHeight="1">
      <c r="B42" s="203">
        <v>37</v>
      </c>
      <c r="C42" s="28" t="s">
        <v>3</v>
      </c>
      <c r="D42" s="85">
        <v>1517609</v>
      </c>
      <c r="E42" s="122">
        <v>22944</v>
      </c>
      <c r="F42" s="152">
        <f t="shared" si="19"/>
        <v>1.5118518669828659E-2</v>
      </c>
      <c r="G42" s="122">
        <v>48258933790</v>
      </c>
      <c r="H42" s="122">
        <v>22552967910</v>
      </c>
      <c r="I42" s="122">
        <v>25705965880</v>
      </c>
      <c r="J42" s="76">
        <f t="shared" si="18"/>
        <v>0.46733249450018566</v>
      </c>
      <c r="K42" s="201"/>
      <c r="L42" s="165" t="str">
        <f t="shared" si="4"/>
        <v>四條畷市</v>
      </c>
      <c r="M42" s="166">
        <f t="shared" si="20"/>
        <v>1.6446280991735538E-2</v>
      </c>
      <c r="N42" s="166">
        <f t="shared" si="5"/>
        <v>1.6400000000000001E-2</v>
      </c>
      <c r="O42" s="166">
        <f t="shared" si="6"/>
        <v>1.5932661275700765E-2</v>
      </c>
      <c r="P42" s="166">
        <f t="shared" si="7"/>
        <v>1.5900000000000001E-2</v>
      </c>
      <c r="Q42" s="168">
        <f t="shared" si="8"/>
        <v>5.0000000000000044E-2</v>
      </c>
      <c r="R42" s="165" t="str">
        <f t="shared" si="9"/>
        <v>住吉区</v>
      </c>
      <c r="S42" s="167">
        <f t="shared" si="21"/>
        <v>0.45949233937227812</v>
      </c>
      <c r="T42" s="167">
        <f t="shared" si="10"/>
        <v>0.43029620861277129</v>
      </c>
      <c r="U42" s="169">
        <f t="shared" si="11"/>
        <v>2.9000000000000026</v>
      </c>
      <c r="V42" s="50"/>
      <c r="W42" s="157">
        <f t="shared" si="12"/>
        <v>1.6209530372679512E-2</v>
      </c>
      <c r="X42" s="157">
        <f t="shared" si="13"/>
        <v>1.5677660670486569E-2</v>
      </c>
      <c r="Y42" s="177">
        <f t="shared" si="14"/>
        <v>5.0000000000000044E-2</v>
      </c>
      <c r="Z42" s="52">
        <f t="shared" si="15"/>
        <v>0.45813499049488932</v>
      </c>
      <c r="AA42" s="52">
        <f t="shared" si="16"/>
        <v>0.45185380253895929</v>
      </c>
      <c r="AB42" s="178">
        <f t="shared" si="17"/>
        <v>0.60000000000000053</v>
      </c>
      <c r="AC42" s="202">
        <v>0</v>
      </c>
    </row>
    <row r="43" spans="2:29" s="27" customFormat="1" ht="19.5" customHeight="1">
      <c r="B43" s="203">
        <v>38</v>
      </c>
      <c r="C43" s="139" t="s">
        <v>39</v>
      </c>
      <c r="D43" s="85">
        <v>315800</v>
      </c>
      <c r="E43" s="122">
        <v>4923</v>
      </c>
      <c r="F43" s="152">
        <f t="shared" si="19"/>
        <v>1.5588980367321089E-2</v>
      </c>
      <c r="G43" s="122">
        <v>10254718030</v>
      </c>
      <c r="H43" s="122">
        <v>4688095570</v>
      </c>
      <c r="I43" s="122">
        <v>5566622460</v>
      </c>
      <c r="J43" s="76">
        <f t="shared" si="18"/>
        <v>0.45716474663516421</v>
      </c>
      <c r="K43" s="201"/>
      <c r="L43" s="165" t="str">
        <f t="shared" si="4"/>
        <v>東成区</v>
      </c>
      <c r="M43" s="166">
        <f t="shared" si="20"/>
        <v>1.6404650187845659E-2</v>
      </c>
      <c r="N43" s="166">
        <f t="shared" si="5"/>
        <v>1.6400000000000001E-2</v>
      </c>
      <c r="O43" s="166">
        <f t="shared" si="6"/>
        <v>1.5737061044139404E-2</v>
      </c>
      <c r="P43" s="166">
        <f t="shared" si="7"/>
        <v>1.5699999999999999E-2</v>
      </c>
      <c r="Q43" s="168">
        <f t="shared" si="8"/>
        <v>7.000000000000027E-2</v>
      </c>
      <c r="R43" s="165" t="str">
        <f t="shared" si="9"/>
        <v>箕面市</v>
      </c>
      <c r="S43" s="167">
        <f t="shared" si="21"/>
        <v>0.45842531036065703</v>
      </c>
      <c r="T43" s="167">
        <f t="shared" si="10"/>
        <v>0.47214970100327142</v>
      </c>
      <c r="U43" s="169">
        <f t="shared" si="11"/>
        <v>-1.3999999999999957</v>
      </c>
      <c r="V43" s="50"/>
      <c r="W43" s="157">
        <f t="shared" si="12"/>
        <v>1.6209530372679512E-2</v>
      </c>
      <c r="X43" s="157">
        <f t="shared" si="13"/>
        <v>1.5677660670486569E-2</v>
      </c>
      <c r="Y43" s="177">
        <f t="shared" si="14"/>
        <v>5.0000000000000044E-2</v>
      </c>
      <c r="Z43" s="52">
        <f t="shared" si="15"/>
        <v>0.45813499049488932</v>
      </c>
      <c r="AA43" s="52">
        <f t="shared" si="16"/>
        <v>0.45185380253895929</v>
      </c>
      <c r="AB43" s="178">
        <f t="shared" si="17"/>
        <v>0.60000000000000053</v>
      </c>
      <c r="AC43" s="202">
        <v>0</v>
      </c>
    </row>
    <row r="44" spans="2:29" s="27" customFormat="1" ht="19.5" customHeight="1">
      <c r="B44" s="203">
        <v>39</v>
      </c>
      <c r="C44" s="139" t="s">
        <v>7</v>
      </c>
      <c r="D44" s="85">
        <v>1696939</v>
      </c>
      <c r="E44" s="122">
        <v>25477</v>
      </c>
      <c r="F44" s="152">
        <f t="shared" si="19"/>
        <v>1.5013503726415623E-2</v>
      </c>
      <c r="G44" s="122">
        <v>54401495570</v>
      </c>
      <c r="H44" s="122">
        <v>24567674720</v>
      </c>
      <c r="I44" s="122">
        <v>29833820850</v>
      </c>
      <c r="J44" s="76">
        <f t="shared" si="18"/>
        <v>0.45159925223724873</v>
      </c>
      <c r="K44" s="201"/>
      <c r="L44" s="165" t="str">
        <f t="shared" si="4"/>
        <v>東淀川区</v>
      </c>
      <c r="M44" s="166">
        <f t="shared" si="20"/>
        <v>1.6365320339870332E-2</v>
      </c>
      <c r="N44" s="166">
        <f t="shared" si="5"/>
        <v>1.6400000000000001E-2</v>
      </c>
      <c r="O44" s="166">
        <f t="shared" si="6"/>
        <v>1.5852369321928864E-2</v>
      </c>
      <c r="P44" s="166">
        <f t="shared" si="7"/>
        <v>1.5900000000000001E-2</v>
      </c>
      <c r="Q44" s="168">
        <f t="shared" si="8"/>
        <v>5.0000000000000044E-2</v>
      </c>
      <c r="R44" s="165" t="str">
        <f t="shared" si="9"/>
        <v>東成区</v>
      </c>
      <c r="S44" s="167">
        <f t="shared" si="21"/>
        <v>0.45798530608307625</v>
      </c>
      <c r="T44" s="167">
        <f>VLOOKUP(R44,$M$87:$T$160,8,FALSE)</f>
        <v>0.44633834358488544</v>
      </c>
      <c r="U44" s="169">
        <f t="shared" si="11"/>
        <v>1.2000000000000011</v>
      </c>
      <c r="V44" s="50"/>
      <c r="W44" s="157">
        <f t="shared" si="12"/>
        <v>1.6209530372679512E-2</v>
      </c>
      <c r="X44" s="157">
        <f t="shared" si="13"/>
        <v>1.5677660670486569E-2</v>
      </c>
      <c r="Y44" s="177">
        <f t="shared" si="14"/>
        <v>5.0000000000000044E-2</v>
      </c>
      <c r="Z44" s="52">
        <f t="shared" si="15"/>
        <v>0.45813499049488932</v>
      </c>
      <c r="AA44" s="52">
        <f t="shared" si="16"/>
        <v>0.45185380253895929</v>
      </c>
      <c r="AB44" s="178">
        <f t="shared" si="17"/>
        <v>0.60000000000000053</v>
      </c>
      <c r="AC44" s="202">
        <v>0</v>
      </c>
    </row>
    <row r="45" spans="2:29" s="27" customFormat="1" ht="19.5" customHeight="1">
      <c r="B45" s="203">
        <v>40</v>
      </c>
      <c r="C45" s="139" t="s">
        <v>40</v>
      </c>
      <c r="D45" s="85">
        <v>327203</v>
      </c>
      <c r="E45" s="122">
        <v>6580</v>
      </c>
      <c r="F45" s="152">
        <f t="shared" si="19"/>
        <v>2.0109840068703526E-2</v>
      </c>
      <c r="G45" s="122">
        <v>13089497030</v>
      </c>
      <c r="H45" s="122">
        <v>6125777670</v>
      </c>
      <c r="I45" s="122">
        <v>6963719360</v>
      </c>
      <c r="J45" s="76">
        <f t="shared" si="18"/>
        <v>0.46799183008791284</v>
      </c>
      <c r="K45" s="201"/>
      <c r="L45" s="165" t="str">
        <f t="shared" si="4"/>
        <v>茨木市</v>
      </c>
      <c r="M45" s="166">
        <f t="shared" si="20"/>
        <v>1.6358441891900694E-2</v>
      </c>
      <c r="N45" s="166">
        <f t="shared" si="5"/>
        <v>1.6400000000000001E-2</v>
      </c>
      <c r="O45" s="166">
        <f t="shared" si="6"/>
        <v>1.5924628654133539E-2</v>
      </c>
      <c r="P45" s="166">
        <f t="shared" si="7"/>
        <v>1.5900000000000001E-2</v>
      </c>
      <c r="Q45" s="168">
        <f t="shared" si="8"/>
        <v>5.0000000000000044E-2</v>
      </c>
      <c r="R45" s="165" t="str">
        <f t="shared" si="9"/>
        <v>天王寺区</v>
      </c>
      <c r="S45" s="167">
        <f t="shared" si="21"/>
        <v>0.45729603556852816</v>
      </c>
      <c r="T45" s="167">
        <f t="shared" si="10"/>
        <v>0.43638065908861084</v>
      </c>
      <c r="U45" s="169">
        <f t="shared" si="11"/>
        <v>2.1000000000000019</v>
      </c>
      <c r="V45" s="50"/>
      <c r="W45" s="157">
        <f t="shared" si="12"/>
        <v>1.6209530372679512E-2</v>
      </c>
      <c r="X45" s="157">
        <f t="shared" si="13"/>
        <v>1.5677660670486569E-2</v>
      </c>
      <c r="Y45" s="177">
        <f t="shared" si="14"/>
        <v>5.0000000000000044E-2</v>
      </c>
      <c r="Z45" s="52">
        <f t="shared" si="15"/>
        <v>0.45813499049488932</v>
      </c>
      <c r="AA45" s="52">
        <f t="shared" si="16"/>
        <v>0.45185380253895929</v>
      </c>
      <c r="AB45" s="178">
        <f t="shared" si="17"/>
        <v>0.60000000000000053</v>
      </c>
      <c r="AC45" s="202">
        <v>0</v>
      </c>
    </row>
    <row r="46" spans="2:29" s="27" customFormat="1" ht="19.5" customHeight="1">
      <c r="B46" s="203">
        <v>41</v>
      </c>
      <c r="C46" s="139" t="s">
        <v>11</v>
      </c>
      <c r="D46" s="85">
        <v>633917</v>
      </c>
      <c r="E46" s="122">
        <v>9587</v>
      </c>
      <c r="F46" s="152">
        <f t="shared" si="19"/>
        <v>1.5123430985444468E-2</v>
      </c>
      <c r="G46" s="122">
        <v>21488580360</v>
      </c>
      <c r="H46" s="122">
        <v>9754128090</v>
      </c>
      <c r="I46" s="122">
        <v>11734452270</v>
      </c>
      <c r="J46" s="76">
        <f t="shared" si="18"/>
        <v>0.45392147487587681</v>
      </c>
      <c r="K46" s="201"/>
      <c r="L46" s="165" t="str">
        <f t="shared" si="4"/>
        <v>住吉区</v>
      </c>
      <c r="M46" s="166">
        <f t="shared" si="20"/>
        <v>1.6269909998148601E-2</v>
      </c>
      <c r="N46" s="166">
        <f t="shared" si="5"/>
        <v>1.6299999999999999E-2</v>
      </c>
      <c r="O46" s="166">
        <f t="shared" si="6"/>
        <v>1.4547458327593332E-2</v>
      </c>
      <c r="P46" s="166">
        <f t="shared" si="7"/>
        <v>1.4500000000000001E-2</v>
      </c>
      <c r="Q46" s="168">
        <f t="shared" si="8"/>
        <v>0.17999999999999977</v>
      </c>
      <c r="R46" s="165" t="str">
        <f t="shared" si="9"/>
        <v>大阪市</v>
      </c>
      <c r="S46" s="167">
        <f t="shared" si="21"/>
        <v>0.45722008781137152</v>
      </c>
      <c r="T46" s="167">
        <f t="shared" si="10"/>
        <v>0.44276953940917246</v>
      </c>
      <c r="U46" s="169">
        <f t="shared" si="11"/>
        <v>1.4000000000000012</v>
      </c>
      <c r="V46" s="50"/>
      <c r="W46" s="157">
        <f t="shared" si="12"/>
        <v>1.6209530372679512E-2</v>
      </c>
      <c r="X46" s="157">
        <f t="shared" si="13"/>
        <v>1.5677660670486569E-2</v>
      </c>
      <c r="Y46" s="177">
        <f t="shared" si="14"/>
        <v>5.0000000000000044E-2</v>
      </c>
      <c r="Z46" s="52">
        <f t="shared" si="15"/>
        <v>0.45813499049488932</v>
      </c>
      <c r="AA46" s="52">
        <f t="shared" si="16"/>
        <v>0.45185380253895929</v>
      </c>
      <c r="AB46" s="178">
        <f t="shared" si="17"/>
        <v>0.60000000000000053</v>
      </c>
      <c r="AC46" s="202">
        <v>0</v>
      </c>
    </row>
    <row r="47" spans="2:29" s="27" customFormat="1" ht="19.5" customHeight="1">
      <c r="B47" s="203">
        <v>42</v>
      </c>
      <c r="C47" s="139" t="s">
        <v>12</v>
      </c>
      <c r="D47" s="85">
        <v>1650490</v>
      </c>
      <c r="E47" s="122">
        <v>26569</v>
      </c>
      <c r="F47" s="152">
        <f t="shared" si="19"/>
        <v>1.6097643730043805E-2</v>
      </c>
      <c r="G47" s="122">
        <v>56086849990</v>
      </c>
      <c r="H47" s="122">
        <v>25940159600</v>
      </c>
      <c r="I47" s="122">
        <v>30146690390</v>
      </c>
      <c r="J47" s="76">
        <f t="shared" si="18"/>
        <v>0.46249984808604866</v>
      </c>
      <c r="K47" s="201"/>
      <c r="L47" s="165" t="str">
        <f t="shared" si="4"/>
        <v>旭区</v>
      </c>
      <c r="M47" s="166">
        <f t="shared" si="20"/>
        <v>1.6261605922349057E-2</v>
      </c>
      <c r="N47" s="166">
        <f t="shared" si="5"/>
        <v>1.6299999999999999E-2</v>
      </c>
      <c r="O47" s="166">
        <f t="shared" si="6"/>
        <v>1.5321969846912252E-2</v>
      </c>
      <c r="P47" s="166">
        <f t="shared" si="7"/>
        <v>1.5299999999999999E-2</v>
      </c>
      <c r="Q47" s="168">
        <f t="shared" si="8"/>
        <v>9.9999999999999922E-2</v>
      </c>
      <c r="R47" s="165" t="str">
        <f t="shared" si="9"/>
        <v>泉大津市</v>
      </c>
      <c r="S47" s="167">
        <f t="shared" si="21"/>
        <v>0.45716474663516421</v>
      </c>
      <c r="T47" s="167">
        <f t="shared" si="10"/>
        <v>0.47453882453010904</v>
      </c>
      <c r="U47" s="169">
        <f t="shared" si="11"/>
        <v>-1.799999999999996</v>
      </c>
      <c r="V47" s="50"/>
      <c r="W47" s="157">
        <f t="shared" si="12"/>
        <v>1.6209530372679512E-2</v>
      </c>
      <c r="X47" s="157">
        <f t="shared" si="13"/>
        <v>1.5677660670486569E-2</v>
      </c>
      <c r="Y47" s="177">
        <f t="shared" si="14"/>
        <v>5.0000000000000044E-2</v>
      </c>
      <c r="Z47" s="52">
        <f t="shared" si="15"/>
        <v>0.45813499049488932</v>
      </c>
      <c r="AA47" s="52">
        <f t="shared" si="16"/>
        <v>0.45185380253895929</v>
      </c>
      <c r="AB47" s="178">
        <f t="shared" si="17"/>
        <v>0.60000000000000053</v>
      </c>
      <c r="AC47" s="202">
        <v>0</v>
      </c>
    </row>
    <row r="48" spans="2:29" s="27" customFormat="1" ht="19.5" customHeight="1">
      <c r="B48" s="203">
        <v>43</v>
      </c>
      <c r="C48" s="139" t="s">
        <v>8</v>
      </c>
      <c r="D48" s="85">
        <v>1074919</v>
      </c>
      <c r="E48" s="122">
        <v>17584</v>
      </c>
      <c r="F48" s="152">
        <f t="shared" si="19"/>
        <v>1.6358441891900694E-2</v>
      </c>
      <c r="G48" s="122">
        <v>36660218090</v>
      </c>
      <c r="H48" s="122">
        <v>16907193710</v>
      </c>
      <c r="I48" s="122">
        <v>19753024380</v>
      </c>
      <c r="J48" s="76">
        <f t="shared" si="18"/>
        <v>0.46118639197653499</v>
      </c>
      <c r="K48" s="201"/>
      <c r="L48" s="165" t="str">
        <f t="shared" si="4"/>
        <v>大阪市</v>
      </c>
      <c r="M48" s="166">
        <f t="shared" si="20"/>
        <v>1.6137958394825867E-2</v>
      </c>
      <c r="N48" s="166">
        <f t="shared" si="5"/>
        <v>1.61E-2</v>
      </c>
      <c r="O48" s="166">
        <f t="shared" si="6"/>
        <v>1.5290504824775404E-2</v>
      </c>
      <c r="P48" s="166">
        <f t="shared" si="7"/>
        <v>1.5299999999999999E-2</v>
      </c>
      <c r="Q48" s="168">
        <f t="shared" si="8"/>
        <v>8.0000000000000043E-2</v>
      </c>
      <c r="R48" s="165" t="str">
        <f t="shared" si="9"/>
        <v>西成区</v>
      </c>
      <c r="S48" s="167">
        <f t="shared" si="21"/>
        <v>0.45590499136935364</v>
      </c>
      <c r="T48" s="167">
        <f t="shared" si="10"/>
        <v>0.43826348927586634</v>
      </c>
      <c r="U48" s="169">
        <f t="shared" si="11"/>
        <v>1.8000000000000016</v>
      </c>
      <c r="V48" s="50"/>
      <c r="W48" s="157">
        <f t="shared" si="12"/>
        <v>1.6209530372679512E-2</v>
      </c>
      <c r="X48" s="157">
        <f t="shared" si="13"/>
        <v>1.5677660670486569E-2</v>
      </c>
      <c r="Y48" s="177">
        <f t="shared" si="14"/>
        <v>5.0000000000000044E-2</v>
      </c>
      <c r="Z48" s="52">
        <f t="shared" si="15"/>
        <v>0.45813499049488932</v>
      </c>
      <c r="AA48" s="52">
        <f t="shared" si="16"/>
        <v>0.45185380253895929</v>
      </c>
      <c r="AB48" s="178">
        <f t="shared" si="17"/>
        <v>0.60000000000000053</v>
      </c>
      <c r="AC48" s="202">
        <v>0</v>
      </c>
    </row>
    <row r="49" spans="2:29" s="27" customFormat="1" ht="19.5" customHeight="1">
      <c r="B49" s="203">
        <v>44</v>
      </c>
      <c r="C49" s="139" t="s">
        <v>18</v>
      </c>
      <c r="D49" s="85">
        <v>1141973</v>
      </c>
      <c r="E49" s="122">
        <v>16063</v>
      </c>
      <c r="F49" s="152">
        <f t="shared" si="19"/>
        <v>1.4066006814521885E-2</v>
      </c>
      <c r="G49" s="122">
        <v>36696130590</v>
      </c>
      <c r="H49" s="122">
        <v>15987743770</v>
      </c>
      <c r="I49" s="122">
        <v>20708386820</v>
      </c>
      <c r="J49" s="76">
        <f t="shared" si="18"/>
        <v>0.43567928042955006</v>
      </c>
      <c r="K49" s="201"/>
      <c r="L49" s="165" t="str">
        <f t="shared" si="4"/>
        <v>枚方市</v>
      </c>
      <c r="M49" s="166">
        <f t="shared" si="20"/>
        <v>1.6097643730043805E-2</v>
      </c>
      <c r="N49" s="166">
        <f t="shared" si="5"/>
        <v>1.61E-2</v>
      </c>
      <c r="O49" s="166">
        <f t="shared" si="6"/>
        <v>1.5192318042658545E-2</v>
      </c>
      <c r="P49" s="166">
        <f t="shared" si="7"/>
        <v>1.52E-2</v>
      </c>
      <c r="Q49" s="168">
        <f t="shared" si="8"/>
        <v>8.9999999999999969E-2</v>
      </c>
      <c r="R49" s="165" t="str">
        <f t="shared" si="9"/>
        <v>生野区</v>
      </c>
      <c r="S49" s="167">
        <f t="shared" si="21"/>
        <v>0.45568932813954049</v>
      </c>
      <c r="T49" s="167">
        <f t="shared" si="10"/>
        <v>0.44228606636869494</v>
      </c>
      <c r="U49" s="169">
        <f t="shared" si="11"/>
        <v>1.4000000000000012</v>
      </c>
      <c r="V49" s="50"/>
      <c r="W49" s="157">
        <f t="shared" si="12"/>
        <v>1.6209530372679512E-2</v>
      </c>
      <c r="X49" s="157">
        <f t="shared" si="13"/>
        <v>1.5677660670486569E-2</v>
      </c>
      <c r="Y49" s="177">
        <f t="shared" si="14"/>
        <v>5.0000000000000044E-2</v>
      </c>
      <c r="Z49" s="52">
        <f t="shared" si="15"/>
        <v>0.45813499049488932</v>
      </c>
      <c r="AA49" s="52">
        <f t="shared" si="16"/>
        <v>0.45185380253895929</v>
      </c>
      <c r="AB49" s="178">
        <f t="shared" si="17"/>
        <v>0.60000000000000053</v>
      </c>
      <c r="AC49" s="202">
        <v>0</v>
      </c>
    </row>
    <row r="50" spans="2:29" s="27" customFormat="1" ht="19.5" customHeight="1">
      <c r="B50" s="203">
        <v>45</v>
      </c>
      <c r="C50" s="139" t="s">
        <v>41</v>
      </c>
      <c r="D50" s="85">
        <v>394392</v>
      </c>
      <c r="E50" s="122">
        <v>7277</v>
      </c>
      <c r="F50" s="152">
        <f t="shared" si="19"/>
        <v>1.8451185622426418E-2</v>
      </c>
      <c r="G50" s="122">
        <v>14673594090</v>
      </c>
      <c r="H50" s="122">
        <v>6827108120</v>
      </c>
      <c r="I50" s="122">
        <v>7846485970</v>
      </c>
      <c r="J50" s="76">
        <f t="shared" si="18"/>
        <v>0.46526488862416121</v>
      </c>
      <c r="K50" s="201"/>
      <c r="L50" s="165" t="str">
        <f>INDEX($C$6:$C$79,MATCH(M50,F$6:F$79,0))</f>
        <v>河内長野市</v>
      </c>
      <c r="M50" s="166">
        <f t="shared" si="20"/>
        <v>1.5867932115570076E-2</v>
      </c>
      <c r="N50" s="166">
        <f t="shared" si="5"/>
        <v>1.5900000000000001E-2</v>
      </c>
      <c r="O50" s="166">
        <f>VLOOKUP(L50,$M$87:$T$160,4,FALSE)</f>
        <v>1.5317121346683225E-2</v>
      </c>
      <c r="P50" s="166">
        <f>ROUND(O50,4)</f>
        <v>1.5299999999999999E-2</v>
      </c>
      <c r="Q50" s="168">
        <f t="shared" si="8"/>
        <v>6.0000000000000157E-2</v>
      </c>
      <c r="R50" s="165" t="str">
        <f t="shared" si="9"/>
        <v>堺市北区</v>
      </c>
      <c r="S50" s="167">
        <f t="shared" si="21"/>
        <v>0.45483584487930456</v>
      </c>
      <c r="T50" s="167">
        <f t="shared" si="10"/>
        <v>0.46087639627803056</v>
      </c>
      <c r="U50" s="169">
        <f t="shared" si="11"/>
        <v>-0.60000000000000053</v>
      </c>
      <c r="V50" s="50"/>
      <c r="W50" s="157">
        <f t="shared" si="12"/>
        <v>1.6209530372679512E-2</v>
      </c>
      <c r="X50" s="157">
        <f t="shared" si="13"/>
        <v>1.5677660670486569E-2</v>
      </c>
      <c r="Y50" s="177">
        <f t="shared" si="14"/>
        <v>5.0000000000000044E-2</v>
      </c>
      <c r="Z50" s="52">
        <f t="shared" si="15"/>
        <v>0.45813499049488932</v>
      </c>
      <c r="AA50" s="52">
        <f t="shared" si="16"/>
        <v>0.45185380253895929</v>
      </c>
      <c r="AB50" s="178">
        <f t="shared" si="17"/>
        <v>0.60000000000000053</v>
      </c>
      <c r="AC50" s="202">
        <v>0</v>
      </c>
    </row>
    <row r="51" spans="2:29" s="27" customFormat="1" ht="19.5" customHeight="1">
      <c r="B51" s="203">
        <v>46</v>
      </c>
      <c r="C51" s="139" t="s">
        <v>21</v>
      </c>
      <c r="D51" s="85">
        <v>457417</v>
      </c>
      <c r="E51" s="122">
        <v>8132</v>
      </c>
      <c r="F51" s="152">
        <f t="shared" si="19"/>
        <v>1.777808870243126E-2</v>
      </c>
      <c r="G51" s="122">
        <v>16971121720</v>
      </c>
      <c r="H51" s="122">
        <v>7875639730</v>
      </c>
      <c r="I51" s="122">
        <v>9095481990</v>
      </c>
      <c r="J51" s="76">
        <f t="shared" si="18"/>
        <v>0.46406123648967618</v>
      </c>
      <c r="K51" s="201"/>
      <c r="L51" s="165" t="str">
        <f t="shared" si="4"/>
        <v>堺市西区</v>
      </c>
      <c r="M51" s="166">
        <f t="shared" si="20"/>
        <v>1.5842645576270464E-2</v>
      </c>
      <c r="N51" s="166">
        <f t="shared" si="5"/>
        <v>1.5800000000000002E-2</v>
      </c>
      <c r="O51" s="166">
        <f t="shared" si="6"/>
        <v>1.6573161823325903E-2</v>
      </c>
      <c r="P51" s="166">
        <f t="shared" si="7"/>
        <v>1.66E-2</v>
      </c>
      <c r="Q51" s="168">
        <f t="shared" si="8"/>
        <v>-7.9999999999999863E-2</v>
      </c>
      <c r="R51" s="165" t="str">
        <f t="shared" si="9"/>
        <v>住之江区</v>
      </c>
      <c r="S51" s="167">
        <f t="shared" si="21"/>
        <v>0.45420123566782233</v>
      </c>
      <c r="T51" s="167">
        <f t="shared" si="10"/>
        <v>0.44046167113327372</v>
      </c>
      <c r="U51" s="169">
        <f t="shared" si="11"/>
        <v>1.4000000000000012</v>
      </c>
      <c r="V51" s="50"/>
      <c r="W51" s="157">
        <f t="shared" si="12"/>
        <v>1.6209530372679512E-2</v>
      </c>
      <c r="X51" s="157">
        <f t="shared" si="13"/>
        <v>1.5677660670486569E-2</v>
      </c>
      <c r="Y51" s="177">
        <f t="shared" si="14"/>
        <v>5.0000000000000044E-2</v>
      </c>
      <c r="Z51" s="52">
        <f t="shared" si="15"/>
        <v>0.45813499049488932</v>
      </c>
      <c r="AA51" s="52">
        <f t="shared" si="16"/>
        <v>0.45185380253895929</v>
      </c>
      <c r="AB51" s="178">
        <f t="shared" si="17"/>
        <v>0.60000000000000053</v>
      </c>
      <c r="AC51" s="202">
        <v>0</v>
      </c>
    </row>
    <row r="52" spans="2:29" s="27" customFormat="1" ht="19.5" customHeight="1">
      <c r="B52" s="203">
        <v>47</v>
      </c>
      <c r="C52" s="139" t="s">
        <v>13</v>
      </c>
      <c r="D52" s="85">
        <v>1021755</v>
      </c>
      <c r="E52" s="85">
        <v>15748</v>
      </c>
      <c r="F52" s="157">
        <f t="shared" si="19"/>
        <v>1.5412696781518074E-2</v>
      </c>
      <c r="G52" s="85">
        <v>33962684210</v>
      </c>
      <c r="H52" s="85">
        <v>15342590720</v>
      </c>
      <c r="I52" s="85">
        <v>18620093490</v>
      </c>
      <c r="J52" s="51">
        <f t="shared" si="18"/>
        <v>0.45174847268056967</v>
      </c>
      <c r="K52" s="201"/>
      <c r="L52" s="165" t="str">
        <f t="shared" si="4"/>
        <v>羽曳野市</v>
      </c>
      <c r="M52" s="166">
        <f t="shared" si="20"/>
        <v>1.5827329602361061E-2</v>
      </c>
      <c r="N52" s="166">
        <f t="shared" si="5"/>
        <v>1.5800000000000002E-2</v>
      </c>
      <c r="O52" s="166">
        <f t="shared" si="6"/>
        <v>1.5079745095178305E-2</v>
      </c>
      <c r="P52" s="166">
        <f t="shared" si="7"/>
        <v>1.5100000000000001E-2</v>
      </c>
      <c r="Q52" s="168">
        <f t="shared" si="8"/>
        <v>7.000000000000009E-2</v>
      </c>
      <c r="R52" s="165" t="str">
        <f t="shared" si="9"/>
        <v>堺市西区</v>
      </c>
      <c r="S52" s="167">
        <f t="shared" si="21"/>
        <v>0.4540473284095341</v>
      </c>
      <c r="T52" s="167">
        <f t="shared" si="10"/>
        <v>0.46816332125396992</v>
      </c>
      <c r="U52" s="169">
        <f t="shared" si="11"/>
        <v>-1.4000000000000012</v>
      </c>
      <c r="V52" s="50"/>
      <c r="W52" s="157">
        <f t="shared" si="12"/>
        <v>1.6209530372679512E-2</v>
      </c>
      <c r="X52" s="157">
        <f t="shared" si="13"/>
        <v>1.5677660670486569E-2</v>
      </c>
      <c r="Y52" s="177">
        <f t="shared" si="14"/>
        <v>5.0000000000000044E-2</v>
      </c>
      <c r="Z52" s="52">
        <f t="shared" si="15"/>
        <v>0.45813499049488932</v>
      </c>
      <c r="AA52" s="52">
        <f t="shared" si="16"/>
        <v>0.45185380253895929</v>
      </c>
      <c r="AB52" s="178">
        <f t="shared" si="17"/>
        <v>0.60000000000000053</v>
      </c>
      <c r="AC52" s="202">
        <v>0</v>
      </c>
    </row>
    <row r="53" spans="2:29" s="27" customFormat="1" ht="19.5" customHeight="1">
      <c r="B53" s="203">
        <v>48</v>
      </c>
      <c r="C53" s="139" t="s">
        <v>22</v>
      </c>
      <c r="D53" s="85">
        <v>562014</v>
      </c>
      <c r="E53" s="85">
        <v>8918</v>
      </c>
      <c r="F53" s="157">
        <f t="shared" si="19"/>
        <v>1.5867932115570076E-2</v>
      </c>
      <c r="G53" s="85">
        <v>18742492530</v>
      </c>
      <c r="H53" s="85">
        <v>8286936320</v>
      </c>
      <c r="I53" s="85">
        <v>10455556210</v>
      </c>
      <c r="J53" s="51">
        <f t="shared" si="18"/>
        <v>0.44214697200682307</v>
      </c>
      <c r="K53" s="201"/>
      <c r="L53" s="165" t="str">
        <f t="shared" si="4"/>
        <v>鶴見区</v>
      </c>
      <c r="M53" s="166">
        <f t="shared" si="20"/>
        <v>1.5769211249429045E-2</v>
      </c>
      <c r="N53" s="166">
        <f t="shared" si="5"/>
        <v>1.5800000000000002E-2</v>
      </c>
      <c r="O53" s="166">
        <f t="shared" si="6"/>
        <v>1.4964136162369017E-2</v>
      </c>
      <c r="P53" s="166">
        <f t="shared" si="7"/>
        <v>1.4999999999999999E-2</v>
      </c>
      <c r="Q53" s="168">
        <f t="shared" si="8"/>
        <v>8.000000000000021E-2</v>
      </c>
      <c r="R53" s="165" t="str">
        <f t="shared" si="9"/>
        <v>守口市</v>
      </c>
      <c r="S53" s="167">
        <f t="shared" si="21"/>
        <v>0.45392147487587681</v>
      </c>
      <c r="T53" s="167">
        <f t="shared" si="10"/>
        <v>0.45257186417930084</v>
      </c>
      <c r="U53" s="169">
        <f t="shared" si="11"/>
        <v>0.10000000000000009</v>
      </c>
      <c r="V53" s="50"/>
      <c r="W53" s="157">
        <f t="shared" si="12"/>
        <v>1.6209530372679512E-2</v>
      </c>
      <c r="X53" s="157">
        <f t="shared" si="13"/>
        <v>1.5677660670486569E-2</v>
      </c>
      <c r="Y53" s="177">
        <f t="shared" si="14"/>
        <v>5.0000000000000044E-2</v>
      </c>
      <c r="Z53" s="52">
        <f t="shared" si="15"/>
        <v>0.45813499049488932</v>
      </c>
      <c r="AA53" s="52">
        <f t="shared" si="16"/>
        <v>0.45185380253895929</v>
      </c>
      <c r="AB53" s="178">
        <f t="shared" si="17"/>
        <v>0.60000000000000053</v>
      </c>
      <c r="AC53" s="202">
        <v>0</v>
      </c>
    </row>
    <row r="54" spans="2:29" s="27" customFormat="1" ht="19.5" customHeight="1">
      <c r="B54" s="203">
        <v>49</v>
      </c>
      <c r="C54" s="139" t="s">
        <v>23</v>
      </c>
      <c r="D54" s="85">
        <v>582727</v>
      </c>
      <c r="E54" s="85">
        <v>8517</v>
      </c>
      <c r="F54" s="157">
        <f t="shared" si="19"/>
        <v>1.4615763470716133E-2</v>
      </c>
      <c r="G54" s="85">
        <v>18586087020</v>
      </c>
      <c r="H54" s="85">
        <v>8254451700</v>
      </c>
      <c r="I54" s="85">
        <v>10331635320</v>
      </c>
      <c r="J54" s="51">
        <f t="shared" si="18"/>
        <v>0.44411993181338283</v>
      </c>
      <c r="K54" s="201"/>
      <c r="L54" s="165" t="str">
        <f t="shared" si="4"/>
        <v>城東区</v>
      </c>
      <c r="M54" s="166">
        <f t="shared" si="20"/>
        <v>1.5643968697383083E-2</v>
      </c>
      <c r="N54" s="166">
        <f t="shared" si="5"/>
        <v>1.5599999999999999E-2</v>
      </c>
      <c r="O54" s="166">
        <f t="shared" si="6"/>
        <v>1.4604104672209099E-2</v>
      </c>
      <c r="P54" s="166">
        <f t="shared" si="7"/>
        <v>1.46E-2</v>
      </c>
      <c r="Q54" s="168">
        <f t="shared" si="8"/>
        <v>9.9999999999999922E-2</v>
      </c>
      <c r="R54" s="165" t="str">
        <f t="shared" si="9"/>
        <v>四條畷市</v>
      </c>
      <c r="S54" s="167">
        <f t="shared" si="21"/>
        <v>0.45336773479150155</v>
      </c>
      <c r="T54" s="167">
        <f t="shared" si="10"/>
        <v>0.44527801725585653</v>
      </c>
      <c r="U54" s="169">
        <f t="shared" si="11"/>
        <v>0.80000000000000071</v>
      </c>
      <c r="V54" s="50"/>
      <c r="W54" s="157">
        <f t="shared" si="12"/>
        <v>1.6209530372679512E-2</v>
      </c>
      <c r="X54" s="157">
        <f t="shared" si="13"/>
        <v>1.5677660670486569E-2</v>
      </c>
      <c r="Y54" s="177">
        <f t="shared" si="14"/>
        <v>5.0000000000000044E-2</v>
      </c>
      <c r="Z54" s="52">
        <f t="shared" si="15"/>
        <v>0.45813499049488932</v>
      </c>
      <c r="AA54" s="52">
        <f t="shared" si="16"/>
        <v>0.45185380253895929</v>
      </c>
      <c r="AB54" s="178">
        <f t="shared" si="17"/>
        <v>0.60000000000000053</v>
      </c>
      <c r="AC54" s="202">
        <v>0</v>
      </c>
    </row>
    <row r="55" spans="2:29" s="27" customFormat="1" ht="19.5" customHeight="1">
      <c r="B55" s="203">
        <v>50</v>
      </c>
      <c r="C55" s="139" t="s">
        <v>14</v>
      </c>
      <c r="D55" s="85">
        <v>451862</v>
      </c>
      <c r="E55" s="85">
        <v>8276</v>
      </c>
      <c r="F55" s="157">
        <f t="shared" si="19"/>
        <v>1.8315326360703047E-2</v>
      </c>
      <c r="G55" s="85">
        <v>17143814990</v>
      </c>
      <c r="H55" s="85">
        <v>8163362610</v>
      </c>
      <c r="I55" s="85">
        <v>8980452380</v>
      </c>
      <c r="J55" s="51">
        <f t="shared" si="18"/>
        <v>0.47616954655435184</v>
      </c>
      <c r="K55" s="201"/>
      <c r="L55" s="165" t="str">
        <f t="shared" si="4"/>
        <v>住之江区</v>
      </c>
      <c r="M55" s="166">
        <f t="shared" si="20"/>
        <v>1.5623363915698105E-2</v>
      </c>
      <c r="N55" s="166">
        <f t="shared" si="5"/>
        <v>1.5599999999999999E-2</v>
      </c>
      <c r="O55" s="166">
        <f t="shared" si="6"/>
        <v>1.4885072725849232E-2</v>
      </c>
      <c r="P55" s="166">
        <f t="shared" si="7"/>
        <v>1.49E-2</v>
      </c>
      <c r="Q55" s="168">
        <f t="shared" si="8"/>
        <v>6.9999999999999923E-2</v>
      </c>
      <c r="R55" s="165" t="str">
        <f t="shared" si="9"/>
        <v>羽曳野市</v>
      </c>
      <c r="S55" s="167">
        <f t="shared" si="21"/>
        <v>0.45298113854416372</v>
      </c>
      <c r="T55" s="167">
        <f t="shared" si="10"/>
        <v>0.44250998823121818</v>
      </c>
      <c r="U55" s="169">
        <f t="shared" si="11"/>
        <v>1.0000000000000009</v>
      </c>
      <c r="V55" s="50"/>
      <c r="W55" s="157">
        <f t="shared" si="12"/>
        <v>1.6209530372679512E-2</v>
      </c>
      <c r="X55" s="157">
        <f t="shared" si="13"/>
        <v>1.5677660670486569E-2</v>
      </c>
      <c r="Y55" s="177">
        <f t="shared" si="14"/>
        <v>5.0000000000000044E-2</v>
      </c>
      <c r="Z55" s="52">
        <f t="shared" si="15"/>
        <v>0.45813499049488932</v>
      </c>
      <c r="AA55" s="52">
        <f t="shared" si="16"/>
        <v>0.45185380253895929</v>
      </c>
      <c r="AB55" s="178">
        <f t="shared" si="17"/>
        <v>0.60000000000000053</v>
      </c>
      <c r="AC55" s="202">
        <v>0</v>
      </c>
    </row>
    <row r="56" spans="2:29" s="27" customFormat="1" ht="19.5" customHeight="1">
      <c r="B56" s="203">
        <v>51</v>
      </c>
      <c r="C56" s="139" t="s">
        <v>42</v>
      </c>
      <c r="D56" s="85">
        <v>639940</v>
      </c>
      <c r="E56" s="122">
        <v>12016</v>
      </c>
      <c r="F56" s="152">
        <f t="shared" si="19"/>
        <v>1.8776760321280121E-2</v>
      </c>
      <c r="G56" s="122">
        <v>24424445230</v>
      </c>
      <c r="H56" s="122">
        <v>11619349400</v>
      </c>
      <c r="I56" s="122">
        <v>12805095830</v>
      </c>
      <c r="J56" s="76">
        <f t="shared" si="18"/>
        <v>0.47572623617785237</v>
      </c>
      <c r="K56" s="201"/>
      <c r="L56" s="165" t="str">
        <f t="shared" si="4"/>
        <v>泉大津市</v>
      </c>
      <c r="M56" s="166">
        <f t="shared" si="20"/>
        <v>1.5588980367321089E-2</v>
      </c>
      <c r="N56" s="166">
        <f t="shared" si="5"/>
        <v>1.5599999999999999E-2</v>
      </c>
      <c r="O56" s="166">
        <f t="shared" si="6"/>
        <v>1.6177579614463571E-2</v>
      </c>
      <c r="P56" s="166">
        <f t="shared" si="7"/>
        <v>1.6199999999999999E-2</v>
      </c>
      <c r="Q56" s="168">
        <f t="shared" si="8"/>
        <v>-5.9999999999999984E-2</v>
      </c>
      <c r="R56" s="165" t="str">
        <f t="shared" si="9"/>
        <v>忠岡町</v>
      </c>
      <c r="S56" s="167">
        <f t="shared" si="21"/>
        <v>0.45221965089682609</v>
      </c>
      <c r="T56" s="167">
        <f t="shared" si="10"/>
        <v>0.50551279578470953</v>
      </c>
      <c r="U56" s="169">
        <f t="shared" si="11"/>
        <v>-5.3999999999999995</v>
      </c>
      <c r="V56" s="50"/>
      <c r="W56" s="157">
        <f t="shared" si="12"/>
        <v>1.6209530372679512E-2</v>
      </c>
      <c r="X56" s="157">
        <f t="shared" si="13"/>
        <v>1.5677660670486569E-2</v>
      </c>
      <c r="Y56" s="177">
        <f t="shared" si="14"/>
        <v>5.0000000000000044E-2</v>
      </c>
      <c r="Z56" s="52">
        <f t="shared" si="15"/>
        <v>0.45813499049488932</v>
      </c>
      <c r="AA56" s="52">
        <f t="shared" si="16"/>
        <v>0.45185380253895929</v>
      </c>
      <c r="AB56" s="178">
        <f t="shared" si="17"/>
        <v>0.60000000000000053</v>
      </c>
      <c r="AC56" s="202">
        <v>0</v>
      </c>
    </row>
    <row r="57" spans="2:29" s="27" customFormat="1" ht="19.5" customHeight="1">
      <c r="B57" s="203">
        <v>52</v>
      </c>
      <c r="C57" s="139" t="s">
        <v>4</v>
      </c>
      <c r="D57" s="85">
        <v>575054</v>
      </c>
      <c r="E57" s="122">
        <v>8846</v>
      </c>
      <c r="F57" s="152">
        <f t="shared" si="19"/>
        <v>1.5382903170832652E-2</v>
      </c>
      <c r="G57" s="122">
        <v>18606358020</v>
      </c>
      <c r="H57" s="122">
        <v>8529625450</v>
      </c>
      <c r="I57" s="122">
        <v>10076732570</v>
      </c>
      <c r="J57" s="76">
        <f t="shared" si="18"/>
        <v>0.45842531036065703</v>
      </c>
      <c r="K57" s="201"/>
      <c r="L57" s="165" t="str">
        <f t="shared" si="4"/>
        <v>東大阪市</v>
      </c>
      <c r="M57" s="166">
        <f t="shared" si="20"/>
        <v>1.5547198158120659E-2</v>
      </c>
      <c r="N57" s="166">
        <f t="shared" si="5"/>
        <v>1.55E-2</v>
      </c>
      <c r="O57" s="166">
        <f t="shared" si="6"/>
        <v>1.5131334968059585E-2</v>
      </c>
      <c r="P57" s="166">
        <f t="shared" si="7"/>
        <v>1.5100000000000001E-2</v>
      </c>
      <c r="Q57" s="168">
        <f t="shared" si="8"/>
        <v>3.9999999999999931E-2</v>
      </c>
      <c r="R57" s="165" t="str">
        <f t="shared" si="9"/>
        <v>寝屋川市</v>
      </c>
      <c r="S57" s="167">
        <f t="shared" si="21"/>
        <v>0.45174847268056967</v>
      </c>
      <c r="T57" s="167">
        <f t="shared" si="10"/>
        <v>0.45856312882091232</v>
      </c>
      <c r="U57" s="169">
        <f t="shared" si="11"/>
        <v>-0.70000000000000062</v>
      </c>
      <c r="V57" s="50"/>
      <c r="W57" s="157">
        <f t="shared" si="12"/>
        <v>1.6209530372679512E-2</v>
      </c>
      <c r="X57" s="157">
        <f t="shared" si="13"/>
        <v>1.5677660670486569E-2</v>
      </c>
      <c r="Y57" s="177">
        <f t="shared" si="14"/>
        <v>5.0000000000000044E-2</v>
      </c>
      <c r="Z57" s="52">
        <f t="shared" si="15"/>
        <v>0.45813499049488932</v>
      </c>
      <c r="AA57" s="52">
        <f t="shared" si="16"/>
        <v>0.45185380253895929</v>
      </c>
      <c r="AB57" s="178">
        <f t="shared" si="17"/>
        <v>0.60000000000000053</v>
      </c>
      <c r="AC57" s="202">
        <v>0</v>
      </c>
    </row>
    <row r="58" spans="2:29" s="27" customFormat="1" ht="19.5" customHeight="1">
      <c r="B58" s="203">
        <v>53</v>
      </c>
      <c r="C58" s="139" t="s">
        <v>19</v>
      </c>
      <c r="D58" s="85">
        <v>330016</v>
      </c>
      <c r="E58" s="122">
        <v>4315</v>
      </c>
      <c r="F58" s="152">
        <f t="shared" si="19"/>
        <v>1.3075123630369436E-2</v>
      </c>
      <c r="G58" s="122">
        <v>9866428550</v>
      </c>
      <c r="H58" s="122">
        <v>4240145610</v>
      </c>
      <c r="I58" s="122">
        <v>5626282940</v>
      </c>
      <c r="J58" s="76">
        <f t="shared" si="18"/>
        <v>0.42975485896565885</v>
      </c>
      <c r="K58" s="201"/>
      <c r="L58" s="165" t="str">
        <f t="shared" si="4"/>
        <v>熊取町</v>
      </c>
      <c r="M58" s="166">
        <f t="shared" si="20"/>
        <v>1.5513370075525617E-2</v>
      </c>
      <c r="N58" s="166">
        <f t="shared" si="5"/>
        <v>1.55E-2</v>
      </c>
      <c r="O58" s="166">
        <f t="shared" si="6"/>
        <v>1.5046703404072381E-2</v>
      </c>
      <c r="P58" s="166">
        <f t="shared" si="7"/>
        <v>1.4999999999999999E-2</v>
      </c>
      <c r="Q58" s="168">
        <f t="shared" si="8"/>
        <v>5.0000000000000044E-2</v>
      </c>
      <c r="R58" s="165" t="str">
        <f t="shared" si="9"/>
        <v>鶴見区</v>
      </c>
      <c r="S58" s="167">
        <f t="shared" si="21"/>
        <v>0.4517303538777791</v>
      </c>
      <c r="T58" s="167">
        <f t="shared" si="10"/>
        <v>0.44470981359122214</v>
      </c>
      <c r="U58" s="169">
        <f t="shared" si="11"/>
        <v>0.70000000000000062</v>
      </c>
      <c r="V58" s="50"/>
      <c r="W58" s="157">
        <f t="shared" si="12"/>
        <v>1.6209530372679512E-2</v>
      </c>
      <c r="X58" s="157">
        <f t="shared" si="13"/>
        <v>1.5677660670486569E-2</v>
      </c>
      <c r="Y58" s="177">
        <f t="shared" si="14"/>
        <v>5.0000000000000044E-2</v>
      </c>
      <c r="Z58" s="52">
        <f t="shared" si="15"/>
        <v>0.45813499049488932</v>
      </c>
      <c r="AA58" s="52">
        <f t="shared" si="16"/>
        <v>0.45185380253895929</v>
      </c>
      <c r="AB58" s="178">
        <f t="shared" si="17"/>
        <v>0.60000000000000053</v>
      </c>
      <c r="AC58" s="202">
        <v>0</v>
      </c>
    </row>
    <row r="59" spans="2:29" s="27" customFormat="1" ht="19.5" customHeight="1">
      <c r="B59" s="203">
        <v>54</v>
      </c>
      <c r="C59" s="139" t="s">
        <v>24</v>
      </c>
      <c r="D59" s="85">
        <v>506213</v>
      </c>
      <c r="E59" s="122">
        <v>8012</v>
      </c>
      <c r="F59" s="152">
        <f t="shared" si="19"/>
        <v>1.5827329602361061E-2</v>
      </c>
      <c r="G59" s="122">
        <v>16895544690</v>
      </c>
      <c r="H59" s="122">
        <v>7653363070</v>
      </c>
      <c r="I59" s="122">
        <v>9242181620</v>
      </c>
      <c r="J59" s="76">
        <f t="shared" si="18"/>
        <v>0.45298113854416372</v>
      </c>
      <c r="K59" s="201"/>
      <c r="L59" s="165" t="str">
        <f t="shared" si="4"/>
        <v>平野区</v>
      </c>
      <c r="M59" s="166">
        <f t="shared" si="20"/>
        <v>1.5463147233166422E-2</v>
      </c>
      <c r="N59" s="166">
        <f t="shared" si="5"/>
        <v>1.55E-2</v>
      </c>
      <c r="O59" s="166">
        <f t="shared" si="6"/>
        <v>1.4971434463760928E-2</v>
      </c>
      <c r="P59" s="166">
        <f t="shared" si="7"/>
        <v>1.4999999999999999E-2</v>
      </c>
      <c r="Q59" s="168">
        <f t="shared" si="8"/>
        <v>5.0000000000000044E-2</v>
      </c>
      <c r="R59" s="165" t="str">
        <f t="shared" si="9"/>
        <v>高槻市</v>
      </c>
      <c r="S59" s="167">
        <f t="shared" si="21"/>
        <v>0.45159925223724873</v>
      </c>
      <c r="T59" s="167">
        <f t="shared" si="10"/>
        <v>0.44873208563997508</v>
      </c>
      <c r="U59" s="169">
        <f t="shared" si="11"/>
        <v>0.30000000000000027</v>
      </c>
      <c r="V59" s="50"/>
      <c r="W59" s="157">
        <f t="shared" si="12"/>
        <v>1.6209530372679512E-2</v>
      </c>
      <c r="X59" s="157">
        <f t="shared" si="13"/>
        <v>1.5677660670486569E-2</v>
      </c>
      <c r="Y59" s="177">
        <f t="shared" si="14"/>
        <v>5.0000000000000044E-2</v>
      </c>
      <c r="Z59" s="52">
        <f t="shared" si="15"/>
        <v>0.45813499049488932</v>
      </c>
      <c r="AA59" s="52">
        <f t="shared" si="16"/>
        <v>0.45185380253895929</v>
      </c>
      <c r="AB59" s="178">
        <f t="shared" si="17"/>
        <v>0.60000000000000053</v>
      </c>
      <c r="AC59" s="202">
        <v>0</v>
      </c>
    </row>
    <row r="60" spans="2:29" s="27" customFormat="1" ht="19.5" customHeight="1">
      <c r="B60" s="203">
        <v>55</v>
      </c>
      <c r="C60" s="139" t="s">
        <v>15</v>
      </c>
      <c r="D60" s="85">
        <v>517874</v>
      </c>
      <c r="E60" s="122">
        <v>7830</v>
      </c>
      <c r="F60" s="152">
        <f t="shared" si="19"/>
        <v>1.5119507833951887E-2</v>
      </c>
      <c r="G60" s="122">
        <v>17294111830</v>
      </c>
      <c r="H60" s="122">
        <v>7563912910</v>
      </c>
      <c r="I60" s="122">
        <v>9730198920</v>
      </c>
      <c r="J60" s="76">
        <f t="shared" si="18"/>
        <v>0.43736926095730005</v>
      </c>
      <c r="K60" s="201"/>
      <c r="L60" s="165" t="str">
        <f t="shared" si="4"/>
        <v>寝屋川市</v>
      </c>
      <c r="M60" s="166">
        <f t="shared" si="20"/>
        <v>1.5412696781518074E-2</v>
      </c>
      <c r="N60" s="166">
        <f t="shared" si="5"/>
        <v>1.54E-2</v>
      </c>
      <c r="O60" s="166">
        <f t="shared" si="6"/>
        <v>1.5481196169136921E-2</v>
      </c>
      <c r="P60" s="166">
        <f t="shared" si="7"/>
        <v>1.55E-2</v>
      </c>
      <c r="Q60" s="168">
        <f t="shared" si="8"/>
        <v>-9.9999999999999395E-3</v>
      </c>
      <c r="R60" s="165" t="str">
        <f t="shared" si="9"/>
        <v>大阪狭山市</v>
      </c>
      <c r="S60" s="167">
        <f t="shared" si="21"/>
        <v>0.45151439807038662</v>
      </c>
      <c r="T60" s="167">
        <f t="shared" si="10"/>
        <v>0.44116385244263961</v>
      </c>
      <c r="U60" s="169">
        <f t="shared" si="11"/>
        <v>1.100000000000001</v>
      </c>
      <c r="V60" s="50"/>
      <c r="W60" s="157">
        <f t="shared" si="12"/>
        <v>1.6209530372679512E-2</v>
      </c>
      <c r="X60" s="157">
        <f t="shared" si="13"/>
        <v>1.5677660670486569E-2</v>
      </c>
      <c r="Y60" s="177">
        <f t="shared" si="14"/>
        <v>5.0000000000000044E-2</v>
      </c>
      <c r="Z60" s="52">
        <f t="shared" si="15"/>
        <v>0.45813499049488932</v>
      </c>
      <c r="AA60" s="52">
        <f t="shared" si="16"/>
        <v>0.45185380253895929</v>
      </c>
      <c r="AB60" s="178">
        <f t="shared" si="17"/>
        <v>0.60000000000000053</v>
      </c>
      <c r="AC60" s="202">
        <v>0</v>
      </c>
    </row>
    <row r="61" spans="2:29" s="27" customFormat="1" ht="19.5" customHeight="1">
      <c r="B61" s="203">
        <v>56</v>
      </c>
      <c r="C61" s="139" t="s">
        <v>9</v>
      </c>
      <c r="D61" s="85">
        <v>337158</v>
      </c>
      <c r="E61" s="122">
        <v>5605</v>
      </c>
      <c r="F61" s="152">
        <f t="shared" si="19"/>
        <v>1.6624253317435743E-2</v>
      </c>
      <c r="G61" s="122">
        <v>11759320360</v>
      </c>
      <c r="H61" s="122">
        <v>5496238430</v>
      </c>
      <c r="I61" s="122">
        <v>6263081930</v>
      </c>
      <c r="J61" s="76">
        <f t="shared" si="18"/>
        <v>0.46739422532409008</v>
      </c>
      <c r="K61" s="201"/>
      <c r="L61" s="165" t="str">
        <f t="shared" si="4"/>
        <v>箕面市</v>
      </c>
      <c r="M61" s="166">
        <f t="shared" si="20"/>
        <v>1.5382903170832652E-2</v>
      </c>
      <c r="N61" s="166">
        <f t="shared" si="5"/>
        <v>1.54E-2</v>
      </c>
      <c r="O61" s="166">
        <f t="shared" si="6"/>
        <v>1.5524239049602829E-2</v>
      </c>
      <c r="P61" s="166">
        <f t="shared" si="7"/>
        <v>1.55E-2</v>
      </c>
      <c r="Q61" s="168">
        <f t="shared" si="8"/>
        <v>-9.9999999999999395E-3</v>
      </c>
      <c r="R61" s="165" t="str">
        <f t="shared" si="9"/>
        <v>北区</v>
      </c>
      <c r="S61" s="167">
        <f t="shared" si="21"/>
        <v>0.45089837968174962</v>
      </c>
      <c r="T61" s="167">
        <f t="shared" si="10"/>
        <v>0.44480004966773729</v>
      </c>
      <c r="U61" s="169">
        <f t="shared" si="11"/>
        <v>0.60000000000000053</v>
      </c>
      <c r="V61" s="50"/>
      <c r="W61" s="157">
        <f t="shared" si="12"/>
        <v>1.6209530372679512E-2</v>
      </c>
      <c r="X61" s="157">
        <f t="shared" si="13"/>
        <v>1.5677660670486569E-2</v>
      </c>
      <c r="Y61" s="177">
        <f t="shared" si="14"/>
        <v>5.0000000000000044E-2</v>
      </c>
      <c r="Z61" s="52">
        <f t="shared" si="15"/>
        <v>0.45813499049488932</v>
      </c>
      <c r="AA61" s="52">
        <f t="shared" si="16"/>
        <v>0.45185380253895929</v>
      </c>
      <c r="AB61" s="178">
        <f t="shared" si="17"/>
        <v>0.60000000000000053</v>
      </c>
      <c r="AC61" s="202">
        <v>0</v>
      </c>
    </row>
    <row r="62" spans="2:29" s="27" customFormat="1" ht="19.5" customHeight="1">
      <c r="B62" s="203">
        <v>57</v>
      </c>
      <c r="C62" s="139" t="s">
        <v>43</v>
      </c>
      <c r="D62" s="85">
        <v>243080</v>
      </c>
      <c r="E62" s="122">
        <v>4411</v>
      </c>
      <c r="F62" s="152">
        <f t="shared" si="19"/>
        <v>1.8146289287477375E-2</v>
      </c>
      <c r="G62" s="122">
        <v>8626830980</v>
      </c>
      <c r="H62" s="122">
        <v>4031657220</v>
      </c>
      <c r="I62" s="122">
        <v>4595173760</v>
      </c>
      <c r="J62" s="76">
        <f t="shared" si="18"/>
        <v>0.46733930795060041</v>
      </c>
      <c r="K62" s="201"/>
      <c r="L62" s="165" t="str">
        <f t="shared" si="4"/>
        <v>東住吉区</v>
      </c>
      <c r="M62" s="166">
        <f t="shared" si="20"/>
        <v>1.5324135035590923E-2</v>
      </c>
      <c r="N62" s="166">
        <f t="shared" si="5"/>
        <v>1.5299999999999999E-2</v>
      </c>
      <c r="O62" s="166">
        <f t="shared" si="6"/>
        <v>1.4607530657446924E-2</v>
      </c>
      <c r="P62" s="166">
        <f t="shared" si="7"/>
        <v>1.46E-2</v>
      </c>
      <c r="Q62" s="168">
        <f t="shared" si="8"/>
        <v>6.9999999999999923E-2</v>
      </c>
      <c r="R62" s="165" t="str">
        <f t="shared" si="9"/>
        <v>豊中市</v>
      </c>
      <c r="S62" s="167">
        <f t="shared" si="21"/>
        <v>0.45065205368464661</v>
      </c>
      <c r="T62" s="167">
        <f t="shared" si="10"/>
        <v>0.44699511526036734</v>
      </c>
      <c r="U62" s="169">
        <f t="shared" si="11"/>
        <v>0.40000000000000036</v>
      </c>
      <c r="V62" s="50"/>
      <c r="W62" s="157">
        <f t="shared" si="12"/>
        <v>1.6209530372679512E-2</v>
      </c>
      <c r="X62" s="157">
        <f t="shared" si="13"/>
        <v>1.5677660670486569E-2</v>
      </c>
      <c r="Y62" s="177">
        <f t="shared" si="14"/>
        <v>5.0000000000000044E-2</v>
      </c>
      <c r="Z62" s="52">
        <f t="shared" si="15"/>
        <v>0.45813499049488932</v>
      </c>
      <c r="AA62" s="52">
        <f t="shared" si="16"/>
        <v>0.45185380253895929</v>
      </c>
      <c r="AB62" s="178">
        <f t="shared" si="17"/>
        <v>0.60000000000000053</v>
      </c>
      <c r="AC62" s="202">
        <v>0</v>
      </c>
    </row>
    <row r="63" spans="2:29" s="27" customFormat="1" ht="19.5" customHeight="1">
      <c r="B63" s="203">
        <v>58</v>
      </c>
      <c r="C63" s="139" t="s">
        <v>25</v>
      </c>
      <c r="D63" s="85">
        <v>283130</v>
      </c>
      <c r="E63" s="122">
        <v>4123</v>
      </c>
      <c r="F63" s="152">
        <f t="shared" si="19"/>
        <v>1.456221523681701E-2</v>
      </c>
      <c r="G63" s="122">
        <v>9265730730</v>
      </c>
      <c r="H63" s="122">
        <v>4053823100</v>
      </c>
      <c r="I63" s="122">
        <v>5211907630</v>
      </c>
      <c r="J63" s="76">
        <f t="shared" si="18"/>
        <v>0.43750711283620475</v>
      </c>
      <c r="K63" s="201"/>
      <c r="L63" s="165" t="str">
        <f t="shared" si="4"/>
        <v>西区</v>
      </c>
      <c r="M63" s="166">
        <f t="shared" si="20"/>
        <v>1.5310605394956506E-2</v>
      </c>
      <c r="N63" s="166">
        <f t="shared" si="5"/>
        <v>1.5299999999999999E-2</v>
      </c>
      <c r="O63" s="166">
        <f t="shared" si="6"/>
        <v>1.4122892784099228E-2</v>
      </c>
      <c r="P63" s="166">
        <f t="shared" si="7"/>
        <v>1.41E-2</v>
      </c>
      <c r="Q63" s="168">
        <f t="shared" si="8"/>
        <v>0.11999999999999997</v>
      </c>
      <c r="R63" s="165" t="str">
        <f t="shared" si="9"/>
        <v>阪南市</v>
      </c>
      <c r="S63" s="167">
        <f t="shared" si="21"/>
        <v>0.45019068385753963</v>
      </c>
      <c r="T63" s="167">
        <f t="shared" si="10"/>
        <v>0.45018381042563699</v>
      </c>
      <c r="U63" s="169">
        <f t="shared" si="11"/>
        <v>0</v>
      </c>
      <c r="V63" s="50"/>
      <c r="W63" s="157">
        <f t="shared" si="12"/>
        <v>1.6209530372679512E-2</v>
      </c>
      <c r="X63" s="157">
        <f t="shared" si="13"/>
        <v>1.5677660670486569E-2</v>
      </c>
      <c r="Y63" s="177">
        <f t="shared" si="14"/>
        <v>5.0000000000000044E-2</v>
      </c>
      <c r="Z63" s="52">
        <f t="shared" si="15"/>
        <v>0.45813499049488932</v>
      </c>
      <c r="AA63" s="52">
        <f t="shared" si="16"/>
        <v>0.45185380253895929</v>
      </c>
      <c r="AB63" s="178">
        <f t="shared" si="17"/>
        <v>0.60000000000000053</v>
      </c>
      <c r="AC63" s="202">
        <v>0</v>
      </c>
    </row>
    <row r="64" spans="2:29" s="27" customFormat="1" ht="19.5" customHeight="1">
      <c r="B64" s="203">
        <v>59</v>
      </c>
      <c r="C64" s="139" t="s">
        <v>20</v>
      </c>
      <c r="D64" s="85">
        <v>2050080</v>
      </c>
      <c r="E64" s="122">
        <v>31873</v>
      </c>
      <c r="F64" s="152">
        <f t="shared" si="19"/>
        <v>1.5547198158120659E-2</v>
      </c>
      <c r="G64" s="122">
        <v>69174435770</v>
      </c>
      <c r="H64" s="122">
        <v>31136796580</v>
      </c>
      <c r="I64" s="122">
        <v>38037639190</v>
      </c>
      <c r="J64" s="76">
        <f t="shared" si="18"/>
        <v>0.45011999351216392</v>
      </c>
      <c r="K64" s="201"/>
      <c r="L64" s="165" t="str">
        <f t="shared" si="4"/>
        <v>都島区</v>
      </c>
      <c r="M64" s="166">
        <f t="shared" si="20"/>
        <v>1.526029706711624E-2</v>
      </c>
      <c r="N64" s="166">
        <f t="shared" si="5"/>
        <v>1.5299999999999999E-2</v>
      </c>
      <c r="O64" s="166">
        <f t="shared" si="6"/>
        <v>1.4713112363514148E-2</v>
      </c>
      <c r="P64" s="166">
        <f t="shared" si="7"/>
        <v>1.47E-2</v>
      </c>
      <c r="Q64" s="168">
        <f t="shared" si="8"/>
        <v>5.9999999999999984E-2</v>
      </c>
      <c r="R64" s="165" t="str">
        <f t="shared" si="9"/>
        <v>東大阪市</v>
      </c>
      <c r="S64" s="167">
        <f t="shared" si="21"/>
        <v>0.45011999351216392</v>
      </c>
      <c r="T64" s="167">
        <f t="shared" si="10"/>
        <v>0.45074911549671287</v>
      </c>
      <c r="U64" s="169">
        <f t="shared" si="11"/>
        <v>-0.10000000000000009</v>
      </c>
      <c r="V64" s="50"/>
      <c r="W64" s="157">
        <f t="shared" si="12"/>
        <v>1.6209530372679512E-2</v>
      </c>
      <c r="X64" s="157">
        <f t="shared" si="13"/>
        <v>1.5677660670486569E-2</v>
      </c>
      <c r="Y64" s="177">
        <f t="shared" si="14"/>
        <v>5.0000000000000044E-2</v>
      </c>
      <c r="Z64" s="52">
        <f t="shared" si="15"/>
        <v>0.45813499049488932</v>
      </c>
      <c r="AA64" s="52">
        <f t="shared" si="16"/>
        <v>0.45185380253895929</v>
      </c>
      <c r="AB64" s="178">
        <f t="shared" si="17"/>
        <v>0.60000000000000053</v>
      </c>
      <c r="AC64" s="202">
        <v>0</v>
      </c>
    </row>
    <row r="65" spans="2:29" s="27" customFormat="1" ht="19.5" customHeight="1">
      <c r="B65" s="203">
        <v>60</v>
      </c>
      <c r="C65" s="139" t="s">
        <v>44</v>
      </c>
      <c r="D65" s="85">
        <v>242223</v>
      </c>
      <c r="E65" s="122">
        <v>4611</v>
      </c>
      <c r="F65" s="152">
        <f t="shared" si="19"/>
        <v>1.9036177406769796E-2</v>
      </c>
      <c r="G65" s="122">
        <v>9302992330</v>
      </c>
      <c r="H65" s="122">
        <v>4277649780</v>
      </c>
      <c r="I65" s="122">
        <v>5025342550</v>
      </c>
      <c r="J65" s="76">
        <f t="shared" si="18"/>
        <v>0.45981439393490287</v>
      </c>
      <c r="K65" s="201"/>
      <c r="L65" s="165" t="str">
        <f t="shared" si="4"/>
        <v>天王寺区</v>
      </c>
      <c r="M65" s="166">
        <f t="shared" si="20"/>
        <v>1.5220478915587598E-2</v>
      </c>
      <c r="N65" s="166">
        <f t="shared" si="5"/>
        <v>1.52E-2</v>
      </c>
      <c r="O65" s="166">
        <f t="shared" si="6"/>
        <v>1.4558915864378401E-2</v>
      </c>
      <c r="P65" s="166">
        <f t="shared" si="7"/>
        <v>1.46E-2</v>
      </c>
      <c r="Q65" s="168">
        <f t="shared" si="8"/>
        <v>5.9999999999999984E-2</v>
      </c>
      <c r="R65" s="165" t="str">
        <f t="shared" si="9"/>
        <v>旭区</v>
      </c>
      <c r="S65" s="167">
        <f t="shared" si="21"/>
        <v>0.44914325305052805</v>
      </c>
      <c r="T65" s="167">
        <f t="shared" si="10"/>
        <v>0.43593590181634878</v>
      </c>
      <c r="U65" s="169">
        <f t="shared" si="11"/>
        <v>1.3000000000000012</v>
      </c>
      <c r="V65" s="50"/>
      <c r="W65" s="157">
        <f t="shared" si="12"/>
        <v>1.6209530372679512E-2</v>
      </c>
      <c r="X65" s="157">
        <f t="shared" si="13"/>
        <v>1.5677660670486569E-2</v>
      </c>
      <c r="Y65" s="177">
        <f t="shared" si="14"/>
        <v>5.0000000000000044E-2</v>
      </c>
      <c r="Z65" s="52">
        <f t="shared" si="15"/>
        <v>0.45813499049488932</v>
      </c>
      <c r="AA65" s="52">
        <f t="shared" si="16"/>
        <v>0.45185380253895929</v>
      </c>
      <c r="AB65" s="178">
        <f t="shared" si="17"/>
        <v>0.60000000000000053</v>
      </c>
      <c r="AC65" s="202">
        <v>0</v>
      </c>
    </row>
    <row r="66" spans="2:29" s="27" customFormat="1" ht="19.5" customHeight="1">
      <c r="B66" s="203">
        <v>61</v>
      </c>
      <c r="C66" s="139" t="s">
        <v>16</v>
      </c>
      <c r="D66" s="85">
        <v>229900</v>
      </c>
      <c r="E66" s="122">
        <v>3781</v>
      </c>
      <c r="F66" s="152">
        <f t="shared" si="19"/>
        <v>1.6446280991735538E-2</v>
      </c>
      <c r="G66" s="122">
        <v>7934636530</v>
      </c>
      <c r="H66" s="122">
        <v>3597308190</v>
      </c>
      <c r="I66" s="122">
        <v>4337328340</v>
      </c>
      <c r="J66" s="76">
        <f t="shared" si="18"/>
        <v>0.45336773479150155</v>
      </c>
      <c r="K66" s="201"/>
      <c r="L66" s="165" t="str">
        <f t="shared" si="4"/>
        <v>守口市</v>
      </c>
      <c r="M66" s="166">
        <f t="shared" si="20"/>
        <v>1.5123430985444468E-2</v>
      </c>
      <c r="N66" s="166">
        <f t="shared" si="5"/>
        <v>1.5100000000000001E-2</v>
      </c>
      <c r="O66" s="166">
        <f t="shared" si="6"/>
        <v>1.5126801072586068E-2</v>
      </c>
      <c r="P66" s="166">
        <f t="shared" si="7"/>
        <v>1.5100000000000001E-2</v>
      </c>
      <c r="Q66" s="168">
        <f t="shared" si="8"/>
        <v>0</v>
      </c>
      <c r="R66" s="165" t="str">
        <f t="shared" si="9"/>
        <v>太子町</v>
      </c>
      <c r="S66" s="167">
        <f t="shared" si="21"/>
        <v>0.44825326271931965</v>
      </c>
      <c r="T66" s="167">
        <f t="shared" si="10"/>
        <v>0.44968428095969226</v>
      </c>
      <c r="U66" s="169">
        <f t="shared" si="11"/>
        <v>-0.20000000000000018</v>
      </c>
      <c r="V66" s="50"/>
      <c r="W66" s="157">
        <f t="shared" si="12"/>
        <v>1.6209530372679512E-2</v>
      </c>
      <c r="X66" s="157">
        <f t="shared" si="13"/>
        <v>1.5677660670486569E-2</v>
      </c>
      <c r="Y66" s="177">
        <f t="shared" si="14"/>
        <v>5.0000000000000044E-2</v>
      </c>
      <c r="Z66" s="52">
        <f t="shared" si="15"/>
        <v>0.45813499049488932</v>
      </c>
      <c r="AA66" s="52">
        <f t="shared" si="16"/>
        <v>0.45185380253895929</v>
      </c>
      <c r="AB66" s="178">
        <f t="shared" si="17"/>
        <v>0.60000000000000053</v>
      </c>
      <c r="AC66" s="202">
        <v>0</v>
      </c>
    </row>
    <row r="67" spans="2:29" s="27" customFormat="1" ht="19.5" customHeight="1">
      <c r="B67" s="203">
        <v>62</v>
      </c>
      <c r="C67" s="139" t="s">
        <v>17</v>
      </c>
      <c r="D67" s="85">
        <v>342422</v>
      </c>
      <c r="E67" s="122">
        <v>4874</v>
      </c>
      <c r="F67" s="152">
        <f t="shared" si="19"/>
        <v>1.4233898522875283E-2</v>
      </c>
      <c r="G67" s="122">
        <v>10894525350</v>
      </c>
      <c r="H67" s="122">
        <v>4825958590</v>
      </c>
      <c r="I67" s="122">
        <v>6068566760</v>
      </c>
      <c r="J67" s="76">
        <f t="shared" si="18"/>
        <v>0.44297098175093969</v>
      </c>
      <c r="K67" s="201"/>
      <c r="L67" s="165" t="str">
        <f t="shared" si="4"/>
        <v>門真市</v>
      </c>
      <c r="M67" s="166">
        <f t="shared" si="20"/>
        <v>1.5119507833951887E-2</v>
      </c>
      <c r="N67" s="166">
        <f t="shared" si="5"/>
        <v>1.5100000000000001E-2</v>
      </c>
      <c r="O67" s="166">
        <f t="shared" si="6"/>
        <v>1.5166786464335766E-2</v>
      </c>
      <c r="P67" s="166">
        <f t="shared" si="7"/>
        <v>1.52E-2</v>
      </c>
      <c r="Q67" s="168">
        <f t="shared" si="8"/>
        <v>-9.9999999999999395E-3</v>
      </c>
      <c r="R67" s="165" t="str">
        <f t="shared" si="9"/>
        <v>中央区</v>
      </c>
      <c r="S67" s="167">
        <f t="shared" si="21"/>
        <v>0.44786197635779251</v>
      </c>
      <c r="T67" s="167">
        <f t="shared" si="10"/>
        <v>0.44525678001031693</v>
      </c>
      <c r="U67" s="169">
        <f t="shared" si="11"/>
        <v>0.30000000000000027</v>
      </c>
      <c r="V67" s="50"/>
      <c r="W67" s="157">
        <f t="shared" si="12"/>
        <v>1.6209530372679512E-2</v>
      </c>
      <c r="X67" s="157">
        <f t="shared" si="13"/>
        <v>1.5677660670486569E-2</v>
      </c>
      <c r="Y67" s="177">
        <f t="shared" si="14"/>
        <v>5.0000000000000044E-2</v>
      </c>
      <c r="Z67" s="52">
        <f t="shared" si="15"/>
        <v>0.45813499049488932</v>
      </c>
      <c r="AA67" s="52">
        <f t="shared" si="16"/>
        <v>0.45185380253895929</v>
      </c>
      <c r="AB67" s="178">
        <f t="shared" si="17"/>
        <v>0.60000000000000053</v>
      </c>
      <c r="AC67" s="202">
        <v>0</v>
      </c>
    </row>
    <row r="68" spans="2:29" s="27" customFormat="1" ht="19.5" customHeight="1">
      <c r="B68" s="203">
        <v>63</v>
      </c>
      <c r="C68" s="139" t="s">
        <v>26</v>
      </c>
      <c r="D68" s="85">
        <v>230722</v>
      </c>
      <c r="E68" s="122">
        <v>4072</v>
      </c>
      <c r="F68" s="152">
        <f t="shared" si="19"/>
        <v>1.7648945484175761E-2</v>
      </c>
      <c r="G68" s="122">
        <v>8558589220</v>
      </c>
      <c r="H68" s="122">
        <v>3864326260</v>
      </c>
      <c r="I68" s="122">
        <v>4694262960</v>
      </c>
      <c r="J68" s="76">
        <f t="shared" si="18"/>
        <v>0.45151439807038662</v>
      </c>
      <c r="K68" s="201"/>
      <c r="L68" s="165" t="str">
        <f t="shared" si="4"/>
        <v>吹田市</v>
      </c>
      <c r="M68" s="166">
        <f t="shared" si="20"/>
        <v>1.5118518669828659E-2</v>
      </c>
      <c r="N68" s="166">
        <f t="shared" si="5"/>
        <v>1.5100000000000001E-2</v>
      </c>
      <c r="O68" s="166">
        <f t="shared" si="6"/>
        <v>1.4505865991117471E-2</v>
      </c>
      <c r="P68" s="166">
        <f t="shared" si="7"/>
        <v>1.4500000000000001E-2</v>
      </c>
      <c r="Q68" s="168">
        <f t="shared" si="8"/>
        <v>5.9999999999999984E-2</v>
      </c>
      <c r="R68" s="165" t="str">
        <f t="shared" si="9"/>
        <v>松原市</v>
      </c>
      <c r="S68" s="167">
        <f t="shared" si="21"/>
        <v>0.44411993181338283</v>
      </c>
      <c r="T68" s="167">
        <f t="shared" si="10"/>
        <v>0.42120410593929308</v>
      </c>
      <c r="U68" s="169">
        <f t="shared" si="11"/>
        <v>2.300000000000002</v>
      </c>
      <c r="V68" s="50"/>
      <c r="W68" s="157">
        <f t="shared" si="12"/>
        <v>1.6209530372679512E-2</v>
      </c>
      <c r="X68" s="157">
        <f t="shared" si="13"/>
        <v>1.5677660670486569E-2</v>
      </c>
      <c r="Y68" s="177">
        <f t="shared" si="14"/>
        <v>5.0000000000000044E-2</v>
      </c>
      <c r="Z68" s="52">
        <f t="shared" si="15"/>
        <v>0.45813499049488932</v>
      </c>
      <c r="AA68" s="52">
        <f t="shared" si="16"/>
        <v>0.45185380253895929</v>
      </c>
      <c r="AB68" s="178">
        <f t="shared" si="17"/>
        <v>0.60000000000000053</v>
      </c>
      <c r="AC68" s="202">
        <v>0</v>
      </c>
    </row>
    <row r="69" spans="2:29" s="27" customFormat="1" ht="19.5" customHeight="1">
      <c r="B69" s="203">
        <v>64</v>
      </c>
      <c r="C69" s="139" t="s">
        <v>45</v>
      </c>
      <c r="D69" s="85">
        <v>244664</v>
      </c>
      <c r="E69" s="122">
        <v>4359</v>
      </c>
      <c r="F69" s="152">
        <f t="shared" si="19"/>
        <v>1.7816270477062419E-2</v>
      </c>
      <c r="G69" s="122">
        <v>9244311620</v>
      </c>
      <c r="H69" s="122">
        <v>4161702970</v>
      </c>
      <c r="I69" s="122">
        <v>5082608650</v>
      </c>
      <c r="J69" s="76">
        <f t="shared" si="18"/>
        <v>0.45019068385753963</v>
      </c>
      <c r="K69" s="201"/>
      <c r="L69" s="165" t="str">
        <f t="shared" si="4"/>
        <v>北区</v>
      </c>
      <c r="M69" s="166">
        <f t="shared" si="20"/>
        <v>1.5069376447830345E-2</v>
      </c>
      <c r="N69" s="166">
        <f t="shared" si="5"/>
        <v>1.5100000000000001E-2</v>
      </c>
      <c r="O69" s="166">
        <f t="shared" si="6"/>
        <v>1.482110248004959E-2</v>
      </c>
      <c r="P69" s="166">
        <f t="shared" si="7"/>
        <v>1.4800000000000001E-2</v>
      </c>
      <c r="Q69" s="168">
        <f t="shared" si="8"/>
        <v>2.9999999999999992E-2</v>
      </c>
      <c r="R69" s="165" t="str">
        <f t="shared" si="9"/>
        <v>交野市</v>
      </c>
      <c r="S69" s="167">
        <f t="shared" si="21"/>
        <v>0.44297098175093969</v>
      </c>
      <c r="T69" s="167">
        <f t="shared" si="10"/>
        <v>0.43595278732522913</v>
      </c>
      <c r="U69" s="169">
        <f t="shared" si="11"/>
        <v>0.70000000000000062</v>
      </c>
      <c r="V69" s="50"/>
      <c r="W69" s="157">
        <f t="shared" si="12"/>
        <v>1.6209530372679512E-2</v>
      </c>
      <c r="X69" s="157">
        <f t="shared" si="13"/>
        <v>1.5677660670486569E-2</v>
      </c>
      <c r="Y69" s="177">
        <f t="shared" si="14"/>
        <v>5.0000000000000044E-2</v>
      </c>
      <c r="Z69" s="52">
        <f t="shared" si="15"/>
        <v>0.45813499049488932</v>
      </c>
      <c r="AA69" s="52">
        <f t="shared" si="16"/>
        <v>0.45185380253895929</v>
      </c>
      <c r="AB69" s="178">
        <f t="shared" si="17"/>
        <v>0.60000000000000053</v>
      </c>
      <c r="AC69" s="202">
        <v>0</v>
      </c>
    </row>
    <row r="70" spans="2:29" s="27" customFormat="1" ht="19.5" customHeight="1">
      <c r="B70" s="203">
        <v>65</v>
      </c>
      <c r="C70" s="139" t="s">
        <v>10</v>
      </c>
      <c r="D70" s="85">
        <v>138361</v>
      </c>
      <c r="E70" s="122">
        <v>2287</v>
      </c>
      <c r="F70" s="152">
        <f t="shared" si="19"/>
        <v>1.6529224275626801E-2</v>
      </c>
      <c r="G70" s="122">
        <v>4649166030</v>
      </c>
      <c r="H70" s="122">
        <v>2292340020</v>
      </c>
      <c r="I70" s="122">
        <v>2356826010</v>
      </c>
      <c r="J70" s="76">
        <f t="shared" si="18"/>
        <v>0.49306477875990157</v>
      </c>
      <c r="K70" s="201"/>
      <c r="L70" s="165" t="str">
        <f t="shared" si="4"/>
        <v>中央区</v>
      </c>
      <c r="M70" s="166">
        <f t="shared" ref="M70:M79" si="22">LARGE(F$6:F$79,ROW(A65))</f>
        <v>1.5068558941478761E-2</v>
      </c>
      <c r="N70" s="166">
        <f t="shared" si="5"/>
        <v>1.5100000000000001E-2</v>
      </c>
      <c r="O70" s="166">
        <f t="shared" si="6"/>
        <v>1.4923258362817292E-2</v>
      </c>
      <c r="P70" s="166">
        <f t="shared" si="7"/>
        <v>1.49E-2</v>
      </c>
      <c r="Q70" s="168">
        <f t="shared" si="8"/>
        <v>2.0000000000000052E-2</v>
      </c>
      <c r="R70" s="165" t="str">
        <f t="shared" si="9"/>
        <v>河内長野市</v>
      </c>
      <c r="S70" s="167">
        <f t="shared" ref="S70:S79" si="23">LARGE(J$6:J$79,ROW(A65))</f>
        <v>0.44214697200682307</v>
      </c>
      <c r="T70" s="167">
        <f t="shared" si="10"/>
        <v>0.44191513417218414</v>
      </c>
      <c r="U70" s="169">
        <f t="shared" si="11"/>
        <v>0</v>
      </c>
      <c r="V70" s="50"/>
      <c r="W70" s="157">
        <f t="shared" si="12"/>
        <v>1.6209530372679512E-2</v>
      </c>
      <c r="X70" s="157">
        <f t="shared" si="13"/>
        <v>1.5677660670486569E-2</v>
      </c>
      <c r="Y70" s="177">
        <f t="shared" si="14"/>
        <v>5.0000000000000044E-2</v>
      </c>
      <c r="Z70" s="52">
        <f t="shared" si="15"/>
        <v>0.45813499049488932</v>
      </c>
      <c r="AA70" s="52">
        <f t="shared" si="16"/>
        <v>0.45185380253895929</v>
      </c>
      <c r="AB70" s="178">
        <f t="shared" si="17"/>
        <v>0.60000000000000053</v>
      </c>
      <c r="AC70" s="202">
        <v>0</v>
      </c>
    </row>
    <row r="71" spans="2:29" s="27" customFormat="1" ht="19.5" customHeight="1">
      <c r="B71" s="203">
        <v>66</v>
      </c>
      <c r="C71" s="139" t="s">
        <v>5</v>
      </c>
      <c r="D71" s="85">
        <v>140651</v>
      </c>
      <c r="E71" s="122">
        <v>2007</v>
      </c>
      <c r="F71" s="152">
        <f t="shared" ref="F71:F79" si="24">IFERROR(E71/D71,"-")</f>
        <v>1.4269361753560231E-2</v>
      </c>
      <c r="G71" s="122">
        <v>4353257460</v>
      </c>
      <c r="H71" s="122">
        <v>2001007510</v>
      </c>
      <c r="I71" s="122">
        <v>2352249950</v>
      </c>
      <c r="J71" s="76">
        <f t="shared" ref="J71:J79" si="25">IFERROR(H71/G71,"-")</f>
        <v>0.45965751586858822</v>
      </c>
      <c r="K71" s="201"/>
      <c r="L71" s="165" t="str">
        <f t="shared" ref="L71:L78" si="26">INDEX($C$6:$C$79,MATCH(M71,F$6:F$79,0))</f>
        <v>高槻市</v>
      </c>
      <c r="M71" s="166">
        <f t="shared" si="22"/>
        <v>1.5013503726415623E-2</v>
      </c>
      <c r="N71" s="166">
        <f t="shared" ref="N71:N79" si="27">ROUND(M71,4)</f>
        <v>1.4999999999999999E-2</v>
      </c>
      <c r="O71" s="166">
        <f t="shared" ref="O71:O79" si="28">VLOOKUP(L71,$M$87:$T$160,4,FALSE)</f>
        <v>1.4547955610666252E-2</v>
      </c>
      <c r="P71" s="166">
        <f t="shared" ref="P71:P79" si="29">ROUND(O71,4)</f>
        <v>1.4500000000000001E-2</v>
      </c>
      <c r="Q71" s="168">
        <f t="shared" ref="Q71:Q78" si="30">(N71-P71)*100</f>
        <v>4.9999999999999871E-2</v>
      </c>
      <c r="R71" s="165" t="str">
        <f t="shared" ref="R71:R79" si="31">INDEX($C$6:$C$79,MATCH(S71,J$6:J$79,0))</f>
        <v>西区</v>
      </c>
      <c r="S71" s="167">
        <f t="shared" si="23"/>
        <v>0.44183098325887921</v>
      </c>
      <c r="T71" s="167">
        <f t="shared" ref="T71:T79" si="32">VLOOKUP(R71,$M$87:$T$160,8,FALSE)</f>
        <v>0.42408905184429846</v>
      </c>
      <c r="U71" s="169">
        <f t="shared" ref="U71:U79" si="33">(ROUND(S71,3)-ROUND(T71,3))*100</f>
        <v>1.8000000000000016</v>
      </c>
      <c r="V71" s="50"/>
      <c r="W71" s="157">
        <f t="shared" ref="W71:W79" si="34">$F$80</f>
        <v>1.6209530372679512E-2</v>
      </c>
      <c r="X71" s="157">
        <f t="shared" ref="X71:X79" si="35">$P$161</f>
        <v>1.5677660670486569E-2</v>
      </c>
      <c r="Y71" s="177">
        <f t="shared" ref="Y71:Y79" si="36">(ROUND(W71,4)-ROUND(X71,4))*100</f>
        <v>5.0000000000000044E-2</v>
      </c>
      <c r="Z71" s="52">
        <f t="shared" ref="Z71:Z79" si="37">$J$80</f>
        <v>0.45813499049488932</v>
      </c>
      <c r="AA71" s="52">
        <f t="shared" ref="AA71:AA79" si="38">$T$161</f>
        <v>0.45185380253895929</v>
      </c>
      <c r="AB71" s="178">
        <f t="shared" ref="AB71:AB79" si="39">(ROUND(Z71,3)-ROUND(AA71,3))*100</f>
        <v>0.60000000000000053</v>
      </c>
      <c r="AC71" s="202">
        <v>0</v>
      </c>
    </row>
    <row r="72" spans="2:29" s="27" customFormat="1" ht="19.5" customHeight="1">
      <c r="B72" s="203">
        <v>67</v>
      </c>
      <c r="C72" s="139" t="s">
        <v>6</v>
      </c>
      <c r="D72" s="85">
        <v>44750</v>
      </c>
      <c r="E72" s="122">
        <v>1174</v>
      </c>
      <c r="F72" s="152">
        <f t="shared" si="24"/>
        <v>2.6234636871508382E-2</v>
      </c>
      <c r="G72" s="122">
        <v>2108839760</v>
      </c>
      <c r="H72" s="122">
        <v>1103842280</v>
      </c>
      <c r="I72" s="122">
        <v>1004997480</v>
      </c>
      <c r="J72" s="76">
        <f t="shared" si="25"/>
        <v>0.52343582520466136</v>
      </c>
      <c r="K72" s="201"/>
      <c r="L72" s="165" t="str">
        <f t="shared" si="26"/>
        <v>松原市</v>
      </c>
      <c r="M72" s="166">
        <f t="shared" si="22"/>
        <v>1.4615763470716133E-2</v>
      </c>
      <c r="N72" s="166">
        <f t="shared" si="27"/>
        <v>1.46E-2</v>
      </c>
      <c r="O72" s="166">
        <f t="shared" si="28"/>
        <v>1.345470202870289E-2</v>
      </c>
      <c r="P72" s="166">
        <f t="shared" si="29"/>
        <v>1.35E-2</v>
      </c>
      <c r="Q72" s="168">
        <f t="shared" si="30"/>
        <v>0.11000000000000003</v>
      </c>
      <c r="R72" s="165" t="str">
        <f t="shared" si="31"/>
        <v>阿倍野区</v>
      </c>
      <c r="S72" s="167">
        <f t="shared" si="23"/>
        <v>0.44150212837045344</v>
      </c>
      <c r="T72" s="167">
        <f t="shared" si="32"/>
        <v>0.41957113958000075</v>
      </c>
      <c r="U72" s="169">
        <f t="shared" si="33"/>
        <v>2.200000000000002</v>
      </c>
      <c r="V72" s="50"/>
      <c r="W72" s="157">
        <f t="shared" si="34"/>
        <v>1.6209530372679512E-2</v>
      </c>
      <c r="X72" s="157">
        <f t="shared" si="35"/>
        <v>1.5677660670486569E-2</v>
      </c>
      <c r="Y72" s="177">
        <f t="shared" si="36"/>
        <v>5.0000000000000044E-2</v>
      </c>
      <c r="Z72" s="52">
        <f t="shared" si="37"/>
        <v>0.45813499049488932</v>
      </c>
      <c r="AA72" s="52">
        <f t="shared" si="38"/>
        <v>0.45185380253895929</v>
      </c>
      <c r="AB72" s="178">
        <f t="shared" si="39"/>
        <v>0.60000000000000053</v>
      </c>
      <c r="AC72" s="202">
        <v>0</v>
      </c>
    </row>
    <row r="73" spans="2:29" s="27" customFormat="1" ht="19.5" customHeight="1">
      <c r="B73" s="203">
        <v>68</v>
      </c>
      <c r="C73" s="139" t="s">
        <v>46</v>
      </c>
      <c r="D73" s="85">
        <v>76339</v>
      </c>
      <c r="E73" s="122">
        <v>1367</v>
      </c>
      <c r="F73" s="152">
        <f t="shared" si="24"/>
        <v>1.7906967605024953E-2</v>
      </c>
      <c r="G73" s="122">
        <v>2699917590</v>
      </c>
      <c r="H73" s="122">
        <v>1220955790</v>
      </c>
      <c r="I73" s="122">
        <v>1478961800</v>
      </c>
      <c r="J73" s="76">
        <f t="shared" si="25"/>
        <v>0.45221965089682609</v>
      </c>
      <c r="K73" s="201"/>
      <c r="L73" s="165" t="str">
        <f t="shared" si="26"/>
        <v>藤井寺市</v>
      </c>
      <c r="M73" s="166">
        <f t="shared" si="22"/>
        <v>1.456221523681701E-2</v>
      </c>
      <c r="N73" s="166">
        <f t="shared" si="27"/>
        <v>1.46E-2</v>
      </c>
      <c r="O73" s="166">
        <f t="shared" si="28"/>
        <v>1.385999355349137E-2</v>
      </c>
      <c r="P73" s="166">
        <f t="shared" si="29"/>
        <v>1.3899999999999999E-2</v>
      </c>
      <c r="Q73" s="168">
        <f t="shared" si="30"/>
        <v>7.000000000000009E-2</v>
      </c>
      <c r="R73" s="165" t="str">
        <f t="shared" si="31"/>
        <v>熊取町</v>
      </c>
      <c r="S73" s="167">
        <f t="shared" si="23"/>
        <v>0.44089423869101468</v>
      </c>
      <c r="T73" s="167">
        <f t="shared" si="32"/>
        <v>0.44473813117755656</v>
      </c>
      <c r="U73" s="169">
        <f t="shared" si="33"/>
        <v>-0.40000000000000036</v>
      </c>
      <c r="V73" s="50"/>
      <c r="W73" s="157">
        <f t="shared" si="34"/>
        <v>1.6209530372679512E-2</v>
      </c>
      <c r="X73" s="157">
        <f t="shared" si="35"/>
        <v>1.5677660670486569E-2</v>
      </c>
      <c r="Y73" s="177">
        <f t="shared" si="36"/>
        <v>5.0000000000000044E-2</v>
      </c>
      <c r="Z73" s="52">
        <f t="shared" si="37"/>
        <v>0.45813499049488932</v>
      </c>
      <c r="AA73" s="52">
        <f t="shared" si="38"/>
        <v>0.45185380253895929</v>
      </c>
      <c r="AB73" s="178">
        <f t="shared" si="39"/>
        <v>0.60000000000000053</v>
      </c>
      <c r="AC73" s="202">
        <v>0</v>
      </c>
    </row>
    <row r="74" spans="2:29" s="27" customFormat="1" ht="19.5" customHeight="1">
      <c r="B74" s="203">
        <v>69</v>
      </c>
      <c r="C74" s="139" t="s">
        <v>47</v>
      </c>
      <c r="D74" s="85">
        <v>191061</v>
      </c>
      <c r="E74" s="122">
        <v>2964</v>
      </c>
      <c r="F74" s="152">
        <f t="shared" si="24"/>
        <v>1.5513370075525617E-2</v>
      </c>
      <c r="G74" s="122">
        <v>6398410690</v>
      </c>
      <c r="H74" s="122">
        <v>2821022410</v>
      </c>
      <c r="I74" s="122">
        <v>3577388280</v>
      </c>
      <c r="J74" s="76">
        <f t="shared" si="25"/>
        <v>0.44089423869101468</v>
      </c>
      <c r="K74" s="201"/>
      <c r="L74" s="165" t="str">
        <f t="shared" si="26"/>
        <v>豊中市</v>
      </c>
      <c r="M74" s="166">
        <f t="shared" si="22"/>
        <v>1.4484893380602147E-2</v>
      </c>
      <c r="N74" s="166">
        <f t="shared" si="27"/>
        <v>1.4500000000000001E-2</v>
      </c>
      <c r="O74" s="166">
        <f t="shared" si="28"/>
        <v>1.4180489189742804E-2</v>
      </c>
      <c r="P74" s="166">
        <f t="shared" si="29"/>
        <v>1.4200000000000001E-2</v>
      </c>
      <c r="Q74" s="168">
        <f t="shared" si="30"/>
        <v>2.9999999999999992E-2</v>
      </c>
      <c r="R74" s="165" t="str">
        <f t="shared" si="31"/>
        <v>平野区</v>
      </c>
      <c r="S74" s="167">
        <f t="shared" si="23"/>
        <v>0.43896189236615407</v>
      </c>
      <c r="T74" s="167">
        <f t="shared" si="32"/>
        <v>0.42930766105280616</v>
      </c>
      <c r="U74" s="169">
        <f t="shared" si="33"/>
        <v>1.0000000000000009</v>
      </c>
      <c r="V74" s="50"/>
      <c r="W74" s="157">
        <f t="shared" si="34"/>
        <v>1.6209530372679512E-2</v>
      </c>
      <c r="X74" s="157">
        <f t="shared" si="35"/>
        <v>1.5677660670486569E-2</v>
      </c>
      <c r="Y74" s="177">
        <f t="shared" si="36"/>
        <v>5.0000000000000044E-2</v>
      </c>
      <c r="Z74" s="52">
        <f t="shared" si="37"/>
        <v>0.45813499049488932</v>
      </c>
      <c r="AA74" s="52">
        <f t="shared" si="38"/>
        <v>0.45185380253895929</v>
      </c>
      <c r="AB74" s="178">
        <f t="shared" si="39"/>
        <v>0.60000000000000053</v>
      </c>
      <c r="AC74" s="202">
        <v>0</v>
      </c>
    </row>
    <row r="75" spans="2:29" s="27" customFormat="1" ht="19.5" customHeight="1">
      <c r="B75" s="203">
        <v>70</v>
      </c>
      <c r="C75" s="139" t="s">
        <v>48</v>
      </c>
      <c r="D75" s="85">
        <v>30227</v>
      </c>
      <c r="E75" s="122">
        <v>560</v>
      </c>
      <c r="F75" s="152">
        <f t="shared" si="24"/>
        <v>1.8526482945710788E-2</v>
      </c>
      <c r="G75" s="122">
        <v>1123591570</v>
      </c>
      <c r="H75" s="122">
        <v>522854330</v>
      </c>
      <c r="I75" s="122">
        <v>600737240</v>
      </c>
      <c r="J75" s="76">
        <f t="shared" si="25"/>
        <v>0.46534198365336615</v>
      </c>
      <c r="K75" s="201"/>
      <c r="L75" s="165" t="str">
        <f t="shared" si="26"/>
        <v>阿倍野区</v>
      </c>
      <c r="M75" s="166">
        <f t="shared" si="22"/>
        <v>1.4309212294526807E-2</v>
      </c>
      <c r="N75" s="166">
        <f t="shared" si="27"/>
        <v>1.43E-2</v>
      </c>
      <c r="O75" s="166">
        <f t="shared" si="28"/>
        <v>1.3346974943485284E-2</v>
      </c>
      <c r="P75" s="166">
        <f t="shared" si="29"/>
        <v>1.3299999999999999E-2</v>
      </c>
      <c r="Q75" s="168">
        <f t="shared" si="30"/>
        <v>0.10000000000000009</v>
      </c>
      <c r="R75" s="165" t="str">
        <f t="shared" si="31"/>
        <v>藤井寺市</v>
      </c>
      <c r="S75" s="167">
        <f t="shared" si="23"/>
        <v>0.43750711283620475</v>
      </c>
      <c r="T75" s="167">
        <f t="shared" si="32"/>
        <v>0.43169528825201048</v>
      </c>
      <c r="U75" s="169">
        <f t="shared" si="33"/>
        <v>0.60000000000000053</v>
      </c>
      <c r="V75" s="50"/>
      <c r="W75" s="157">
        <f t="shared" si="34"/>
        <v>1.6209530372679512E-2</v>
      </c>
      <c r="X75" s="157">
        <f t="shared" si="35"/>
        <v>1.5677660670486569E-2</v>
      </c>
      <c r="Y75" s="177">
        <f t="shared" si="36"/>
        <v>5.0000000000000044E-2</v>
      </c>
      <c r="Z75" s="52">
        <f t="shared" si="37"/>
        <v>0.45813499049488932</v>
      </c>
      <c r="AA75" s="52">
        <f t="shared" si="38"/>
        <v>0.45185380253895929</v>
      </c>
      <c r="AB75" s="178">
        <f t="shared" si="39"/>
        <v>0.60000000000000053</v>
      </c>
      <c r="AC75" s="202">
        <v>0</v>
      </c>
    </row>
    <row r="76" spans="2:29" s="27" customFormat="1" ht="19.5" customHeight="1">
      <c r="B76" s="203">
        <v>71</v>
      </c>
      <c r="C76" s="139" t="s">
        <v>49</v>
      </c>
      <c r="D76" s="85">
        <v>92098</v>
      </c>
      <c r="E76" s="122">
        <v>1876</v>
      </c>
      <c r="F76" s="152">
        <f t="shared" si="24"/>
        <v>2.0369606288953072E-2</v>
      </c>
      <c r="G76" s="122">
        <v>3505030020</v>
      </c>
      <c r="H76" s="122">
        <v>1694459290</v>
      </c>
      <c r="I76" s="122">
        <v>1810570730</v>
      </c>
      <c r="J76" s="76">
        <f t="shared" si="25"/>
        <v>0.48343645570259625</v>
      </c>
      <c r="K76" s="201"/>
      <c r="L76" s="165" t="str">
        <f t="shared" si="26"/>
        <v>豊能町</v>
      </c>
      <c r="M76" s="166">
        <f t="shared" si="22"/>
        <v>1.4269361753560231E-2</v>
      </c>
      <c r="N76" s="166">
        <f t="shared" si="27"/>
        <v>1.43E-2</v>
      </c>
      <c r="O76" s="166">
        <f t="shared" si="28"/>
        <v>1.4674058497419231E-2</v>
      </c>
      <c r="P76" s="166">
        <f t="shared" si="29"/>
        <v>1.47E-2</v>
      </c>
      <c r="Q76" s="168">
        <f t="shared" si="30"/>
        <v>-3.9999999999999931E-2</v>
      </c>
      <c r="R76" s="165" t="str">
        <f t="shared" si="31"/>
        <v>門真市</v>
      </c>
      <c r="S76" s="167">
        <f t="shared" si="23"/>
        <v>0.43736926095730005</v>
      </c>
      <c r="T76" s="167">
        <f t="shared" si="32"/>
        <v>0.43982926663010458</v>
      </c>
      <c r="U76" s="169">
        <f t="shared" si="33"/>
        <v>-0.30000000000000027</v>
      </c>
      <c r="V76" s="50"/>
      <c r="W76" s="157">
        <f t="shared" si="34"/>
        <v>1.6209530372679512E-2</v>
      </c>
      <c r="X76" s="157">
        <f t="shared" si="35"/>
        <v>1.5677660670486569E-2</v>
      </c>
      <c r="Y76" s="177">
        <f t="shared" si="36"/>
        <v>5.0000000000000044E-2</v>
      </c>
      <c r="Z76" s="52">
        <f t="shared" si="37"/>
        <v>0.45813499049488932</v>
      </c>
      <c r="AA76" s="52">
        <f t="shared" si="38"/>
        <v>0.45185380253895929</v>
      </c>
      <c r="AB76" s="178">
        <f t="shared" si="39"/>
        <v>0.60000000000000053</v>
      </c>
      <c r="AC76" s="202">
        <v>0</v>
      </c>
    </row>
    <row r="77" spans="2:29" s="27" customFormat="1" ht="19.5" customHeight="1">
      <c r="B77" s="203">
        <v>72</v>
      </c>
      <c r="C77" s="139" t="s">
        <v>27</v>
      </c>
      <c r="D77" s="85">
        <v>51251</v>
      </c>
      <c r="E77" s="122">
        <v>875</v>
      </c>
      <c r="F77" s="152">
        <f t="shared" si="24"/>
        <v>1.707283760316872E-2</v>
      </c>
      <c r="G77" s="122">
        <v>1843141230</v>
      </c>
      <c r="H77" s="122">
        <v>826194070</v>
      </c>
      <c r="I77" s="122">
        <v>1016947160</v>
      </c>
      <c r="J77" s="76">
        <f t="shared" si="25"/>
        <v>0.44825326271931965</v>
      </c>
      <c r="K77" s="201"/>
      <c r="L77" s="165" t="str">
        <f t="shared" si="26"/>
        <v>交野市</v>
      </c>
      <c r="M77" s="166">
        <f t="shared" si="22"/>
        <v>1.4233898522875283E-2</v>
      </c>
      <c r="N77" s="166">
        <f t="shared" si="27"/>
        <v>1.4200000000000001E-2</v>
      </c>
      <c r="O77" s="166">
        <f t="shared" si="28"/>
        <v>1.390485052208662E-2</v>
      </c>
      <c r="P77" s="166">
        <f t="shared" si="29"/>
        <v>1.3899999999999999E-2</v>
      </c>
      <c r="Q77" s="168">
        <f t="shared" si="30"/>
        <v>3.0000000000000165E-2</v>
      </c>
      <c r="R77" s="165" t="str">
        <f t="shared" si="31"/>
        <v>東住吉区</v>
      </c>
      <c r="S77" s="167">
        <f t="shared" si="23"/>
        <v>0.43687029012467554</v>
      </c>
      <c r="T77" s="167">
        <f t="shared" si="32"/>
        <v>0.42417111973096655</v>
      </c>
      <c r="U77" s="169">
        <f t="shared" si="33"/>
        <v>1.3000000000000012</v>
      </c>
      <c r="V77" s="50"/>
      <c r="W77" s="157">
        <f t="shared" si="34"/>
        <v>1.6209530372679512E-2</v>
      </c>
      <c r="X77" s="157">
        <f t="shared" si="35"/>
        <v>1.5677660670486569E-2</v>
      </c>
      <c r="Y77" s="177">
        <f t="shared" si="36"/>
        <v>5.0000000000000044E-2</v>
      </c>
      <c r="Z77" s="52">
        <f t="shared" si="37"/>
        <v>0.45813499049488932</v>
      </c>
      <c r="AA77" s="52">
        <f t="shared" si="38"/>
        <v>0.45185380253895929</v>
      </c>
      <c r="AB77" s="178">
        <f t="shared" si="39"/>
        <v>0.60000000000000053</v>
      </c>
      <c r="AC77" s="202">
        <v>0</v>
      </c>
    </row>
    <row r="78" spans="2:29" s="27" customFormat="1" ht="19.5" customHeight="1">
      <c r="B78" s="203">
        <v>73</v>
      </c>
      <c r="C78" s="139" t="s">
        <v>28</v>
      </c>
      <c r="D78" s="85">
        <v>69418</v>
      </c>
      <c r="E78" s="122">
        <v>1271</v>
      </c>
      <c r="F78" s="152">
        <f t="shared" si="24"/>
        <v>1.8309372208937164E-2</v>
      </c>
      <c r="G78" s="122">
        <v>2671067090</v>
      </c>
      <c r="H78" s="122">
        <v>1248903790</v>
      </c>
      <c r="I78" s="122">
        <v>1422163300</v>
      </c>
      <c r="J78" s="76">
        <f t="shared" si="25"/>
        <v>0.46756736087823236</v>
      </c>
      <c r="K78" s="201"/>
      <c r="L78" s="165" t="str">
        <f t="shared" si="26"/>
        <v>八尾市</v>
      </c>
      <c r="M78" s="166">
        <f t="shared" si="22"/>
        <v>1.4066006814521885E-2</v>
      </c>
      <c r="N78" s="166">
        <f t="shared" si="27"/>
        <v>1.41E-2</v>
      </c>
      <c r="O78" s="166">
        <f t="shared" si="28"/>
        <v>1.3842056317177942E-2</v>
      </c>
      <c r="P78" s="166">
        <f t="shared" si="29"/>
        <v>1.38E-2</v>
      </c>
      <c r="Q78" s="168">
        <f t="shared" si="30"/>
        <v>2.9999999999999992E-2</v>
      </c>
      <c r="R78" s="165" t="str">
        <f t="shared" si="31"/>
        <v>八尾市</v>
      </c>
      <c r="S78" s="167">
        <f t="shared" si="23"/>
        <v>0.43567928042955006</v>
      </c>
      <c r="T78" s="167">
        <f t="shared" si="32"/>
        <v>0.43660643986782816</v>
      </c>
      <c r="U78" s="169">
        <f t="shared" si="33"/>
        <v>-0.10000000000000009</v>
      </c>
      <c r="V78" s="50"/>
      <c r="W78" s="157">
        <f t="shared" si="34"/>
        <v>1.6209530372679512E-2</v>
      </c>
      <c r="X78" s="157">
        <f t="shared" si="35"/>
        <v>1.5677660670486569E-2</v>
      </c>
      <c r="Y78" s="177">
        <f t="shared" si="36"/>
        <v>5.0000000000000044E-2</v>
      </c>
      <c r="Z78" s="52">
        <f t="shared" si="37"/>
        <v>0.45813499049488932</v>
      </c>
      <c r="AA78" s="52">
        <f t="shared" si="38"/>
        <v>0.45185380253895929</v>
      </c>
      <c r="AB78" s="178">
        <f t="shared" si="39"/>
        <v>0.60000000000000053</v>
      </c>
      <c r="AC78" s="202">
        <v>0</v>
      </c>
    </row>
    <row r="79" spans="2:29" s="27" customFormat="1" ht="19.5" customHeight="1" thickBot="1">
      <c r="B79" s="203">
        <v>74</v>
      </c>
      <c r="C79" s="139" t="s">
        <v>195</v>
      </c>
      <c r="D79" s="85">
        <v>31751</v>
      </c>
      <c r="E79" s="122">
        <v>631</v>
      </c>
      <c r="F79" s="152">
        <f t="shared" si="24"/>
        <v>1.9873389814494033E-2</v>
      </c>
      <c r="G79" s="122">
        <v>1262815510</v>
      </c>
      <c r="H79" s="122">
        <v>602636990</v>
      </c>
      <c r="I79" s="122">
        <v>660178520</v>
      </c>
      <c r="J79" s="76">
        <f t="shared" si="25"/>
        <v>0.47721696893000626</v>
      </c>
      <c r="K79" s="201"/>
      <c r="L79" s="165" t="str">
        <f>INDEX($C$6:$C$79,MATCH(M79,F$6:F$79,0))</f>
        <v>柏原市</v>
      </c>
      <c r="M79" s="166">
        <f t="shared" si="22"/>
        <v>1.3075123630369436E-2</v>
      </c>
      <c r="N79" s="166">
        <f t="shared" si="27"/>
        <v>1.3100000000000001E-2</v>
      </c>
      <c r="O79" s="166">
        <f t="shared" si="28"/>
        <v>1.260118316210841E-2</v>
      </c>
      <c r="P79" s="166">
        <f t="shared" si="29"/>
        <v>1.26E-2</v>
      </c>
      <c r="Q79" s="168">
        <f>(N79-P79)*100</f>
        <v>5.0000000000000044E-2</v>
      </c>
      <c r="R79" s="165" t="str">
        <f t="shared" si="31"/>
        <v>柏原市</v>
      </c>
      <c r="S79" s="167">
        <f t="shared" si="23"/>
        <v>0.42975485896565885</v>
      </c>
      <c r="T79" s="167">
        <f t="shared" si="32"/>
        <v>0.42569549545104962</v>
      </c>
      <c r="U79" s="169">
        <f t="shared" si="33"/>
        <v>0.40000000000000036</v>
      </c>
      <c r="V79" s="50"/>
      <c r="W79" s="157">
        <f t="shared" si="34"/>
        <v>1.6209530372679512E-2</v>
      </c>
      <c r="X79" s="157">
        <f t="shared" si="35"/>
        <v>1.5677660670486569E-2</v>
      </c>
      <c r="Y79" s="177">
        <f t="shared" si="36"/>
        <v>5.0000000000000044E-2</v>
      </c>
      <c r="Z79" s="52">
        <f t="shared" si="37"/>
        <v>0.45813499049488932</v>
      </c>
      <c r="AA79" s="52">
        <f t="shared" si="38"/>
        <v>0.45185380253895929</v>
      </c>
      <c r="AB79" s="178">
        <f t="shared" si="39"/>
        <v>0.60000000000000053</v>
      </c>
      <c r="AC79" s="202">
        <v>999</v>
      </c>
    </row>
    <row r="80" spans="2:29" s="27" customFormat="1" ht="19.5" customHeight="1" thickTop="1">
      <c r="B80" s="270" t="s">
        <v>0</v>
      </c>
      <c r="C80" s="271"/>
      <c r="D80" s="114">
        <f>年齢階層別_件数及び割合!C13</f>
        <v>36001845</v>
      </c>
      <c r="E80" s="121">
        <f>年齢階層別_件数及び割合!D13</f>
        <v>583573</v>
      </c>
      <c r="F80" s="153">
        <f>年齢階層別_件数及び割合!E13</f>
        <v>1.6209530372679512E-2</v>
      </c>
      <c r="G80" s="121">
        <f>年齢階層別_件数及び割合!F13</f>
        <v>1233713727300</v>
      </c>
      <c r="H80" s="121">
        <f>年齢階層別_件数及び割合!G13</f>
        <v>565207426730</v>
      </c>
      <c r="I80" s="121">
        <f>年齢階層別_件数及び割合!H13</f>
        <v>668506300570</v>
      </c>
      <c r="J80" s="23">
        <f>年齢階層別_件数及び割合!I13</f>
        <v>0.45813499049488932</v>
      </c>
      <c r="K80" s="201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0"/>
      <c r="W80" s="53"/>
      <c r="X80" s="53"/>
      <c r="Y80" s="53"/>
      <c r="Z80" s="53"/>
      <c r="AA80" s="53"/>
      <c r="AB80" s="53"/>
      <c r="AC80" s="50"/>
    </row>
    <row r="81" spans="2:29">
      <c r="B81" s="156"/>
      <c r="C81" s="156"/>
      <c r="D81" s="156"/>
      <c r="E81" s="156"/>
      <c r="F81" s="156"/>
      <c r="G81" s="156"/>
      <c r="H81" s="156"/>
      <c r="I81" s="156"/>
      <c r="J81" s="156"/>
      <c r="K81" s="49"/>
      <c r="L81" s="53"/>
      <c r="M81" s="49"/>
      <c r="N81" s="49"/>
      <c r="O81" s="49"/>
      <c r="P81" s="49"/>
      <c r="Q81" s="49"/>
      <c r="R81" s="49"/>
      <c r="S81" s="49"/>
      <c r="T81" s="49"/>
      <c r="U81" s="49"/>
      <c r="V81" s="26"/>
      <c r="AC81" s="26"/>
    </row>
    <row r="82" spans="2:29">
      <c r="B82" s="26"/>
      <c r="C82" s="26"/>
      <c r="I82" s="26"/>
      <c r="J82" s="26"/>
      <c r="K82" s="49"/>
      <c r="L82" s="53"/>
      <c r="M82" s="49"/>
      <c r="N82" s="49"/>
      <c r="O82" s="49"/>
      <c r="P82" s="49"/>
      <c r="Q82" s="49"/>
      <c r="R82" s="49"/>
      <c r="S82" s="49"/>
      <c r="T82" s="49"/>
      <c r="U82" s="49"/>
      <c r="V82" s="26"/>
      <c r="AC82" s="26"/>
    </row>
    <row r="83" spans="2:29">
      <c r="B83" s="26"/>
      <c r="C83" s="26"/>
      <c r="I83" s="26"/>
      <c r="J83" s="26"/>
      <c r="K83" s="49"/>
      <c r="L83" s="53" t="s">
        <v>503</v>
      </c>
      <c r="M83" s="49"/>
      <c r="N83" s="49"/>
      <c r="O83" s="49"/>
      <c r="P83" s="49"/>
      <c r="Q83" s="49"/>
      <c r="R83" s="49"/>
      <c r="S83" s="49"/>
      <c r="T83" s="49"/>
      <c r="U83" s="49"/>
      <c r="V83" s="26"/>
      <c r="AC83" s="26"/>
    </row>
    <row r="84" spans="2:29">
      <c r="B84" s="26"/>
      <c r="C84" s="26"/>
      <c r="I84" s="26"/>
      <c r="J84" s="26"/>
      <c r="K84" s="49"/>
      <c r="L84" s="278"/>
      <c r="M84" s="279" t="s">
        <v>117</v>
      </c>
      <c r="N84" s="180" t="s">
        <v>72</v>
      </c>
      <c r="O84" s="180" t="s">
        <v>70</v>
      </c>
      <c r="P84" s="180" t="s">
        <v>68</v>
      </c>
      <c r="Q84" s="180" t="s">
        <v>67</v>
      </c>
      <c r="R84" s="180" t="s">
        <v>66</v>
      </c>
      <c r="S84" s="180" t="s">
        <v>65</v>
      </c>
      <c r="T84" s="180" t="s">
        <v>64</v>
      </c>
      <c r="U84" s="49"/>
      <c r="V84" s="26"/>
      <c r="AC84" s="26"/>
    </row>
    <row r="85" spans="2:29" ht="13.5" customHeight="1">
      <c r="B85" s="26"/>
      <c r="C85" s="26"/>
      <c r="I85" s="26"/>
      <c r="J85" s="26"/>
      <c r="K85" s="49"/>
      <c r="L85" s="278"/>
      <c r="M85" s="280"/>
      <c r="N85" s="282" t="s">
        <v>82</v>
      </c>
      <c r="O85" s="282" t="s">
        <v>83</v>
      </c>
      <c r="P85" s="282" t="s">
        <v>208</v>
      </c>
      <c r="Q85" s="284" t="s">
        <v>188</v>
      </c>
      <c r="R85" s="179"/>
      <c r="S85" s="181"/>
      <c r="T85" s="285" t="s">
        <v>212</v>
      </c>
      <c r="U85" s="49"/>
      <c r="V85" s="26"/>
      <c r="AC85" s="26"/>
    </row>
    <row r="86" spans="2:29" ht="36">
      <c r="B86" s="26"/>
      <c r="C86" s="26"/>
      <c r="I86" s="26"/>
      <c r="J86" s="26"/>
      <c r="K86" s="49"/>
      <c r="L86" s="278"/>
      <c r="M86" s="281"/>
      <c r="N86" s="283"/>
      <c r="O86" s="283"/>
      <c r="P86" s="283"/>
      <c r="Q86" s="283"/>
      <c r="R86" s="185" t="s">
        <v>189</v>
      </c>
      <c r="S86" s="182" t="s">
        <v>190</v>
      </c>
      <c r="T86" s="286"/>
      <c r="U86" s="49"/>
      <c r="V86" s="26"/>
      <c r="AC86" s="26"/>
    </row>
    <row r="87" spans="2:29">
      <c r="B87" s="26"/>
      <c r="C87" s="26"/>
      <c r="I87" s="26"/>
      <c r="J87" s="26"/>
      <c r="K87" s="49"/>
      <c r="L87" s="203">
        <v>1</v>
      </c>
      <c r="M87" s="28" t="s">
        <v>50</v>
      </c>
      <c r="N87" s="85">
        <v>9751542</v>
      </c>
      <c r="O87" s="85">
        <v>149106</v>
      </c>
      <c r="P87" s="157">
        <v>1.5290504824775404E-2</v>
      </c>
      <c r="Q87" s="85">
        <v>330658624090</v>
      </c>
      <c r="R87" s="85">
        <v>146405566690</v>
      </c>
      <c r="S87" s="85">
        <v>184253057400</v>
      </c>
      <c r="T87" s="51">
        <v>0.44276953940917246</v>
      </c>
      <c r="U87" s="49"/>
      <c r="V87" s="26"/>
      <c r="AC87" s="26"/>
    </row>
    <row r="88" spans="2:29">
      <c r="B88" s="26"/>
      <c r="C88" s="26"/>
      <c r="I88" s="26"/>
      <c r="J88" s="26"/>
      <c r="K88" s="49"/>
      <c r="L88" s="203">
        <v>2</v>
      </c>
      <c r="M88" s="28" t="s">
        <v>95</v>
      </c>
      <c r="N88" s="85">
        <v>360019</v>
      </c>
      <c r="O88" s="85">
        <v>5297</v>
      </c>
      <c r="P88" s="157">
        <v>1.4713112363514148E-2</v>
      </c>
      <c r="Q88" s="85">
        <v>11704982780</v>
      </c>
      <c r="R88" s="85">
        <v>5312493320</v>
      </c>
      <c r="S88" s="85">
        <v>6392489460</v>
      </c>
      <c r="T88" s="51">
        <v>0.45386596630260057</v>
      </c>
      <c r="U88" s="49"/>
      <c r="V88" s="26"/>
      <c r="AC88" s="26"/>
    </row>
    <row r="89" spans="2:29">
      <c r="B89" s="26"/>
      <c r="C89" s="26"/>
      <c r="I89" s="26"/>
      <c r="J89" s="26"/>
      <c r="K89" s="49"/>
      <c r="L89" s="203">
        <v>3</v>
      </c>
      <c r="M89" s="28" t="s">
        <v>96</v>
      </c>
      <c r="N89" s="85">
        <v>226737</v>
      </c>
      <c r="O89" s="85">
        <v>3758</v>
      </c>
      <c r="P89" s="157">
        <v>1.6574268866572286E-2</v>
      </c>
      <c r="Q89" s="85">
        <v>8180881620</v>
      </c>
      <c r="R89" s="85">
        <v>3743230410</v>
      </c>
      <c r="S89" s="85">
        <v>4437651210</v>
      </c>
      <c r="T89" s="51">
        <v>0.45755831509025063</v>
      </c>
      <c r="U89" s="49"/>
      <c r="V89" s="26"/>
      <c r="AC89" s="26"/>
    </row>
    <row r="90" spans="2:29">
      <c r="B90" s="26"/>
      <c r="C90" s="26"/>
      <c r="I90" s="26"/>
      <c r="J90" s="26"/>
      <c r="K90" s="49"/>
      <c r="L90" s="203">
        <v>4</v>
      </c>
      <c r="M90" s="28" t="s">
        <v>97</v>
      </c>
      <c r="N90" s="85">
        <v>253426</v>
      </c>
      <c r="O90" s="85">
        <v>4526</v>
      </c>
      <c r="P90" s="157">
        <v>1.7859256745558862E-2</v>
      </c>
      <c r="Q90" s="85">
        <v>9331181950</v>
      </c>
      <c r="R90" s="85">
        <v>4516179910</v>
      </c>
      <c r="S90" s="85">
        <v>4815002040</v>
      </c>
      <c r="T90" s="51">
        <v>0.48398798075092725</v>
      </c>
      <c r="U90" s="49"/>
      <c r="V90" s="26"/>
      <c r="AC90" s="26"/>
    </row>
    <row r="91" spans="2:29">
      <c r="B91" s="26"/>
      <c r="C91" s="26"/>
      <c r="I91" s="26"/>
      <c r="J91" s="26"/>
      <c r="K91" s="49"/>
      <c r="L91" s="203">
        <v>5</v>
      </c>
      <c r="M91" s="28" t="s">
        <v>98</v>
      </c>
      <c r="N91" s="85">
        <v>211713</v>
      </c>
      <c r="O91" s="85">
        <v>2990</v>
      </c>
      <c r="P91" s="157">
        <v>1.4122892784099228E-2</v>
      </c>
      <c r="Q91" s="85">
        <v>6988387550</v>
      </c>
      <c r="R91" s="85">
        <v>2963698650</v>
      </c>
      <c r="S91" s="85">
        <v>4024688900</v>
      </c>
      <c r="T91" s="51">
        <v>0.42408905184429846</v>
      </c>
      <c r="U91" s="49"/>
      <c r="V91" s="26"/>
      <c r="AC91" s="26"/>
    </row>
    <row r="92" spans="2:29">
      <c r="B92" s="26"/>
      <c r="C92" s="26"/>
      <c r="I92" s="26"/>
      <c r="J92" s="26"/>
      <c r="K92" s="49"/>
      <c r="L92" s="203">
        <v>6</v>
      </c>
      <c r="M92" s="28" t="s">
        <v>99</v>
      </c>
      <c r="N92" s="85">
        <v>312955</v>
      </c>
      <c r="O92" s="85">
        <v>4972</v>
      </c>
      <c r="P92" s="157">
        <v>1.5887268137591667E-2</v>
      </c>
      <c r="Q92" s="85">
        <v>10840880990</v>
      </c>
      <c r="R92" s="85">
        <v>4887346860</v>
      </c>
      <c r="S92" s="85">
        <v>5953534130</v>
      </c>
      <c r="T92" s="51">
        <v>0.45082561689481288</v>
      </c>
      <c r="U92" s="49"/>
      <c r="V92" s="26"/>
      <c r="AC92" s="26"/>
    </row>
    <row r="93" spans="2:29">
      <c r="B93" s="26"/>
      <c r="C93" s="26"/>
      <c r="I93" s="26"/>
      <c r="J93" s="26"/>
      <c r="K93" s="49"/>
      <c r="L93" s="203">
        <v>7</v>
      </c>
      <c r="M93" s="28" t="s">
        <v>100</v>
      </c>
      <c r="N93" s="85">
        <v>271411</v>
      </c>
      <c r="O93" s="85">
        <v>4995</v>
      </c>
      <c r="P93" s="157">
        <v>1.8403822984330038E-2</v>
      </c>
      <c r="Q93" s="85">
        <v>10438375130</v>
      </c>
      <c r="R93" s="85">
        <v>4948113230</v>
      </c>
      <c r="S93" s="85">
        <v>5490261900</v>
      </c>
      <c r="T93" s="51">
        <v>0.47403098359428286</v>
      </c>
      <c r="U93" s="49"/>
      <c r="V93" s="26"/>
      <c r="AC93" s="26"/>
    </row>
    <row r="94" spans="2:29">
      <c r="B94" s="26"/>
      <c r="C94" s="26"/>
      <c r="I94" s="26"/>
      <c r="J94" s="26"/>
      <c r="K94" s="49"/>
      <c r="L94" s="203">
        <v>8</v>
      </c>
      <c r="M94" s="28" t="s">
        <v>51</v>
      </c>
      <c r="N94" s="85">
        <v>229344</v>
      </c>
      <c r="O94" s="85">
        <v>3339</v>
      </c>
      <c r="P94" s="157">
        <v>1.4558915864378401E-2</v>
      </c>
      <c r="Q94" s="85">
        <v>7486227980</v>
      </c>
      <c r="R94" s="85">
        <v>3266845100</v>
      </c>
      <c r="S94" s="85">
        <v>4219382880</v>
      </c>
      <c r="T94" s="51">
        <v>0.43638065908861084</v>
      </c>
      <c r="U94" s="49"/>
      <c r="V94" s="26"/>
      <c r="AC94" s="26"/>
    </row>
    <row r="95" spans="2:29">
      <c r="B95" s="26"/>
      <c r="C95" s="26"/>
      <c r="I95" s="26"/>
      <c r="J95" s="26"/>
      <c r="K95" s="49"/>
      <c r="L95" s="203">
        <v>9</v>
      </c>
      <c r="M95" s="28" t="s">
        <v>101</v>
      </c>
      <c r="N95" s="85">
        <v>135644</v>
      </c>
      <c r="O95" s="85">
        <v>2284</v>
      </c>
      <c r="P95" s="157">
        <v>1.6838194096310932E-2</v>
      </c>
      <c r="Q95" s="85">
        <v>4916217080</v>
      </c>
      <c r="R95" s="85">
        <v>2314468230</v>
      </c>
      <c r="S95" s="85">
        <v>2601748850</v>
      </c>
      <c r="T95" s="51">
        <v>0.47078234999338148</v>
      </c>
      <c r="U95" s="49"/>
      <c r="V95" s="26"/>
      <c r="AC95" s="26"/>
    </row>
    <row r="96" spans="2:29">
      <c r="B96" s="26"/>
      <c r="C96" s="26"/>
      <c r="I96" s="26"/>
      <c r="J96" s="26"/>
      <c r="K96" s="49"/>
      <c r="L96" s="203">
        <v>10</v>
      </c>
      <c r="M96" s="28" t="s">
        <v>52</v>
      </c>
      <c r="N96" s="85">
        <v>335291</v>
      </c>
      <c r="O96" s="85">
        <v>5194</v>
      </c>
      <c r="P96" s="157">
        <v>1.5491021232302686E-2</v>
      </c>
      <c r="Q96" s="85">
        <v>11350091040</v>
      </c>
      <c r="R96" s="85">
        <v>4975442840</v>
      </c>
      <c r="S96" s="85">
        <v>6374648200</v>
      </c>
      <c r="T96" s="51">
        <v>0.43836149176826339</v>
      </c>
      <c r="U96" s="49"/>
      <c r="V96" s="26"/>
      <c r="AC96" s="26"/>
    </row>
    <row r="97" spans="2:29">
      <c r="B97" s="26"/>
      <c r="C97" s="26"/>
      <c r="I97" s="26"/>
      <c r="J97" s="26"/>
      <c r="K97" s="49"/>
      <c r="L97" s="203">
        <v>11</v>
      </c>
      <c r="M97" s="28" t="s">
        <v>53</v>
      </c>
      <c r="N97" s="85">
        <v>603506</v>
      </c>
      <c r="O97" s="85">
        <v>9567</v>
      </c>
      <c r="P97" s="157">
        <v>1.5852369321928864E-2</v>
      </c>
      <c r="Q97" s="85">
        <v>20632511610</v>
      </c>
      <c r="R97" s="85">
        <v>9566836930</v>
      </c>
      <c r="S97" s="85">
        <v>11065674680</v>
      </c>
      <c r="T97" s="51">
        <v>0.46367776792444515</v>
      </c>
      <c r="U97" s="49"/>
      <c r="V97" s="26"/>
      <c r="AC97" s="26"/>
    </row>
    <row r="98" spans="2:29">
      <c r="B98" s="26"/>
      <c r="C98" s="26"/>
      <c r="I98" s="26"/>
      <c r="J98" s="26"/>
      <c r="K98" s="49"/>
      <c r="L98" s="203">
        <v>12</v>
      </c>
      <c r="M98" s="28" t="s">
        <v>102</v>
      </c>
      <c r="N98" s="85">
        <v>301454</v>
      </c>
      <c r="O98" s="85">
        <v>4744</v>
      </c>
      <c r="P98" s="157">
        <v>1.5737061044139404E-2</v>
      </c>
      <c r="Q98" s="85">
        <v>10388864270</v>
      </c>
      <c r="R98" s="85">
        <v>4636948470</v>
      </c>
      <c r="S98" s="85">
        <v>5751915800</v>
      </c>
      <c r="T98" s="51">
        <v>0.44633834358488544</v>
      </c>
      <c r="U98" s="49"/>
      <c r="V98" s="26"/>
      <c r="AC98" s="26"/>
    </row>
    <row r="99" spans="2:29">
      <c r="B99" s="26"/>
      <c r="C99" s="26"/>
      <c r="I99" s="26"/>
      <c r="J99" s="26"/>
      <c r="K99" s="49"/>
      <c r="L99" s="203">
        <v>13</v>
      </c>
      <c r="M99" s="28" t="s">
        <v>103</v>
      </c>
      <c r="N99" s="85">
        <v>515868</v>
      </c>
      <c r="O99" s="85">
        <v>8423</v>
      </c>
      <c r="P99" s="157">
        <v>1.6327820295114252E-2</v>
      </c>
      <c r="Q99" s="85">
        <v>18446820170</v>
      </c>
      <c r="R99" s="85">
        <v>8158771530</v>
      </c>
      <c r="S99" s="85">
        <v>10288048640</v>
      </c>
      <c r="T99" s="51">
        <v>0.44228606636869494</v>
      </c>
      <c r="U99" s="49"/>
      <c r="V99" s="26"/>
      <c r="AC99" s="26"/>
    </row>
    <row r="100" spans="2:29">
      <c r="B100" s="26"/>
      <c r="C100" s="26"/>
      <c r="I100" s="26"/>
      <c r="J100" s="26"/>
      <c r="K100" s="49"/>
      <c r="L100" s="203">
        <v>14</v>
      </c>
      <c r="M100" s="28" t="s">
        <v>104</v>
      </c>
      <c r="N100" s="85">
        <v>378933</v>
      </c>
      <c r="O100" s="85">
        <v>5806</v>
      </c>
      <c r="P100" s="157">
        <v>1.5321969846912252E-2</v>
      </c>
      <c r="Q100" s="85">
        <v>13308457610</v>
      </c>
      <c r="R100" s="85">
        <v>5801634470</v>
      </c>
      <c r="S100" s="85">
        <v>7506823140</v>
      </c>
      <c r="T100" s="51">
        <v>0.43593590181634878</v>
      </c>
      <c r="U100" s="49"/>
      <c r="V100" s="26"/>
      <c r="AC100" s="26"/>
    </row>
    <row r="101" spans="2:29">
      <c r="B101" s="26"/>
      <c r="C101" s="26"/>
      <c r="I101" s="26"/>
      <c r="J101" s="26"/>
      <c r="K101" s="49"/>
      <c r="L101" s="203">
        <v>15</v>
      </c>
      <c r="M101" s="28" t="s">
        <v>105</v>
      </c>
      <c r="N101" s="85">
        <v>651940</v>
      </c>
      <c r="O101" s="85">
        <v>9521</v>
      </c>
      <c r="P101" s="157">
        <v>1.4604104672209099E-2</v>
      </c>
      <c r="Q101" s="85">
        <v>21481126800</v>
      </c>
      <c r="R101" s="85">
        <v>9475076820</v>
      </c>
      <c r="S101" s="85">
        <v>12006049980</v>
      </c>
      <c r="T101" s="51">
        <v>0.44108844513687245</v>
      </c>
      <c r="U101" s="49"/>
      <c r="V101" s="26"/>
      <c r="AC101" s="26"/>
    </row>
    <row r="102" spans="2:29">
      <c r="B102" s="26"/>
      <c r="C102" s="26"/>
      <c r="I102" s="26"/>
      <c r="J102" s="26"/>
      <c r="K102" s="49"/>
      <c r="L102" s="203">
        <v>16</v>
      </c>
      <c r="M102" s="28" t="s">
        <v>54</v>
      </c>
      <c r="N102" s="85">
        <v>452537</v>
      </c>
      <c r="O102" s="85">
        <v>6040</v>
      </c>
      <c r="P102" s="157">
        <v>1.3346974943485284E-2</v>
      </c>
      <c r="Q102" s="85">
        <v>14075242010</v>
      </c>
      <c r="R102" s="85">
        <v>5905565330</v>
      </c>
      <c r="S102" s="85">
        <v>8169676680</v>
      </c>
      <c r="T102" s="51">
        <v>0.41957113958000075</v>
      </c>
      <c r="U102" s="49"/>
      <c r="V102" s="26"/>
      <c r="AC102" s="26"/>
    </row>
    <row r="103" spans="2:29">
      <c r="B103" s="26"/>
      <c r="C103" s="26"/>
      <c r="I103" s="26"/>
      <c r="J103" s="26"/>
      <c r="K103" s="49"/>
      <c r="L103" s="203">
        <v>17</v>
      </c>
      <c r="M103" s="28" t="s">
        <v>106</v>
      </c>
      <c r="N103" s="85">
        <v>653310</v>
      </c>
      <c r="O103" s="85">
        <v>9504</v>
      </c>
      <c r="P103" s="157">
        <v>1.4547458327593332E-2</v>
      </c>
      <c r="Q103" s="85">
        <v>21272360520</v>
      </c>
      <c r="R103" s="85">
        <v>9153416080</v>
      </c>
      <c r="S103" s="85">
        <v>12118944440</v>
      </c>
      <c r="T103" s="51">
        <v>0.43029620861277129</v>
      </c>
      <c r="U103" s="49"/>
      <c r="V103" s="26"/>
      <c r="AC103" s="26"/>
    </row>
    <row r="104" spans="2:29">
      <c r="B104" s="26"/>
      <c r="C104" s="26"/>
      <c r="I104" s="26"/>
      <c r="J104" s="26"/>
      <c r="K104" s="49"/>
      <c r="L104" s="203">
        <v>18</v>
      </c>
      <c r="M104" s="28" t="s">
        <v>55</v>
      </c>
      <c r="N104" s="85">
        <v>555330</v>
      </c>
      <c r="O104" s="85">
        <v>8112</v>
      </c>
      <c r="P104" s="157">
        <v>1.4607530657446924E-2</v>
      </c>
      <c r="Q104" s="85">
        <v>18682331850</v>
      </c>
      <c r="R104" s="85">
        <v>7924505620</v>
      </c>
      <c r="S104" s="85">
        <v>10757826230</v>
      </c>
      <c r="T104" s="51">
        <v>0.42417111973096655</v>
      </c>
      <c r="U104" s="49"/>
      <c r="V104" s="26"/>
      <c r="AC104" s="26"/>
    </row>
    <row r="105" spans="2:29">
      <c r="B105" s="26"/>
      <c r="C105" s="26"/>
      <c r="I105" s="26"/>
      <c r="J105" s="26"/>
      <c r="K105" s="49"/>
      <c r="L105" s="203">
        <v>19</v>
      </c>
      <c r="M105" s="28" t="s">
        <v>107</v>
      </c>
      <c r="N105" s="85">
        <v>370570</v>
      </c>
      <c r="O105" s="85">
        <v>5888</v>
      </c>
      <c r="P105" s="157">
        <v>1.5889035809698571E-2</v>
      </c>
      <c r="Q105" s="85">
        <v>12833963010</v>
      </c>
      <c r="R105" s="85">
        <v>5624657410</v>
      </c>
      <c r="S105" s="85">
        <v>7209305600</v>
      </c>
      <c r="T105" s="51">
        <v>0.43826348927586634</v>
      </c>
      <c r="U105" s="49"/>
      <c r="V105" s="26"/>
      <c r="AC105" s="26"/>
    </row>
    <row r="106" spans="2:29">
      <c r="B106" s="26"/>
      <c r="C106" s="26"/>
      <c r="I106" s="26"/>
      <c r="J106" s="26"/>
      <c r="K106" s="49"/>
      <c r="L106" s="203">
        <v>20</v>
      </c>
      <c r="M106" s="28" t="s">
        <v>108</v>
      </c>
      <c r="N106" s="85">
        <v>595870</v>
      </c>
      <c r="O106" s="85">
        <v>9291</v>
      </c>
      <c r="P106" s="157">
        <v>1.5592327185459916E-2</v>
      </c>
      <c r="Q106" s="85">
        <v>20286868400</v>
      </c>
      <c r="R106" s="85">
        <v>9032497850</v>
      </c>
      <c r="S106" s="85">
        <v>11254370550</v>
      </c>
      <c r="T106" s="51">
        <v>0.44523864757756304</v>
      </c>
      <c r="U106" s="49"/>
      <c r="V106" s="26"/>
      <c r="AC106" s="26"/>
    </row>
    <row r="107" spans="2:29">
      <c r="B107" s="26"/>
      <c r="C107" s="26"/>
      <c r="I107" s="26"/>
      <c r="J107" s="26"/>
      <c r="K107" s="49"/>
      <c r="L107" s="203">
        <v>21</v>
      </c>
      <c r="M107" s="28" t="s">
        <v>109</v>
      </c>
      <c r="N107" s="85">
        <v>399288</v>
      </c>
      <c r="O107" s="85">
        <v>5975</v>
      </c>
      <c r="P107" s="157">
        <v>1.4964136162369017E-2</v>
      </c>
      <c r="Q107" s="85">
        <v>13392032440</v>
      </c>
      <c r="R107" s="85">
        <v>5955568250</v>
      </c>
      <c r="S107" s="85">
        <v>7436464190</v>
      </c>
      <c r="T107" s="51">
        <v>0.44470981359122214</v>
      </c>
      <c r="U107" s="49"/>
      <c r="V107" s="26"/>
      <c r="AC107" s="26"/>
    </row>
    <row r="108" spans="2:29">
      <c r="B108" s="26"/>
      <c r="C108" s="26"/>
      <c r="I108" s="26"/>
      <c r="J108" s="26"/>
      <c r="K108" s="49"/>
      <c r="L108" s="203">
        <v>22</v>
      </c>
      <c r="M108" s="28" t="s">
        <v>56</v>
      </c>
      <c r="N108" s="85">
        <v>523679</v>
      </c>
      <c r="O108" s="85">
        <v>7795</v>
      </c>
      <c r="P108" s="157">
        <v>1.4885072725849232E-2</v>
      </c>
      <c r="Q108" s="85">
        <v>17114665030</v>
      </c>
      <c r="R108" s="85">
        <v>7538353960</v>
      </c>
      <c r="S108" s="85">
        <v>9576311070</v>
      </c>
      <c r="T108" s="51">
        <v>0.44046167113327372</v>
      </c>
      <c r="U108" s="49"/>
      <c r="V108" s="26"/>
      <c r="AC108" s="26"/>
    </row>
    <row r="109" spans="2:29">
      <c r="B109" s="26"/>
      <c r="C109" s="26"/>
      <c r="I109" s="26"/>
      <c r="J109" s="26"/>
      <c r="K109" s="49"/>
      <c r="L109" s="203">
        <v>23</v>
      </c>
      <c r="M109" s="28" t="s">
        <v>110</v>
      </c>
      <c r="N109" s="85">
        <v>814618</v>
      </c>
      <c r="O109" s="85">
        <v>12196</v>
      </c>
      <c r="P109" s="157">
        <v>1.4971434463760928E-2</v>
      </c>
      <c r="Q109" s="85">
        <v>27782831340</v>
      </c>
      <c r="R109" s="85">
        <v>11927382340</v>
      </c>
      <c r="S109" s="85">
        <v>15855449000</v>
      </c>
      <c r="T109" s="51">
        <v>0.42930766105280616</v>
      </c>
      <c r="U109" s="49"/>
      <c r="V109" s="26"/>
      <c r="AC109" s="26"/>
    </row>
    <row r="110" spans="2:29">
      <c r="B110" s="26"/>
      <c r="C110" s="26"/>
      <c r="I110" s="26"/>
      <c r="J110" s="26"/>
      <c r="K110" s="49"/>
      <c r="L110" s="203">
        <v>24</v>
      </c>
      <c r="M110" s="28" t="s">
        <v>111</v>
      </c>
      <c r="N110" s="85">
        <v>358138</v>
      </c>
      <c r="O110" s="85">
        <v>5308</v>
      </c>
      <c r="P110" s="157">
        <v>1.482110248004959E-2</v>
      </c>
      <c r="Q110" s="85">
        <v>11845435930</v>
      </c>
      <c r="R110" s="85">
        <v>5268850490</v>
      </c>
      <c r="S110" s="85">
        <v>6576585440</v>
      </c>
      <c r="T110" s="51">
        <v>0.44480004966773729</v>
      </c>
      <c r="U110" s="49"/>
      <c r="V110" s="26"/>
      <c r="AC110" s="26"/>
    </row>
    <row r="111" spans="2:29">
      <c r="B111" s="26"/>
      <c r="C111" s="26"/>
      <c r="I111" s="26"/>
      <c r="J111" s="26"/>
      <c r="K111" s="49"/>
      <c r="L111" s="203">
        <v>25</v>
      </c>
      <c r="M111" s="28" t="s">
        <v>112</v>
      </c>
      <c r="N111" s="85">
        <v>239961</v>
      </c>
      <c r="O111" s="85">
        <v>3581</v>
      </c>
      <c r="P111" s="157">
        <v>1.4923258362817292E-2</v>
      </c>
      <c r="Q111" s="85">
        <v>7877886980</v>
      </c>
      <c r="R111" s="85">
        <v>3507682590</v>
      </c>
      <c r="S111" s="85">
        <v>4370204390</v>
      </c>
      <c r="T111" s="51">
        <v>0.44525678001031693</v>
      </c>
      <c r="U111" s="49"/>
      <c r="V111" s="26"/>
      <c r="AC111" s="26"/>
    </row>
    <row r="112" spans="2:29">
      <c r="B112" s="26"/>
      <c r="C112" s="26"/>
      <c r="I112" s="26"/>
      <c r="J112" s="26"/>
      <c r="K112" s="49"/>
      <c r="L112" s="203">
        <v>26</v>
      </c>
      <c r="M112" s="28" t="s">
        <v>30</v>
      </c>
      <c r="N112" s="85">
        <v>3323590</v>
      </c>
      <c r="O112" s="85">
        <v>57053</v>
      </c>
      <c r="P112" s="157">
        <v>1.7166076441438326E-2</v>
      </c>
      <c r="Q112" s="85">
        <v>117991297990</v>
      </c>
      <c r="R112" s="85">
        <v>54510722350</v>
      </c>
      <c r="S112" s="85">
        <v>63480575640</v>
      </c>
      <c r="T112" s="51">
        <v>0.46198934394822821</v>
      </c>
      <c r="U112" s="49"/>
      <c r="V112" s="26"/>
      <c r="AC112" s="26"/>
    </row>
    <row r="113" spans="2:29">
      <c r="B113" s="26"/>
      <c r="C113" s="26"/>
      <c r="I113" s="26"/>
      <c r="J113" s="26"/>
      <c r="K113" s="49"/>
      <c r="L113" s="203">
        <v>27</v>
      </c>
      <c r="M113" s="28" t="s">
        <v>31</v>
      </c>
      <c r="N113" s="85">
        <v>533969</v>
      </c>
      <c r="O113" s="85">
        <v>9241</v>
      </c>
      <c r="P113" s="157">
        <v>1.7306248115527306E-2</v>
      </c>
      <c r="Q113" s="85">
        <v>19220724080</v>
      </c>
      <c r="R113" s="85">
        <v>8875627780</v>
      </c>
      <c r="S113" s="85">
        <v>10345096300</v>
      </c>
      <c r="T113" s="51">
        <v>0.46177385113370817</v>
      </c>
      <c r="U113" s="49"/>
      <c r="V113" s="26"/>
      <c r="AC113" s="26"/>
    </row>
    <row r="114" spans="2:29">
      <c r="B114" s="26"/>
      <c r="C114" s="26"/>
      <c r="I114" s="26"/>
      <c r="J114" s="26"/>
      <c r="K114" s="49"/>
      <c r="L114" s="203">
        <v>28</v>
      </c>
      <c r="M114" s="28" t="s">
        <v>32</v>
      </c>
      <c r="N114" s="85">
        <v>440439</v>
      </c>
      <c r="O114" s="85">
        <v>8031</v>
      </c>
      <c r="P114" s="157">
        <v>1.823408008827556E-2</v>
      </c>
      <c r="Q114" s="85">
        <v>16320007600</v>
      </c>
      <c r="R114" s="85">
        <v>7632060590</v>
      </c>
      <c r="S114" s="85">
        <v>8687947010</v>
      </c>
      <c r="T114" s="51">
        <v>0.46765055366763431</v>
      </c>
      <c r="U114" s="49"/>
      <c r="V114" s="26"/>
      <c r="AC114" s="26"/>
    </row>
    <row r="115" spans="2:29">
      <c r="B115" s="26"/>
      <c r="C115" s="26"/>
      <c r="I115" s="26"/>
      <c r="J115" s="26"/>
      <c r="K115" s="49"/>
      <c r="L115" s="203">
        <v>29</v>
      </c>
      <c r="M115" s="28" t="s">
        <v>33</v>
      </c>
      <c r="N115" s="85">
        <v>374239</v>
      </c>
      <c r="O115" s="85">
        <v>6719</v>
      </c>
      <c r="P115" s="157">
        <v>1.7953767512204767E-2</v>
      </c>
      <c r="Q115" s="85">
        <v>13715671440</v>
      </c>
      <c r="R115" s="85">
        <v>6462048770</v>
      </c>
      <c r="S115" s="85">
        <v>7253622670</v>
      </c>
      <c r="T115" s="51">
        <v>0.47114345063372265</v>
      </c>
      <c r="U115" s="49"/>
      <c r="V115" s="26"/>
      <c r="AC115" s="26"/>
    </row>
    <row r="116" spans="2:29">
      <c r="B116" s="26"/>
      <c r="C116" s="26"/>
      <c r="I116" s="26"/>
      <c r="J116" s="26"/>
      <c r="K116" s="49"/>
      <c r="L116" s="203">
        <v>30</v>
      </c>
      <c r="M116" s="28" t="s">
        <v>34</v>
      </c>
      <c r="N116" s="85">
        <v>539366</v>
      </c>
      <c r="O116" s="85">
        <v>8939</v>
      </c>
      <c r="P116" s="157">
        <v>1.6573161823325903E-2</v>
      </c>
      <c r="Q116" s="85">
        <v>18527093850</v>
      </c>
      <c r="R116" s="85">
        <v>8673705790</v>
      </c>
      <c r="S116" s="85">
        <v>9853388060</v>
      </c>
      <c r="T116" s="51">
        <v>0.46816332125396992</v>
      </c>
      <c r="U116" s="49"/>
      <c r="V116" s="26"/>
      <c r="AC116" s="26"/>
    </row>
    <row r="117" spans="2:29">
      <c r="B117" s="26"/>
      <c r="C117" s="26"/>
      <c r="I117" s="26"/>
      <c r="J117" s="26"/>
      <c r="K117" s="49"/>
      <c r="L117" s="203">
        <v>31</v>
      </c>
      <c r="M117" s="28" t="s">
        <v>35</v>
      </c>
      <c r="N117" s="85">
        <v>685656</v>
      </c>
      <c r="O117" s="85">
        <v>10879</v>
      </c>
      <c r="P117" s="157">
        <v>1.586655699067754E-2</v>
      </c>
      <c r="Q117" s="85">
        <v>23374579590</v>
      </c>
      <c r="R117" s="85">
        <v>10434955230</v>
      </c>
      <c r="S117" s="85">
        <v>12939624360</v>
      </c>
      <c r="T117" s="51">
        <v>0.44642322612998919</v>
      </c>
      <c r="U117" s="49"/>
      <c r="V117" s="26"/>
      <c r="AC117" s="26"/>
    </row>
    <row r="118" spans="2:29">
      <c r="B118" s="26"/>
      <c r="C118" s="26"/>
      <c r="I118" s="26"/>
      <c r="J118" s="26"/>
      <c r="K118" s="49"/>
      <c r="L118" s="203">
        <v>32</v>
      </c>
      <c r="M118" s="28" t="s">
        <v>36</v>
      </c>
      <c r="N118" s="85">
        <v>590777</v>
      </c>
      <c r="O118" s="85">
        <v>10296</v>
      </c>
      <c r="P118" s="157">
        <v>1.7427895805016105E-2</v>
      </c>
      <c r="Q118" s="85">
        <v>20763966320</v>
      </c>
      <c r="R118" s="85">
        <v>9569621970</v>
      </c>
      <c r="S118" s="85">
        <v>11194344350</v>
      </c>
      <c r="T118" s="51">
        <v>0.46087639627803056</v>
      </c>
      <c r="U118" s="49"/>
      <c r="V118" s="26"/>
      <c r="AC118" s="26"/>
    </row>
    <row r="119" spans="2:29">
      <c r="B119" s="26"/>
      <c r="C119" s="26"/>
      <c r="I119" s="26"/>
      <c r="J119" s="26"/>
      <c r="K119" s="49"/>
      <c r="L119" s="203">
        <v>33</v>
      </c>
      <c r="M119" s="28" t="s">
        <v>37</v>
      </c>
      <c r="N119" s="85">
        <v>159144</v>
      </c>
      <c r="O119" s="85">
        <v>2948</v>
      </c>
      <c r="P119" s="157">
        <v>1.8524103956165484E-2</v>
      </c>
      <c r="Q119" s="85">
        <v>6069255110</v>
      </c>
      <c r="R119" s="85">
        <v>2862702220</v>
      </c>
      <c r="S119" s="85">
        <v>3206552890</v>
      </c>
      <c r="T119" s="51">
        <v>0.47167274535606069</v>
      </c>
      <c r="U119" s="49"/>
      <c r="V119" s="26"/>
      <c r="AC119" s="26"/>
    </row>
    <row r="120" spans="2:29">
      <c r="B120" s="26"/>
      <c r="C120" s="26"/>
      <c r="I120" s="26"/>
      <c r="J120" s="26"/>
      <c r="K120" s="49"/>
      <c r="L120" s="203">
        <v>34</v>
      </c>
      <c r="M120" s="28" t="s">
        <v>38</v>
      </c>
      <c r="N120" s="85">
        <v>691608</v>
      </c>
      <c r="O120" s="85">
        <v>14905</v>
      </c>
      <c r="P120" s="157">
        <v>2.1551225549733374E-2</v>
      </c>
      <c r="Q120" s="85">
        <v>28174343190</v>
      </c>
      <c r="R120" s="85">
        <v>13855375540</v>
      </c>
      <c r="S120" s="85">
        <v>14318967650</v>
      </c>
      <c r="T120" s="51">
        <v>0.49177279649655603</v>
      </c>
      <c r="U120" s="49"/>
      <c r="V120" s="26"/>
      <c r="AC120" s="26"/>
    </row>
    <row r="121" spans="2:29">
      <c r="B121" s="26"/>
      <c r="C121" s="26"/>
      <c r="I121" s="26"/>
      <c r="J121" s="26"/>
      <c r="K121" s="49"/>
      <c r="L121" s="203">
        <v>35</v>
      </c>
      <c r="M121" s="28" t="s">
        <v>1</v>
      </c>
      <c r="N121" s="85">
        <v>1669618</v>
      </c>
      <c r="O121" s="85">
        <v>23676</v>
      </c>
      <c r="P121" s="157">
        <v>1.4180489189742804E-2</v>
      </c>
      <c r="Q121" s="85">
        <v>51860483680</v>
      </c>
      <c r="R121" s="85">
        <v>23181382880</v>
      </c>
      <c r="S121" s="85">
        <v>28679100800</v>
      </c>
      <c r="T121" s="51">
        <v>0.44699511526036734</v>
      </c>
      <c r="U121" s="49"/>
      <c r="V121" s="26"/>
      <c r="AC121" s="26"/>
    </row>
    <row r="122" spans="2:29">
      <c r="B122" s="26"/>
      <c r="C122" s="26"/>
      <c r="I122" s="26"/>
      <c r="J122" s="26"/>
      <c r="K122" s="49"/>
      <c r="L122" s="203">
        <v>36</v>
      </c>
      <c r="M122" s="28" t="s">
        <v>2</v>
      </c>
      <c r="N122" s="85">
        <v>432774</v>
      </c>
      <c r="O122" s="85">
        <v>6755</v>
      </c>
      <c r="P122" s="157">
        <v>1.5608608650242389E-2</v>
      </c>
      <c r="Q122" s="85">
        <v>14367862140</v>
      </c>
      <c r="R122" s="85">
        <v>6687032590</v>
      </c>
      <c r="S122" s="85">
        <v>7680829550</v>
      </c>
      <c r="T122" s="51">
        <v>0.46541597663185819</v>
      </c>
      <c r="U122" s="49"/>
      <c r="V122" s="26"/>
      <c r="AC122" s="26"/>
    </row>
    <row r="123" spans="2:29">
      <c r="B123" s="26"/>
      <c r="C123" s="26"/>
      <c r="I123" s="26"/>
      <c r="J123" s="26"/>
      <c r="K123" s="49"/>
      <c r="L123" s="203">
        <v>37</v>
      </c>
      <c r="M123" s="28" t="s">
        <v>3</v>
      </c>
      <c r="N123" s="85">
        <v>1442382</v>
      </c>
      <c r="O123" s="85">
        <v>20923</v>
      </c>
      <c r="P123" s="157">
        <v>1.4505865991117471E-2</v>
      </c>
      <c r="Q123" s="85">
        <v>45135543560</v>
      </c>
      <c r="R123" s="85">
        <v>20815412740</v>
      </c>
      <c r="S123" s="85">
        <v>24320130820</v>
      </c>
      <c r="T123" s="51">
        <v>0.46117563007365719</v>
      </c>
      <c r="U123" s="49"/>
      <c r="V123" s="26"/>
      <c r="AC123" s="26"/>
    </row>
    <row r="124" spans="2:29">
      <c r="B124" s="26"/>
      <c r="C124" s="26"/>
      <c r="I124" s="26"/>
      <c r="J124" s="26"/>
      <c r="K124" s="49"/>
      <c r="L124" s="203">
        <v>38</v>
      </c>
      <c r="M124" s="139" t="s">
        <v>39</v>
      </c>
      <c r="N124" s="85">
        <v>302332</v>
      </c>
      <c r="O124" s="85">
        <v>4891</v>
      </c>
      <c r="P124" s="157">
        <v>1.6177579614463571E-2</v>
      </c>
      <c r="Q124" s="85">
        <v>10213701850</v>
      </c>
      <c r="R124" s="85">
        <v>4846798070</v>
      </c>
      <c r="S124" s="85">
        <v>5366903780</v>
      </c>
      <c r="T124" s="51">
        <v>0.47453882453010904</v>
      </c>
      <c r="U124" s="49"/>
      <c r="V124" s="26"/>
      <c r="AC124" s="26"/>
    </row>
    <row r="125" spans="2:29">
      <c r="B125" s="26"/>
      <c r="C125" s="26"/>
      <c r="I125" s="26"/>
      <c r="J125" s="26"/>
      <c r="K125" s="49"/>
      <c r="L125" s="203">
        <v>39</v>
      </c>
      <c r="M125" s="139" t="s">
        <v>7</v>
      </c>
      <c r="N125" s="85">
        <v>1629851</v>
      </c>
      <c r="O125" s="85">
        <v>23711</v>
      </c>
      <c r="P125" s="157">
        <v>1.4547955610666252E-2</v>
      </c>
      <c r="Q125" s="85">
        <v>51759000110</v>
      </c>
      <c r="R125" s="85">
        <v>23225924070</v>
      </c>
      <c r="S125" s="85">
        <v>28533076040</v>
      </c>
      <c r="T125" s="51">
        <v>0.44873208563997508</v>
      </c>
      <c r="U125" s="49"/>
      <c r="V125" s="26"/>
      <c r="AC125" s="26"/>
    </row>
    <row r="126" spans="2:29">
      <c r="B126" s="26"/>
      <c r="C126" s="26"/>
      <c r="I126" s="26"/>
      <c r="J126" s="26"/>
      <c r="K126" s="49"/>
      <c r="L126" s="203">
        <v>40</v>
      </c>
      <c r="M126" s="139" t="s">
        <v>40</v>
      </c>
      <c r="N126" s="85">
        <v>313298</v>
      </c>
      <c r="O126" s="85">
        <v>6518</v>
      </c>
      <c r="P126" s="157">
        <v>2.080447369596997E-2</v>
      </c>
      <c r="Q126" s="85">
        <v>12417537710</v>
      </c>
      <c r="R126" s="85">
        <v>5958709890</v>
      </c>
      <c r="S126" s="85">
        <v>6458827820</v>
      </c>
      <c r="T126" s="51">
        <v>0.47986243562613673</v>
      </c>
      <c r="U126" s="49"/>
      <c r="V126" s="26"/>
      <c r="AC126" s="26"/>
    </row>
    <row r="127" spans="2:29">
      <c r="B127" s="26"/>
      <c r="C127" s="26"/>
      <c r="I127" s="26"/>
      <c r="J127" s="26"/>
      <c r="K127" s="49"/>
      <c r="L127" s="203">
        <v>41</v>
      </c>
      <c r="M127" s="139" t="s">
        <v>11</v>
      </c>
      <c r="N127" s="85">
        <v>611233</v>
      </c>
      <c r="O127" s="85">
        <v>9246</v>
      </c>
      <c r="P127" s="157">
        <v>1.5126801072586068E-2</v>
      </c>
      <c r="Q127" s="85">
        <v>20905118720</v>
      </c>
      <c r="R127" s="85">
        <v>9461068550</v>
      </c>
      <c r="S127" s="85">
        <v>11444050170</v>
      </c>
      <c r="T127" s="51">
        <v>0.45257186417930084</v>
      </c>
      <c r="U127" s="49"/>
      <c r="V127" s="26"/>
      <c r="AC127" s="26"/>
    </row>
    <row r="128" spans="2:29">
      <c r="B128" s="26"/>
      <c r="C128" s="26"/>
      <c r="I128" s="26"/>
      <c r="J128" s="26"/>
      <c r="K128" s="49"/>
      <c r="L128" s="203">
        <v>42</v>
      </c>
      <c r="M128" s="139" t="s">
        <v>12</v>
      </c>
      <c r="N128" s="85">
        <v>1579285</v>
      </c>
      <c r="O128" s="85">
        <v>23993</v>
      </c>
      <c r="P128" s="157">
        <v>1.5192318042658545E-2</v>
      </c>
      <c r="Q128" s="85">
        <v>52173278880</v>
      </c>
      <c r="R128" s="85">
        <v>23325366450</v>
      </c>
      <c r="S128" s="85">
        <v>28847912430</v>
      </c>
      <c r="T128" s="51">
        <v>0.44707495773169625</v>
      </c>
      <c r="U128" s="49"/>
      <c r="V128" s="26"/>
      <c r="AC128" s="26"/>
    </row>
    <row r="129" spans="2:29">
      <c r="B129" s="26"/>
      <c r="C129" s="26"/>
      <c r="I129" s="26"/>
      <c r="J129" s="26"/>
      <c r="K129" s="49"/>
      <c r="L129" s="203">
        <v>43</v>
      </c>
      <c r="M129" s="139" t="s">
        <v>8</v>
      </c>
      <c r="N129" s="85">
        <v>1019804</v>
      </c>
      <c r="O129" s="85">
        <v>16240</v>
      </c>
      <c r="P129" s="157">
        <v>1.5924628654133539E-2</v>
      </c>
      <c r="Q129" s="85">
        <v>34420113930</v>
      </c>
      <c r="R129" s="85">
        <v>15573624520</v>
      </c>
      <c r="S129" s="85">
        <v>18846489410</v>
      </c>
      <c r="T129" s="51">
        <v>0.45245708807565238</v>
      </c>
      <c r="U129" s="49"/>
      <c r="V129" s="26"/>
      <c r="AC129" s="26"/>
    </row>
    <row r="130" spans="2:29">
      <c r="B130" s="26"/>
      <c r="C130" s="26"/>
      <c r="I130" s="26"/>
      <c r="J130" s="26"/>
      <c r="K130" s="49"/>
      <c r="L130" s="203">
        <v>44</v>
      </c>
      <c r="M130" s="139" t="s">
        <v>18</v>
      </c>
      <c r="N130" s="85">
        <v>1106483</v>
      </c>
      <c r="O130" s="85">
        <v>15316</v>
      </c>
      <c r="P130" s="157">
        <v>1.3842056317177942E-2</v>
      </c>
      <c r="Q130" s="85">
        <v>35705518830</v>
      </c>
      <c r="R130" s="85">
        <v>15589259460</v>
      </c>
      <c r="S130" s="85">
        <v>20116259370</v>
      </c>
      <c r="T130" s="51">
        <v>0.43660643986782816</v>
      </c>
      <c r="U130" s="49"/>
      <c r="V130" s="26"/>
      <c r="AC130" s="26"/>
    </row>
    <row r="131" spans="2:29">
      <c r="B131" s="26"/>
      <c r="C131" s="26"/>
      <c r="I131" s="26"/>
      <c r="J131" s="26"/>
      <c r="K131" s="49"/>
      <c r="L131" s="203">
        <v>45</v>
      </c>
      <c r="M131" s="139" t="s">
        <v>41</v>
      </c>
      <c r="N131" s="85">
        <v>380843</v>
      </c>
      <c r="O131" s="85">
        <v>6723</v>
      </c>
      <c r="P131" s="157">
        <v>1.7652943601431562E-2</v>
      </c>
      <c r="Q131" s="85">
        <v>13953143040</v>
      </c>
      <c r="R131" s="85">
        <v>6318133560</v>
      </c>
      <c r="S131" s="85">
        <v>7635009480</v>
      </c>
      <c r="T131" s="51">
        <v>0.45281077832339056</v>
      </c>
      <c r="U131" s="49"/>
      <c r="V131" s="26"/>
      <c r="AC131" s="26"/>
    </row>
    <row r="132" spans="2:29">
      <c r="B132" s="26"/>
      <c r="C132" s="26"/>
      <c r="I132" s="26"/>
      <c r="J132" s="26"/>
      <c r="K132" s="49"/>
      <c r="L132" s="203">
        <v>46</v>
      </c>
      <c r="M132" s="139" t="s">
        <v>21</v>
      </c>
      <c r="N132" s="85">
        <v>441171</v>
      </c>
      <c r="O132" s="85">
        <v>7593</v>
      </c>
      <c r="P132" s="157">
        <v>1.7211013416566365E-2</v>
      </c>
      <c r="Q132" s="85">
        <v>16321485330</v>
      </c>
      <c r="R132" s="85">
        <v>7405518590</v>
      </c>
      <c r="S132" s="85">
        <v>8915966740</v>
      </c>
      <c r="T132" s="51">
        <v>0.4537282263390669</v>
      </c>
      <c r="U132" s="49"/>
      <c r="V132" s="26"/>
      <c r="AC132" s="26"/>
    </row>
    <row r="133" spans="2:29">
      <c r="B133" s="26"/>
      <c r="C133" s="26"/>
      <c r="I133" s="26"/>
      <c r="J133" s="26"/>
      <c r="K133" s="49"/>
      <c r="L133" s="203">
        <v>47</v>
      </c>
      <c r="M133" s="139" t="s">
        <v>13</v>
      </c>
      <c r="N133" s="85">
        <v>968659</v>
      </c>
      <c r="O133" s="85">
        <v>14996</v>
      </c>
      <c r="P133" s="157">
        <v>1.5481196169136921E-2</v>
      </c>
      <c r="Q133" s="85">
        <v>32689581560</v>
      </c>
      <c r="R133" s="85">
        <v>14990236800</v>
      </c>
      <c r="S133" s="85">
        <v>17699344760</v>
      </c>
      <c r="T133" s="51">
        <v>0.45856312882091232</v>
      </c>
      <c r="U133" s="49"/>
      <c r="V133" s="26"/>
      <c r="AC133" s="26"/>
    </row>
    <row r="134" spans="2:29">
      <c r="B134" s="26"/>
      <c r="C134" s="26"/>
      <c r="I134" s="26"/>
      <c r="J134" s="26"/>
      <c r="K134" s="49"/>
      <c r="L134" s="203">
        <v>48</v>
      </c>
      <c r="M134" s="139" t="s">
        <v>22</v>
      </c>
      <c r="N134" s="85">
        <v>542726</v>
      </c>
      <c r="O134" s="85">
        <v>8313</v>
      </c>
      <c r="P134" s="157">
        <v>1.5317121346683225E-2</v>
      </c>
      <c r="Q134" s="85">
        <v>17799491490</v>
      </c>
      <c r="R134" s="85">
        <v>7865864670</v>
      </c>
      <c r="S134" s="85">
        <v>9933626820</v>
      </c>
      <c r="T134" s="51">
        <v>0.44191513417218414</v>
      </c>
      <c r="U134" s="49"/>
      <c r="V134" s="26"/>
      <c r="AC134" s="26"/>
    </row>
    <row r="135" spans="2:29">
      <c r="B135" s="26"/>
      <c r="C135" s="26"/>
      <c r="I135" s="26"/>
      <c r="J135" s="26"/>
      <c r="K135" s="49"/>
      <c r="L135" s="203">
        <v>49</v>
      </c>
      <c r="M135" s="139" t="s">
        <v>23</v>
      </c>
      <c r="N135" s="85">
        <v>562034</v>
      </c>
      <c r="O135" s="85">
        <v>7562</v>
      </c>
      <c r="P135" s="157">
        <v>1.345470202870289E-2</v>
      </c>
      <c r="Q135" s="85">
        <v>17124916610</v>
      </c>
      <c r="R135" s="85">
        <v>7213085190</v>
      </c>
      <c r="S135" s="85">
        <v>9911831420</v>
      </c>
      <c r="T135" s="51">
        <v>0.42120410593929308</v>
      </c>
      <c r="U135" s="49"/>
      <c r="V135" s="26"/>
      <c r="AC135" s="26"/>
    </row>
    <row r="136" spans="2:29">
      <c r="B136" s="26"/>
      <c r="C136" s="26"/>
      <c r="I136" s="26"/>
      <c r="J136" s="26"/>
      <c r="K136" s="49"/>
      <c r="L136" s="203">
        <v>50</v>
      </c>
      <c r="M136" s="139" t="s">
        <v>14</v>
      </c>
      <c r="N136" s="85">
        <v>433312</v>
      </c>
      <c r="O136" s="85">
        <v>7230</v>
      </c>
      <c r="P136" s="157">
        <v>1.668543682150506E-2</v>
      </c>
      <c r="Q136" s="85">
        <v>15951294480</v>
      </c>
      <c r="R136" s="85">
        <v>7461859950</v>
      </c>
      <c r="S136" s="85">
        <v>8489434530</v>
      </c>
      <c r="T136" s="51">
        <v>0.46779024482030629</v>
      </c>
      <c r="U136" s="49"/>
      <c r="V136" s="26"/>
      <c r="AC136" s="26"/>
    </row>
    <row r="137" spans="2:29">
      <c r="B137" s="26"/>
      <c r="C137" s="26"/>
      <c r="I137" s="26"/>
      <c r="J137" s="26"/>
      <c r="K137" s="49"/>
      <c r="L137" s="203">
        <v>51</v>
      </c>
      <c r="M137" s="139" t="s">
        <v>42</v>
      </c>
      <c r="N137" s="85">
        <v>600417</v>
      </c>
      <c r="O137" s="85">
        <v>11160</v>
      </c>
      <c r="P137" s="157">
        <v>1.8587081978025274E-2</v>
      </c>
      <c r="Q137" s="85">
        <v>22924442730</v>
      </c>
      <c r="R137" s="85">
        <v>10950182200</v>
      </c>
      <c r="S137" s="85">
        <v>11974260530</v>
      </c>
      <c r="T137" s="51">
        <v>0.47766405181444516</v>
      </c>
      <c r="U137" s="49"/>
      <c r="V137" s="26"/>
      <c r="AC137" s="26"/>
    </row>
    <row r="138" spans="2:29">
      <c r="B138" s="26"/>
      <c r="C138" s="26"/>
      <c r="I138" s="26"/>
      <c r="J138" s="26"/>
      <c r="K138" s="49"/>
      <c r="L138" s="203">
        <v>52</v>
      </c>
      <c r="M138" s="139" t="s">
        <v>4</v>
      </c>
      <c r="N138" s="85">
        <v>540574</v>
      </c>
      <c r="O138" s="85">
        <v>8392</v>
      </c>
      <c r="P138" s="157">
        <v>1.5524239049602829E-2</v>
      </c>
      <c r="Q138" s="85">
        <v>17722652100</v>
      </c>
      <c r="R138" s="85">
        <v>8367744890</v>
      </c>
      <c r="S138" s="85">
        <v>9354907210</v>
      </c>
      <c r="T138" s="51">
        <v>0.47214970100327142</v>
      </c>
      <c r="U138" s="49"/>
      <c r="V138" s="26"/>
      <c r="AC138" s="26"/>
    </row>
    <row r="139" spans="2:29">
      <c r="B139" s="26"/>
      <c r="C139" s="26"/>
      <c r="I139" s="26"/>
      <c r="J139" s="26"/>
      <c r="K139" s="49"/>
      <c r="L139" s="203">
        <v>53</v>
      </c>
      <c r="M139" s="139" t="s">
        <v>19</v>
      </c>
      <c r="N139" s="85">
        <v>315764</v>
      </c>
      <c r="O139" s="85">
        <v>3979</v>
      </c>
      <c r="P139" s="157">
        <v>1.260118316210841E-2</v>
      </c>
      <c r="Q139" s="85">
        <v>9335778890</v>
      </c>
      <c r="R139" s="85">
        <v>3974199020</v>
      </c>
      <c r="S139" s="85">
        <v>5361579870</v>
      </c>
      <c r="T139" s="51">
        <v>0.42569549545104962</v>
      </c>
      <c r="U139" s="49"/>
      <c r="V139" s="26"/>
      <c r="AC139" s="26"/>
    </row>
    <row r="140" spans="2:29">
      <c r="B140" s="26"/>
      <c r="C140" s="26"/>
      <c r="I140" s="26"/>
      <c r="J140" s="26"/>
      <c r="K140" s="49"/>
      <c r="L140" s="203">
        <v>54</v>
      </c>
      <c r="M140" s="139" t="s">
        <v>24</v>
      </c>
      <c r="N140" s="85">
        <v>486613</v>
      </c>
      <c r="O140" s="85">
        <v>7338</v>
      </c>
      <c r="P140" s="157">
        <v>1.5079745095178305E-2</v>
      </c>
      <c r="Q140" s="85">
        <v>16022754330</v>
      </c>
      <c r="R140" s="85">
        <v>7090228830</v>
      </c>
      <c r="S140" s="85">
        <v>8932525500</v>
      </c>
      <c r="T140" s="51">
        <v>0.44250998823121818</v>
      </c>
      <c r="U140" s="49"/>
      <c r="V140" s="26"/>
      <c r="AC140" s="26"/>
    </row>
    <row r="141" spans="2:29">
      <c r="B141" s="26"/>
      <c r="C141" s="26"/>
      <c r="I141" s="26"/>
      <c r="J141" s="26"/>
      <c r="K141" s="49"/>
      <c r="L141" s="203">
        <v>55</v>
      </c>
      <c r="M141" s="139" t="s">
        <v>15</v>
      </c>
      <c r="N141" s="85">
        <v>498062</v>
      </c>
      <c r="O141" s="85">
        <v>7554</v>
      </c>
      <c r="P141" s="157">
        <v>1.5166786464335766E-2</v>
      </c>
      <c r="Q141" s="85">
        <v>16664243210</v>
      </c>
      <c r="R141" s="85">
        <v>7329421870</v>
      </c>
      <c r="S141" s="85">
        <v>9334821340</v>
      </c>
      <c r="T141" s="51">
        <v>0.43982926663010458</v>
      </c>
      <c r="U141" s="49"/>
      <c r="V141" s="26"/>
      <c r="AC141" s="26"/>
    </row>
    <row r="142" spans="2:29">
      <c r="B142" s="26"/>
      <c r="C142" s="26"/>
      <c r="I142" s="26"/>
      <c r="J142" s="26"/>
      <c r="K142" s="49"/>
      <c r="L142" s="203">
        <v>56</v>
      </c>
      <c r="M142" s="139" t="s">
        <v>9</v>
      </c>
      <c r="N142" s="85">
        <v>319342</v>
      </c>
      <c r="O142" s="85">
        <v>5049</v>
      </c>
      <c r="P142" s="157">
        <v>1.5810635619492582E-2</v>
      </c>
      <c r="Q142" s="85">
        <v>11003825520</v>
      </c>
      <c r="R142" s="85">
        <v>5112936090</v>
      </c>
      <c r="S142" s="85">
        <v>5890889430</v>
      </c>
      <c r="T142" s="51">
        <v>0.46465077810503125</v>
      </c>
      <c r="U142" s="49"/>
      <c r="V142" s="26"/>
      <c r="AC142" s="26"/>
    </row>
    <row r="143" spans="2:29">
      <c r="B143" s="26"/>
      <c r="C143" s="26"/>
      <c r="I143" s="26"/>
      <c r="J143" s="26"/>
      <c r="K143" s="49"/>
      <c r="L143" s="203">
        <v>57</v>
      </c>
      <c r="M143" s="139" t="s">
        <v>43</v>
      </c>
      <c r="N143" s="85">
        <v>235810</v>
      </c>
      <c r="O143" s="85">
        <v>4528</v>
      </c>
      <c r="P143" s="157">
        <v>1.9201899834612613E-2</v>
      </c>
      <c r="Q143" s="85">
        <v>8664178770</v>
      </c>
      <c r="R143" s="85">
        <v>4190101930</v>
      </c>
      <c r="S143" s="85">
        <v>4474076840</v>
      </c>
      <c r="T143" s="51">
        <v>0.48361212773083168</v>
      </c>
      <c r="U143" s="49"/>
      <c r="V143" s="26"/>
      <c r="AC143" s="26"/>
    </row>
    <row r="144" spans="2:29">
      <c r="B144" s="26"/>
      <c r="C144" s="26"/>
      <c r="I144" s="26"/>
      <c r="J144" s="26"/>
      <c r="K144" s="49"/>
      <c r="L144" s="203">
        <v>58</v>
      </c>
      <c r="M144" s="139" t="s">
        <v>25</v>
      </c>
      <c r="N144" s="85">
        <v>273016</v>
      </c>
      <c r="O144" s="85">
        <v>3784</v>
      </c>
      <c r="P144" s="157">
        <v>1.385999355349137E-2</v>
      </c>
      <c r="Q144" s="85">
        <v>8995368830</v>
      </c>
      <c r="R144" s="85">
        <v>3883258340</v>
      </c>
      <c r="S144" s="85">
        <v>5112110490</v>
      </c>
      <c r="T144" s="51">
        <v>0.43169528825201048</v>
      </c>
      <c r="U144" s="49"/>
      <c r="V144" s="26"/>
      <c r="AC144" s="26"/>
    </row>
    <row r="145" spans="2:29">
      <c r="B145" s="26"/>
      <c r="C145" s="26"/>
      <c r="I145" s="26"/>
      <c r="J145" s="26"/>
      <c r="K145" s="49"/>
      <c r="L145" s="203">
        <v>59</v>
      </c>
      <c r="M145" s="139" t="s">
        <v>20</v>
      </c>
      <c r="N145" s="85">
        <v>1960369</v>
      </c>
      <c r="O145" s="85">
        <v>29663</v>
      </c>
      <c r="P145" s="157">
        <v>1.5131334968059585E-2</v>
      </c>
      <c r="Q145" s="85">
        <v>65983409390</v>
      </c>
      <c r="R145" s="85">
        <v>29741963420</v>
      </c>
      <c r="S145" s="85">
        <v>36241445970</v>
      </c>
      <c r="T145" s="51">
        <v>0.45074911549671287</v>
      </c>
      <c r="U145" s="49"/>
      <c r="V145" s="26"/>
      <c r="AC145" s="26"/>
    </row>
    <row r="146" spans="2:29">
      <c r="B146" s="26"/>
      <c r="C146" s="26"/>
      <c r="I146" s="26"/>
      <c r="J146" s="26"/>
      <c r="K146" s="49"/>
      <c r="L146" s="203">
        <v>60</v>
      </c>
      <c r="M146" s="139" t="s">
        <v>44</v>
      </c>
      <c r="N146" s="85">
        <v>230983</v>
      </c>
      <c r="O146" s="85">
        <v>4327</v>
      </c>
      <c r="P146" s="157">
        <v>1.8732980349203187E-2</v>
      </c>
      <c r="Q146" s="85">
        <v>8784194400</v>
      </c>
      <c r="R146" s="85">
        <v>4059930190</v>
      </c>
      <c r="S146" s="85">
        <v>4724264210</v>
      </c>
      <c r="T146" s="51">
        <v>0.46218583117878176</v>
      </c>
      <c r="U146" s="49"/>
      <c r="V146" s="26"/>
      <c r="AC146" s="26"/>
    </row>
    <row r="147" spans="2:29">
      <c r="B147" s="26"/>
      <c r="C147" s="26"/>
      <c r="I147" s="26"/>
      <c r="J147" s="26"/>
      <c r="K147" s="49"/>
      <c r="L147" s="203">
        <v>61</v>
      </c>
      <c r="M147" s="139" t="s">
        <v>16</v>
      </c>
      <c r="N147" s="85">
        <v>220616</v>
      </c>
      <c r="O147" s="85">
        <v>3515</v>
      </c>
      <c r="P147" s="157">
        <v>1.5932661275700765E-2</v>
      </c>
      <c r="Q147" s="85">
        <v>7659190950</v>
      </c>
      <c r="R147" s="85">
        <v>3410469360</v>
      </c>
      <c r="S147" s="85">
        <v>4248721590</v>
      </c>
      <c r="T147" s="51">
        <v>0.44527801725585653</v>
      </c>
      <c r="U147" s="49"/>
      <c r="V147" s="26"/>
      <c r="AC147" s="26"/>
    </row>
    <row r="148" spans="2:29">
      <c r="B148" s="26"/>
      <c r="C148" s="26"/>
      <c r="I148" s="26"/>
      <c r="J148" s="26"/>
      <c r="K148" s="49"/>
      <c r="L148" s="203">
        <v>62</v>
      </c>
      <c r="M148" s="139" t="s">
        <v>17</v>
      </c>
      <c r="N148" s="85">
        <v>324563</v>
      </c>
      <c r="O148" s="85">
        <v>4513</v>
      </c>
      <c r="P148" s="157">
        <v>1.390485052208662E-2</v>
      </c>
      <c r="Q148" s="85">
        <v>10174277190</v>
      </c>
      <c r="R148" s="85">
        <v>4435504500</v>
      </c>
      <c r="S148" s="85">
        <v>5738772690</v>
      </c>
      <c r="T148" s="51">
        <v>0.43595278732522913</v>
      </c>
      <c r="U148" s="49"/>
      <c r="V148" s="26"/>
      <c r="AC148" s="26"/>
    </row>
    <row r="149" spans="2:29">
      <c r="B149" s="26"/>
      <c r="C149" s="26"/>
      <c r="I149" s="26"/>
      <c r="J149" s="26"/>
      <c r="K149" s="49"/>
      <c r="L149" s="203">
        <v>63</v>
      </c>
      <c r="M149" s="139" t="s">
        <v>26</v>
      </c>
      <c r="N149" s="85">
        <v>219222</v>
      </c>
      <c r="O149" s="85">
        <v>3700</v>
      </c>
      <c r="P149" s="157">
        <v>1.6877868097180029E-2</v>
      </c>
      <c r="Q149" s="85">
        <v>7865796440</v>
      </c>
      <c r="R149" s="85">
        <v>3470105060</v>
      </c>
      <c r="S149" s="85">
        <v>4395691380</v>
      </c>
      <c r="T149" s="51">
        <v>0.44116385244263961</v>
      </c>
      <c r="U149" s="49"/>
      <c r="V149" s="26"/>
      <c r="AC149" s="26"/>
    </row>
    <row r="150" spans="2:29">
      <c r="B150" s="26"/>
      <c r="C150" s="26"/>
      <c r="I150" s="26"/>
      <c r="J150" s="26"/>
      <c r="K150" s="49"/>
      <c r="L150" s="203">
        <v>64</v>
      </c>
      <c r="M150" s="139" t="s">
        <v>45</v>
      </c>
      <c r="N150" s="85">
        <v>235373</v>
      </c>
      <c r="O150" s="85">
        <v>4261</v>
      </c>
      <c r="P150" s="157">
        <v>1.8103180908600393E-2</v>
      </c>
      <c r="Q150" s="85">
        <v>9010930660</v>
      </c>
      <c r="R150" s="85">
        <v>4056575100</v>
      </c>
      <c r="S150" s="85">
        <v>4954355560</v>
      </c>
      <c r="T150" s="51">
        <v>0.45018381042563699</v>
      </c>
      <c r="U150" s="49"/>
      <c r="V150" s="26"/>
      <c r="AC150" s="26"/>
    </row>
    <row r="151" spans="2:29">
      <c r="B151" s="26"/>
      <c r="C151" s="26"/>
      <c r="I151" s="26"/>
      <c r="J151" s="26"/>
      <c r="K151" s="49"/>
      <c r="L151" s="203">
        <v>65</v>
      </c>
      <c r="M151" s="139" t="s">
        <v>10</v>
      </c>
      <c r="N151" s="85">
        <v>130292</v>
      </c>
      <c r="O151" s="85">
        <v>2115</v>
      </c>
      <c r="P151" s="157">
        <v>1.6232769471648298E-2</v>
      </c>
      <c r="Q151" s="85">
        <v>4260262080</v>
      </c>
      <c r="R151" s="85">
        <v>2080790240</v>
      </c>
      <c r="S151" s="85">
        <v>2179471840</v>
      </c>
      <c r="T151" s="51">
        <v>0.48841836509738856</v>
      </c>
      <c r="U151" s="49"/>
      <c r="V151" s="26"/>
      <c r="AC151" s="26"/>
    </row>
    <row r="152" spans="2:29">
      <c r="B152" s="26"/>
      <c r="C152" s="26"/>
      <c r="I152" s="26"/>
      <c r="J152" s="26"/>
      <c r="K152" s="49"/>
      <c r="L152" s="203">
        <v>66</v>
      </c>
      <c r="M152" s="139" t="s">
        <v>5</v>
      </c>
      <c r="N152" s="85">
        <v>130775</v>
      </c>
      <c r="O152" s="85">
        <v>1919</v>
      </c>
      <c r="P152" s="157">
        <v>1.4674058497419231E-2</v>
      </c>
      <c r="Q152" s="85">
        <v>4130312580</v>
      </c>
      <c r="R152" s="85">
        <v>1952788100</v>
      </c>
      <c r="S152" s="85">
        <v>2177524480</v>
      </c>
      <c r="T152" s="51">
        <v>0.47279426488345827</v>
      </c>
      <c r="U152" s="49"/>
      <c r="V152" s="26"/>
      <c r="AC152" s="26"/>
    </row>
    <row r="153" spans="2:29">
      <c r="B153" s="26"/>
      <c r="C153" s="26"/>
      <c r="I153" s="26"/>
      <c r="J153" s="26"/>
      <c r="K153" s="49"/>
      <c r="L153" s="203">
        <v>67</v>
      </c>
      <c r="M153" s="139" t="s">
        <v>6</v>
      </c>
      <c r="N153" s="85">
        <v>41553</v>
      </c>
      <c r="O153" s="85">
        <v>1023</v>
      </c>
      <c r="P153" s="157">
        <v>2.4619161071402787E-2</v>
      </c>
      <c r="Q153" s="85">
        <v>1897170910</v>
      </c>
      <c r="R153" s="85">
        <v>974024670</v>
      </c>
      <c r="S153" s="85">
        <v>923146240</v>
      </c>
      <c r="T153" s="51">
        <v>0.5134090264961948</v>
      </c>
      <c r="U153" s="49"/>
      <c r="V153" s="26"/>
      <c r="AC153" s="26"/>
    </row>
    <row r="154" spans="2:29">
      <c r="B154" s="26"/>
      <c r="C154" s="26"/>
      <c r="I154" s="26"/>
      <c r="J154" s="26"/>
      <c r="K154" s="49"/>
      <c r="L154" s="203">
        <v>68</v>
      </c>
      <c r="M154" s="139" t="s">
        <v>46</v>
      </c>
      <c r="N154" s="85">
        <v>72945</v>
      </c>
      <c r="O154" s="85">
        <v>1516</v>
      </c>
      <c r="P154" s="157">
        <v>2.078278154774145E-2</v>
      </c>
      <c r="Q154" s="85">
        <v>2897045460</v>
      </c>
      <c r="R154" s="85">
        <v>1464493550</v>
      </c>
      <c r="S154" s="85">
        <v>1432551910</v>
      </c>
      <c r="T154" s="51">
        <v>0.50551279578470953</v>
      </c>
      <c r="U154" s="49"/>
      <c r="V154" s="26"/>
      <c r="AC154" s="26"/>
    </row>
    <row r="155" spans="2:29">
      <c r="B155" s="26"/>
      <c r="C155" s="26"/>
      <c r="I155" s="26"/>
      <c r="J155" s="26"/>
      <c r="K155" s="49"/>
      <c r="L155" s="203">
        <v>69</v>
      </c>
      <c r="M155" s="139" t="s">
        <v>47</v>
      </c>
      <c r="N155" s="85">
        <v>179109</v>
      </c>
      <c r="O155" s="85">
        <v>2695</v>
      </c>
      <c r="P155" s="157">
        <v>1.5046703404072381E-2</v>
      </c>
      <c r="Q155" s="85">
        <v>5971695620</v>
      </c>
      <c r="R155" s="85">
        <v>2655840750</v>
      </c>
      <c r="S155" s="85">
        <v>3315854870</v>
      </c>
      <c r="T155" s="51">
        <v>0.44473813117755656</v>
      </c>
      <c r="U155" s="49"/>
      <c r="V155" s="26"/>
      <c r="AC155" s="26"/>
    </row>
    <row r="156" spans="2:29">
      <c r="B156" s="26"/>
      <c r="C156" s="26"/>
      <c r="I156" s="26"/>
      <c r="J156" s="26"/>
      <c r="K156" s="49"/>
      <c r="L156" s="203">
        <v>70</v>
      </c>
      <c r="M156" s="139" t="s">
        <v>48</v>
      </c>
      <c r="N156" s="85">
        <v>29865</v>
      </c>
      <c r="O156" s="85">
        <v>531</v>
      </c>
      <c r="P156" s="157">
        <v>1.7780010045203416E-2</v>
      </c>
      <c r="Q156" s="85">
        <v>1072683560</v>
      </c>
      <c r="R156" s="85">
        <v>484828370</v>
      </c>
      <c r="S156" s="85">
        <v>587855190</v>
      </c>
      <c r="T156" s="51">
        <v>0.45197706768247664</v>
      </c>
      <c r="U156" s="49"/>
      <c r="V156" s="26"/>
      <c r="AC156" s="26"/>
    </row>
    <row r="157" spans="2:29">
      <c r="B157" s="26"/>
      <c r="C157" s="26"/>
      <c r="I157" s="26"/>
      <c r="J157" s="26"/>
      <c r="K157" s="49"/>
      <c r="L157" s="203">
        <v>71</v>
      </c>
      <c r="M157" s="139" t="s">
        <v>49</v>
      </c>
      <c r="N157" s="85">
        <v>89341</v>
      </c>
      <c r="O157" s="85">
        <v>1816</v>
      </c>
      <c r="P157" s="157">
        <v>2.0326613760759338E-2</v>
      </c>
      <c r="Q157" s="85">
        <v>3393423060</v>
      </c>
      <c r="R157" s="85">
        <v>1619782960</v>
      </c>
      <c r="S157" s="85">
        <v>1773640100</v>
      </c>
      <c r="T157" s="51">
        <v>0.47733009747390587</v>
      </c>
      <c r="U157" s="49"/>
      <c r="V157" s="26"/>
      <c r="AC157" s="26"/>
    </row>
    <row r="158" spans="2:29">
      <c r="B158" s="26"/>
      <c r="C158" s="26"/>
      <c r="I158" s="26"/>
      <c r="J158" s="26"/>
      <c r="K158" s="49"/>
      <c r="L158" s="203">
        <v>72</v>
      </c>
      <c r="M158" s="139" t="s">
        <v>27</v>
      </c>
      <c r="N158" s="85">
        <v>48231</v>
      </c>
      <c r="O158" s="85">
        <v>816</v>
      </c>
      <c r="P158" s="157">
        <v>1.6918579336940971E-2</v>
      </c>
      <c r="Q158" s="85">
        <v>1755328090</v>
      </c>
      <c r="R158" s="85">
        <v>789343450</v>
      </c>
      <c r="S158" s="85">
        <v>965984640</v>
      </c>
      <c r="T158" s="51">
        <v>0.44968428095969226</v>
      </c>
      <c r="U158" s="49"/>
      <c r="V158" s="26"/>
      <c r="AC158" s="26"/>
    </row>
    <row r="159" spans="2:29">
      <c r="B159" s="26"/>
      <c r="C159" s="26"/>
      <c r="I159" s="26"/>
      <c r="J159" s="26"/>
      <c r="K159" s="49"/>
      <c r="L159" s="203">
        <v>73</v>
      </c>
      <c r="M159" s="139" t="s">
        <v>28</v>
      </c>
      <c r="N159" s="85">
        <v>67049</v>
      </c>
      <c r="O159" s="85">
        <v>1066</v>
      </c>
      <c r="P159" s="157">
        <v>1.5898820265775777E-2</v>
      </c>
      <c r="Q159" s="85">
        <v>2371213700</v>
      </c>
      <c r="R159" s="85">
        <v>1023153330</v>
      </c>
      <c r="S159" s="85">
        <v>1348060370</v>
      </c>
      <c r="T159" s="51">
        <v>0.4314892959668713</v>
      </c>
      <c r="U159" s="49"/>
      <c r="V159" s="26"/>
      <c r="AC159" s="26"/>
    </row>
    <row r="160" spans="2:29">
      <c r="B160" s="26"/>
      <c r="C160" s="26"/>
      <c r="I160" s="26"/>
      <c r="J160" s="26"/>
      <c r="K160" s="49"/>
      <c r="L160" s="203">
        <v>74</v>
      </c>
      <c r="M160" s="139" t="s">
        <v>195</v>
      </c>
      <c r="N160" s="85">
        <v>29246</v>
      </c>
      <c r="O160" s="85">
        <v>582</v>
      </c>
      <c r="P160" s="157">
        <v>1.9900157286466526E-2</v>
      </c>
      <c r="Q160" s="85">
        <v>1185157780</v>
      </c>
      <c r="R160" s="85">
        <v>574621030</v>
      </c>
      <c r="S160" s="85">
        <v>610536750</v>
      </c>
      <c r="T160" s="51">
        <v>0.4848477052565946</v>
      </c>
      <c r="U160" s="49"/>
      <c r="V160" s="26"/>
      <c r="AC160" s="26"/>
    </row>
    <row r="161" spans="2:29">
      <c r="B161" s="26"/>
      <c r="C161" s="26"/>
      <c r="I161" s="26"/>
      <c r="J161" s="26"/>
      <c r="K161" s="49"/>
      <c r="L161" s="267" t="s">
        <v>0</v>
      </c>
      <c r="M161" s="267"/>
      <c r="N161" s="183">
        <v>34481675</v>
      </c>
      <c r="O161" s="85">
        <v>540592</v>
      </c>
      <c r="P161" s="157">
        <v>1.5677660670486569E-2</v>
      </c>
      <c r="Q161" s="85">
        <v>1169367673440</v>
      </c>
      <c r="R161" s="85">
        <v>528383229810</v>
      </c>
      <c r="S161" s="85">
        <v>640984443630</v>
      </c>
      <c r="T161" s="51">
        <v>0.45185380253895929</v>
      </c>
      <c r="U161" s="49"/>
      <c r="V161" s="26"/>
      <c r="AC161" s="26"/>
    </row>
  </sheetData>
  <mergeCells count="22">
    <mergeCell ref="W4:Y4"/>
    <mergeCell ref="Z4:AB4"/>
    <mergeCell ref="L84:L86"/>
    <mergeCell ref="M84:M86"/>
    <mergeCell ref="N85:N86"/>
    <mergeCell ref="O85:O86"/>
    <mergeCell ref="P85:P86"/>
    <mergeCell ref="Q85:Q86"/>
    <mergeCell ref="T85:T86"/>
    <mergeCell ref="M5:N5"/>
    <mergeCell ref="O5:P5"/>
    <mergeCell ref="L4:Q4"/>
    <mergeCell ref="R4:U4"/>
    <mergeCell ref="L161:M161"/>
    <mergeCell ref="F4:F5"/>
    <mergeCell ref="G4:G5"/>
    <mergeCell ref="J4:J5"/>
    <mergeCell ref="B80:C80"/>
    <mergeCell ref="B3:B5"/>
    <mergeCell ref="C3:C5"/>
    <mergeCell ref="D4:D5"/>
    <mergeCell ref="E4:E5"/>
  </mergeCells>
  <phoneticPr fontId="4"/>
  <pageMargins left="0.51181102362204722" right="0.39370078740157483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2-2.高額レセプトの件数及び医療費</oddHeader>
  </headerFooter>
  <rowBreaks count="1" manualBreakCount="1">
    <brk id="52" max="9" man="1"/>
  </rowBreaks>
  <ignoredErrors>
    <ignoredError sqref="F6 O6:O79 F31" formula="1"/>
    <ignoredError sqref="M6:M79 S6:S79" emptyCellReference="1"/>
    <ignoredError sqref="D31:E31 G31:H3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79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9" width="15.375" style="3" customWidth="1"/>
    <col min="10" max="10" width="7.25" style="3" customWidth="1"/>
    <col min="11" max="16384" width="9" style="3"/>
  </cols>
  <sheetData>
    <row r="1" spans="1:10" ht="16.5" customHeight="1">
      <c r="A1" s="26"/>
      <c r="B1" s="137" t="s">
        <v>372</v>
      </c>
      <c r="J1" s="26" t="s">
        <v>405</v>
      </c>
    </row>
    <row r="2" spans="1:10" ht="16.5" customHeight="1">
      <c r="A2" s="26"/>
      <c r="B2" s="137" t="s">
        <v>360</v>
      </c>
      <c r="J2" s="26" t="s">
        <v>360</v>
      </c>
    </row>
    <row r="3" spans="1:10">
      <c r="A3" s="26"/>
      <c r="B3" s="26"/>
    </row>
    <row r="4" spans="1:10">
      <c r="A4" s="26"/>
      <c r="B4" s="26"/>
    </row>
    <row r="5" spans="1:10">
      <c r="A5" s="26"/>
      <c r="B5" s="26"/>
    </row>
    <row r="6" spans="1:10">
      <c r="A6" s="26"/>
      <c r="B6" s="26"/>
    </row>
    <row r="7" spans="1:10">
      <c r="A7" s="26"/>
      <c r="B7" s="26"/>
    </row>
    <row r="8" spans="1:10">
      <c r="A8" s="26"/>
      <c r="B8" s="26"/>
    </row>
    <row r="9" spans="1:10">
      <c r="A9" s="26"/>
      <c r="B9" s="26"/>
    </row>
    <row r="10" spans="1:10">
      <c r="A10" s="26"/>
      <c r="B10" s="26"/>
    </row>
    <row r="11" spans="1:10">
      <c r="A11" s="26"/>
      <c r="B11" s="26"/>
    </row>
    <row r="12" spans="1:10">
      <c r="A12" s="26"/>
      <c r="B12" s="26"/>
    </row>
    <row r="13" spans="1:10">
      <c r="A13" s="26"/>
      <c r="B13" s="26"/>
    </row>
    <row r="14" spans="1:10">
      <c r="A14" s="26"/>
      <c r="B14" s="26"/>
    </row>
    <row r="15" spans="1:10">
      <c r="A15" s="26"/>
      <c r="B15" s="26"/>
    </row>
    <row r="16" spans="1:10">
      <c r="A16" s="26"/>
      <c r="B16" s="26"/>
    </row>
    <row r="17" spans="1:2">
      <c r="A17" s="26"/>
      <c r="B17" s="26"/>
    </row>
    <row r="18" spans="1:2">
      <c r="A18" s="26"/>
      <c r="B18" s="26"/>
    </row>
    <row r="19" spans="1:2">
      <c r="A19" s="26"/>
      <c r="B19" s="26"/>
    </row>
    <row r="20" spans="1:2">
      <c r="A20" s="26"/>
      <c r="B20" s="26"/>
    </row>
    <row r="21" spans="1:2">
      <c r="A21" s="26"/>
      <c r="B21" s="26"/>
    </row>
    <row r="22" spans="1:2">
      <c r="A22" s="26"/>
      <c r="B22" s="26"/>
    </row>
    <row r="23" spans="1:2">
      <c r="A23" s="26"/>
      <c r="B23" s="26"/>
    </row>
    <row r="24" spans="1:2">
      <c r="A24" s="26"/>
      <c r="B24" s="26"/>
    </row>
    <row r="25" spans="1:2">
      <c r="A25" s="26"/>
      <c r="B25" s="26"/>
    </row>
    <row r="26" spans="1:2">
      <c r="A26" s="26"/>
      <c r="B26" s="26"/>
    </row>
    <row r="27" spans="1:2">
      <c r="A27" s="26"/>
      <c r="B27" s="26"/>
    </row>
    <row r="28" spans="1:2">
      <c r="A28" s="26"/>
      <c r="B28" s="26"/>
    </row>
    <row r="29" spans="1:2">
      <c r="A29" s="26"/>
      <c r="B29" s="26"/>
    </row>
    <row r="30" spans="1:2">
      <c r="A30" s="26"/>
      <c r="B30" s="26"/>
    </row>
    <row r="31" spans="1:2">
      <c r="A31" s="26"/>
      <c r="B31" s="26"/>
    </row>
    <row r="32" spans="1:2">
      <c r="A32" s="26"/>
      <c r="B32" s="26"/>
    </row>
    <row r="33" spans="1:2">
      <c r="A33" s="26"/>
      <c r="B33" s="26"/>
    </row>
    <row r="34" spans="1:2">
      <c r="A34" s="26"/>
      <c r="B34" s="26"/>
    </row>
    <row r="35" spans="1:2">
      <c r="A35" s="26"/>
      <c r="B35" s="26"/>
    </row>
    <row r="36" spans="1:2">
      <c r="A36" s="26"/>
      <c r="B36" s="26"/>
    </row>
    <row r="37" spans="1:2">
      <c r="A37" s="26"/>
      <c r="B37" s="26"/>
    </row>
    <row r="38" spans="1:2">
      <c r="A38" s="26"/>
      <c r="B38" s="26"/>
    </row>
    <row r="39" spans="1:2">
      <c r="A39" s="26"/>
      <c r="B39" s="26"/>
    </row>
    <row r="40" spans="1:2">
      <c r="A40" s="26"/>
      <c r="B40" s="26"/>
    </row>
    <row r="41" spans="1:2">
      <c r="A41" s="26"/>
      <c r="B41" s="26"/>
    </row>
    <row r="42" spans="1:2">
      <c r="A42" s="26"/>
      <c r="B42" s="26"/>
    </row>
    <row r="43" spans="1:2">
      <c r="A43" s="26"/>
      <c r="B43" s="26"/>
    </row>
    <row r="44" spans="1:2">
      <c r="A44" s="26"/>
      <c r="B44" s="26"/>
    </row>
    <row r="45" spans="1:2">
      <c r="A45" s="26"/>
      <c r="B45" s="26"/>
    </row>
    <row r="46" spans="1:2">
      <c r="A46" s="26"/>
      <c r="B46" s="26"/>
    </row>
    <row r="47" spans="1:2">
      <c r="A47" s="26"/>
      <c r="B47" s="26"/>
    </row>
    <row r="48" spans="1:2">
      <c r="A48" s="26"/>
      <c r="B48" s="26"/>
    </row>
    <row r="49" spans="1:2">
      <c r="A49" s="26"/>
      <c r="B49" s="26"/>
    </row>
    <row r="50" spans="1:2">
      <c r="A50" s="26"/>
      <c r="B50" s="26"/>
    </row>
    <row r="51" spans="1:2">
      <c r="A51" s="26"/>
      <c r="B51" s="26"/>
    </row>
    <row r="52" spans="1:2">
      <c r="A52" s="26"/>
      <c r="B52" s="26"/>
    </row>
    <row r="53" spans="1:2">
      <c r="A53" s="26"/>
      <c r="B53" s="26"/>
    </row>
    <row r="54" spans="1:2">
      <c r="A54" s="26"/>
      <c r="B54" s="26"/>
    </row>
    <row r="55" spans="1:2">
      <c r="A55" s="26"/>
      <c r="B55" s="26"/>
    </row>
    <row r="56" spans="1:2">
      <c r="A56" s="26"/>
      <c r="B56" s="26"/>
    </row>
    <row r="57" spans="1:2">
      <c r="A57" s="26"/>
      <c r="B57" s="26"/>
    </row>
    <row r="58" spans="1:2">
      <c r="A58" s="26"/>
      <c r="B58" s="26"/>
    </row>
    <row r="59" spans="1:2">
      <c r="A59" s="26"/>
      <c r="B59" s="26"/>
    </row>
    <row r="60" spans="1:2">
      <c r="A60" s="26"/>
      <c r="B60" s="26"/>
    </row>
    <row r="61" spans="1:2">
      <c r="A61" s="26"/>
      <c r="B61" s="26"/>
    </row>
    <row r="62" spans="1:2">
      <c r="A62" s="26"/>
      <c r="B62" s="26"/>
    </row>
    <row r="63" spans="1:2">
      <c r="A63" s="26"/>
      <c r="B63" s="26"/>
    </row>
    <row r="64" spans="1:2">
      <c r="A64" s="26"/>
      <c r="B64" s="26"/>
    </row>
    <row r="65" spans="1:2">
      <c r="A65" s="26"/>
      <c r="B65" s="26"/>
    </row>
    <row r="66" spans="1:2">
      <c r="A66" s="26"/>
      <c r="B66" s="26"/>
    </row>
    <row r="67" spans="1:2">
      <c r="A67" s="26"/>
      <c r="B67" s="26"/>
    </row>
    <row r="68" spans="1:2">
      <c r="A68" s="26"/>
      <c r="B68" s="26"/>
    </row>
    <row r="69" spans="1:2">
      <c r="A69" s="26"/>
      <c r="B69" s="26"/>
    </row>
    <row r="70" spans="1:2">
      <c r="A70" s="26"/>
      <c r="B70" s="26"/>
    </row>
    <row r="71" spans="1:2">
      <c r="A71" s="26"/>
      <c r="B71" s="26"/>
    </row>
    <row r="72" spans="1:2">
      <c r="A72" s="26"/>
      <c r="B72" s="26"/>
    </row>
    <row r="73" spans="1:2">
      <c r="A73" s="26"/>
      <c r="B73" s="26"/>
    </row>
    <row r="74" spans="1:2">
      <c r="A74" s="26"/>
      <c r="B74" s="26"/>
    </row>
    <row r="75" spans="1:2">
      <c r="A75" s="26"/>
      <c r="B75" s="26"/>
    </row>
    <row r="76" spans="1:2">
      <c r="A76" s="26"/>
      <c r="B76" s="26"/>
    </row>
    <row r="77" spans="1:2">
      <c r="A77" s="137"/>
      <c r="B77" s="26"/>
    </row>
    <row r="78" spans="1:2" ht="16.5" customHeight="1">
      <c r="A78" s="137"/>
    </row>
    <row r="79" spans="1:2" ht="16.5" customHeight="1">
      <c r="A79" s="137"/>
    </row>
  </sheetData>
  <phoneticPr fontId="4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2-2.高額レセプトの件数及び医療費</oddHeader>
  </headerFooter>
  <rowBreaks count="1" manualBreakCount="1">
    <brk id="77" max="2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84"/>
  <sheetViews>
    <sheetView showGridLines="0" zoomScaleNormal="100" zoomScaleSheetLayoutView="100" workbookViewId="0"/>
  </sheetViews>
  <sheetFormatPr defaultColWidth="9" defaultRowHeight="13.5"/>
  <cols>
    <col min="1" max="1" width="4.625" style="17" customWidth="1"/>
    <col min="2" max="2" width="2.125" style="17" customWidth="1"/>
    <col min="3" max="3" width="8.375" style="17" customWidth="1"/>
    <col min="4" max="4" width="11.625" style="17" customWidth="1"/>
    <col min="5" max="5" width="5.5" style="17" bestFit="1" customWidth="1"/>
    <col min="6" max="6" width="11.625" style="17" customWidth="1"/>
    <col min="7" max="7" width="5.5" style="17" customWidth="1"/>
    <col min="8" max="15" width="8.875" style="17" customWidth="1"/>
    <col min="16" max="16384" width="9" style="3"/>
  </cols>
  <sheetData>
    <row r="1" spans="1:15" ht="16.5" customHeight="1">
      <c r="A1" s="49"/>
      <c r="B1" s="49" t="s">
        <v>371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6.5" customHeight="1">
      <c r="A2" s="49"/>
      <c r="B2" s="49" t="s">
        <v>361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13.5" customHeight="1">
      <c r="A4" s="49"/>
      <c r="B4" s="204"/>
      <c r="C4" s="205"/>
      <c r="D4" s="205"/>
      <c r="E4" s="205"/>
      <c r="F4" s="205"/>
      <c r="G4" s="206"/>
      <c r="H4" s="49"/>
      <c r="I4" s="49"/>
      <c r="J4" s="49"/>
      <c r="K4" s="49"/>
      <c r="L4" s="49"/>
      <c r="M4" s="49"/>
      <c r="N4" s="49"/>
      <c r="O4" s="49"/>
    </row>
    <row r="5" spans="1:15" ht="13.5" customHeight="1">
      <c r="A5" s="49"/>
      <c r="B5" s="207"/>
      <c r="C5" s="94"/>
      <c r="D5" s="208">
        <v>2.4199999999999999E-2</v>
      </c>
      <c r="E5" s="209" t="s">
        <v>495</v>
      </c>
      <c r="F5" s="210">
        <v>2.7E-2</v>
      </c>
      <c r="G5" s="211" t="s">
        <v>496</v>
      </c>
      <c r="H5" s="49"/>
      <c r="I5" s="49"/>
      <c r="J5" s="49"/>
      <c r="K5" s="49"/>
      <c r="L5" s="49"/>
      <c r="M5" s="49"/>
      <c r="N5" s="49"/>
      <c r="O5" s="49"/>
    </row>
    <row r="6" spans="1:15">
      <c r="A6" s="49"/>
      <c r="B6" s="207"/>
      <c r="C6" s="49"/>
      <c r="D6" s="212"/>
      <c r="E6" s="209"/>
      <c r="F6" s="213"/>
      <c r="G6" s="211"/>
      <c r="H6" s="49"/>
      <c r="I6" s="49"/>
      <c r="J6" s="49"/>
      <c r="K6" s="49"/>
      <c r="L6" s="49"/>
      <c r="M6" s="49"/>
      <c r="N6" s="49"/>
      <c r="O6" s="49"/>
    </row>
    <row r="7" spans="1:15">
      <c r="A7" s="49"/>
      <c r="B7" s="207"/>
      <c r="C7" s="95"/>
      <c r="D7" s="208">
        <v>2.1399999999999999E-2</v>
      </c>
      <c r="E7" s="209" t="s">
        <v>495</v>
      </c>
      <c r="F7" s="210">
        <v>2.4199999999999999E-2</v>
      </c>
      <c r="G7" s="211" t="s">
        <v>497</v>
      </c>
      <c r="H7" s="49"/>
      <c r="I7" s="49"/>
      <c r="J7" s="49"/>
      <c r="K7" s="49"/>
      <c r="L7" s="49"/>
      <c r="M7" s="49"/>
      <c r="N7" s="49"/>
      <c r="O7" s="49"/>
    </row>
    <row r="8" spans="1:15">
      <c r="A8" s="49"/>
      <c r="B8" s="207"/>
      <c r="C8" s="49"/>
      <c r="D8" s="212"/>
      <c r="E8" s="209"/>
      <c r="F8" s="213"/>
      <c r="G8" s="211"/>
      <c r="H8" s="49"/>
      <c r="I8" s="49"/>
      <c r="J8" s="49"/>
      <c r="K8" s="49"/>
      <c r="L8" s="49"/>
      <c r="M8" s="49"/>
      <c r="N8" s="49"/>
      <c r="O8" s="49"/>
    </row>
    <row r="9" spans="1:15">
      <c r="A9" s="49"/>
      <c r="B9" s="207"/>
      <c r="C9" s="96"/>
      <c r="D9" s="208">
        <v>1.8599999999999998E-2</v>
      </c>
      <c r="E9" s="209" t="s">
        <v>495</v>
      </c>
      <c r="F9" s="210">
        <v>2.1399999999999999E-2</v>
      </c>
      <c r="G9" s="211" t="s">
        <v>497</v>
      </c>
      <c r="H9" s="49"/>
      <c r="I9" s="49"/>
      <c r="J9" s="49"/>
      <c r="K9" s="49"/>
      <c r="L9" s="49"/>
      <c r="M9" s="49"/>
      <c r="N9" s="49"/>
      <c r="O9" s="49"/>
    </row>
    <row r="10" spans="1:15">
      <c r="A10" s="49"/>
      <c r="B10" s="207"/>
      <c r="C10" s="49"/>
      <c r="D10" s="212"/>
      <c r="E10" s="209"/>
      <c r="F10" s="213"/>
      <c r="G10" s="211"/>
      <c r="H10" s="49"/>
      <c r="I10" s="49"/>
      <c r="J10" s="49"/>
      <c r="K10" s="49"/>
      <c r="L10" s="49"/>
      <c r="M10" s="49"/>
      <c r="N10" s="49"/>
      <c r="O10" s="49"/>
    </row>
    <row r="11" spans="1:15">
      <c r="A11" s="49"/>
      <c r="B11" s="207"/>
      <c r="C11" s="97"/>
      <c r="D11" s="208">
        <v>1.5799999999999998E-2</v>
      </c>
      <c r="E11" s="209" t="s">
        <v>495</v>
      </c>
      <c r="F11" s="210">
        <v>1.8599999999999998E-2</v>
      </c>
      <c r="G11" s="211" t="s">
        <v>497</v>
      </c>
      <c r="H11" s="49"/>
      <c r="I11" s="49"/>
      <c r="J11" s="49"/>
      <c r="K11" s="49"/>
      <c r="L11" s="49"/>
      <c r="M11" s="49"/>
      <c r="N11" s="49"/>
      <c r="O11" s="49"/>
    </row>
    <row r="12" spans="1:15">
      <c r="A12" s="49"/>
      <c r="B12" s="207"/>
      <c r="C12" s="49"/>
      <c r="D12" s="212"/>
      <c r="E12" s="209"/>
      <c r="F12" s="213"/>
      <c r="G12" s="211"/>
      <c r="H12" s="49"/>
      <c r="I12" s="49"/>
      <c r="J12" s="49"/>
      <c r="K12" s="49"/>
      <c r="L12" s="49"/>
      <c r="M12" s="49"/>
      <c r="N12" s="49"/>
      <c r="O12" s="49"/>
    </row>
    <row r="13" spans="1:15">
      <c r="A13" s="49"/>
      <c r="B13" s="207"/>
      <c r="C13" s="98"/>
      <c r="D13" s="208">
        <v>1.2999999999999999E-2</v>
      </c>
      <c r="E13" s="209" t="s">
        <v>495</v>
      </c>
      <c r="F13" s="210">
        <v>1.5799999999999998E-2</v>
      </c>
      <c r="G13" s="211" t="s">
        <v>497</v>
      </c>
      <c r="H13" s="49"/>
      <c r="I13" s="49"/>
      <c r="J13" s="49"/>
      <c r="K13" s="49"/>
      <c r="L13" s="49"/>
      <c r="M13" s="49"/>
      <c r="N13" s="49"/>
      <c r="O13" s="49"/>
    </row>
    <row r="14" spans="1:15">
      <c r="A14" s="49"/>
      <c r="B14" s="214"/>
      <c r="C14" s="215"/>
      <c r="D14" s="215"/>
      <c r="E14" s="215"/>
      <c r="F14" s="215"/>
      <c r="G14" s="216"/>
      <c r="H14" s="49"/>
      <c r="I14" s="49"/>
      <c r="J14" s="49"/>
      <c r="K14" s="49"/>
      <c r="L14" s="49"/>
      <c r="M14" s="49"/>
      <c r="N14" s="49"/>
      <c r="O14" s="49"/>
    </row>
    <row r="15" spans="1:1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15">
      <c r="A16" s="49"/>
      <c r="B16" s="204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6"/>
    </row>
    <row r="17" spans="1:15">
      <c r="A17" s="49"/>
      <c r="B17" s="207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217"/>
    </row>
    <row r="18" spans="1:15">
      <c r="A18" s="49"/>
      <c r="B18" s="207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217"/>
    </row>
    <row r="19" spans="1:15">
      <c r="A19" s="49"/>
      <c r="B19" s="207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217"/>
    </row>
    <row r="20" spans="1:15">
      <c r="A20" s="49"/>
      <c r="B20" s="207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217"/>
    </row>
    <row r="21" spans="1:15">
      <c r="A21" s="49"/>
      <c r="B21" s="207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217"/>
    </row>
    <row r="22" spans="1:15">
      <c r="A22" s="49"/>
      <c r="B22" s="207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217"/>
    </row>
    <row r="23" spans="1:15">
      <c r="A23" s="49"/>
      <c r="B23" s="207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217"/>
    </row>
    <row r="24" spans="1:15">
      <c r="A24" s="49"/>
      <c r="B24" s="207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217"/>
    </row>
    <row r="25" spans="1:15">
      <c r="A25" s="49"/>
      <c r="B25" s="207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217"/>
    </row>
    <row r="26" spans="1:15">
      <c r="A26" s="49"/>
      <c r="B26" s="207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217"/>
    </row>
    <row r="27" spans="1:15">
      <c r="A27" s="49"/>
      <c r="B27" s="207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217"/>
    </row>
    <row r="28" spans="1:15">
      <c r="A28" s="49"/>
      <c r="B28" s="207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217"/>
    </row>
    <row r="29" spans="1:15">
      <c r="A29" s="49"/>
      <c r="B29" s="207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217"/>
    </row>
    <row r="30" spans="1:15">
      <c r="A30" s="49"/>
      <c r="B30" s="207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217"/>
    </row>
    <row r="31" spans="1:15">
      <c r="A31" s="49"/>
      <c r="B31" s="207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217"/>
    </row>
    <row r="32" spans="1:15">
      <c r="A32" s="49"/>
      <c r="B32" s="207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217"/>
    </row>
    <row r="33" spans="1:15">
      <c r="A33" s="49"/>
      <c r="B33" s="207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217"/>
    </row>
    <row r="34" spans="1:15">
      <c r="A34" s="49"/>
      <c r="B34" s="207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217"/>
    </row>
    <row r="35" spans="1:15">
      <c r="A35" s="49"/>
      <c r="B35" s="207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217"/>
    </row>
    <row r="36" spans="1:15">
      <c r="A36" s="49"/>
      <c r="B36" s="207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217"/>
    </row>
    <row r="37" spans="1:15">
      <c r="A37" s="49"/>
      <c r="B37" s="207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217"/>
    </row>
    <row r="38" spans="1:15">
      <c r="A38" s="49"/>
      <c r="B38" s="207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217"/>
    </row>
    <row r="39" spans="1:15">
      <c r="A39" s="49"/>
      <c r="B39" s="207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217"/>
    </row>
    <row r="40" spans="1:15">
      <c r="A40" s="49"/>
      <c r="B40" s="207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217"/>
    </row>
    <row r="41" spans="1:15">
      <c r="A41" s="49"/>
      <c r="B41" s="207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217"/>
    </row>
    <row r="42" spans="1:15">
      <c r="A42" s="49"/>
      <c r="B42" s="207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217"/>
    </row>
    <row r="43" spans="1:15">
      <c r="A43" s="49"/>
      <c r="B43" s="207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217"/>
    </row>
    <row r="44" spans="1:15">
      <c r="A44" s="49"/>
      <c r="B44" s="207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217"/>
    </row>
    <row r="45" spans="1:15">
      <c r="A45" s="49"/>
      <c r="B45" s="207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217"/>
    </row>
    <row r="46" spans="1:15">
      <c r="A46" s="49"/>
      <c r="B46" s="207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217"/>
    </row>
    <row r="47" spans="1:15">
      <c r="A47" s="49"/>
      <c r="B47" s="207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217"/>
    </row>
    <row r="48" spans="1:15">
      <c r="A48" s="49"/>
      <c r="B48" s="207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217"/>
    </row>
    <row r="49" spans="1:15">
      <c r="A49" s="49"/>
      <c r="B49" s="207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217"/>
    </row>
    <row r="50" spans="1:15">
      <c r="A50" s="49"/>
      <c r="B50" s="207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217"/>
    </row>
    <row r="51" spans="1:15">
      <c r="A51" s="49"/>
      <c r="B51" s="207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217"/>
    </row>
    <row r="52" spans="1:15">
      <c r="A52" s="49"/>
      <c r="B52" s="207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217"/>
    </row>
    <row r="53" spans="1:15">
      <c r="A53" s="49"/>
      <c r="B53" s="207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217"/>
    </row>
    <row r="54" spans="1:15">
      <c r="A54" s="49"/>
      <c r="B54" s="207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217"/>
    </row>
    <row r="55" spans="1:15">
      <c r="A55" s="49"/>
      <c r="B55" s="207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217"/>
    </row>
    <row r="56" spans="1:15">
      <c r="A56" s="49"/>
      <c r="B56" s="207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217"/>
    </row>
    <row r="57" spans="1:15">
      <c r="A57" s="49"/>
      <c r="B57" s="207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217"/>
    </row>
    <row r="58" spans="1:15">
      <c r="A58" s="49"/>
      <c r="B58" s="207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217"/>
    </row>
    <row r="59" spans="1:15">
      <c r="A59" s="49"/>
      <c r="B59" s="207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217"/>
    </row>
    <row r="60" spans="1:15">
      <c r="A60" s="49"/>
      <c r="B60" s="207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217"/>
    </row>
    <row r="61" spans="1:15">
      <c r="A61" s="49"/>
      <c r="B61" s="207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217"/>
    </row>
    <row r="62" spans="1:15">
      <c r="A62" s="49"/>
      <c r="B62" s="207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217"/>
    </row>
    <row r="63" spans="1:15">
      <c r="A63" s="49"/>
      <c r="B63" s="207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217"/>
    </row>
    <row r="64" spans="1:15">
      <c r="A64" s="49"/>
      <c r="B64" s="207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217"/>
    </row>
    <row r="65" spans="1:15">
      <c r="A65" s="49"/>
      <c r="B65" s="207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217"/>
    </row>
    <row r="66" spans="1:15">
      <c r="A66" s="49"/>
      <c r="B66" s="207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217"/>
    </row>
    <row r="67" spans="1:15">
      <c r="A67" s="49"/>
      <c r="B67" s="207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217"/>
    </row>
    <row r="68" spans="1:15">
      <c r="A68" s="49"/>
      <c r="B68" s="207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217"/>
    </row>
    <row r="69" spans="1:15">
      <c r="A69" s="49"/>
      <c r="B69" s="207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217"/>
    </row>
    <row r="70" spans="1:15">
      <c r="A70" s="49"/>
      <c r="B70" s="207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217"/>
    </row>
    <row r="71" spans="1:15">
      <c r="A71" s="49"/>
      <c r="B71" s="207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217"/>
    </row>
    <row r="72" spans="1:15">
      <c r="A72" s="49"/>
      <c r="B72" s="207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217"/>
    </row>
    <row r="73" spans="1:15">
      <c r="A73" s="49"/>
      <c r="B73" s="207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217"/>
    </row>
    <row r="74" spans="1:15">
      <c r="A74" s="49"/>
      <c r="B74" s="207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217"/>
    </row>
    <row r="75" spans="1:15">
      <c r="A75" s="49"/>
      <c r="B75" s="207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217"/>
    </row>
    <row r="76" spans="1:15">
      <c r="A76" s="49"/>
      <c r="B76" s="207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217"/>
    </row>
    <row r="77" spans="1:15">
      <c r="A77" s="49"/>
      <c r="B77" s="207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217"/>
    </row>
    <row r="78" spans="1:15">
      <c r="A78" s="49"/>
      <c r="B78" s="207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217"/>
    </row>
    <row r="79" spans="1:15">
      <c r="A79" s="49"/>
      <c r="B79" s="207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217"/>
    </row>
    <row r="80" spans="1:15">
      <c r="A80" s="49"/>
      <c r="B80" s="207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217"/>
    </row>
    <row r="81" spans="1:15">
      <c r="A81" s="49"/>
      <c r="B81" s="207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217"/>
    </row>
    <row r="82" spans="1:15">
      <c r="A82" s="49"/>
      <c r="B82" s="207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217"/>
    </row>
    <row r="83" spans="1:15">
      <c r="A83" s="49"/>
      <c r="B83" s="207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217"/>
    </row>
    <row r="84" spans="1:15">
      <c r="A84" s="49"/>
      <c r="B84" s="214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8"/>
    </row>
  </sheetData>
  <phoneticPr fontId="4"/>
  <pageMargins left="0.47244094488188981" right="0.23622047244094491" top="0.43307086614173229" bottom="0.31496062992125984" header="0.31496062992125984" footer="0.19685039370078741"/>
  <pageSetup paperSize="8" scale="75" orientation="landscape" r:id="rId1"/>
  <headerFooter>
    <oddHeader>&amp;R&amp;"ＭＳ 明朝,標準"&amp;12 2-2.高額レセプトの件数及び医療費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79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9" width="15.375" style="3" customWidth="1"/>
    <col min="10" max="10" width="6.5" style="3" customWidth="1"/>
    <col min="11" max="16384" width="9" style="3"/>
  </cols>
  <sheetData>
    <row r="1" spans="1:10" ht="16.5" customHeight="1">
      <c r="A1" s="26"/>
      <c r="B1" s="137" t="s">
        <v>370</v>
      </c>
      <c r="J1" s="26" t="s">
        <v>406</v>
      </c>
    </row>
    <row r="2" spans="1:10" ht="16.5" customHeight="1">
      <c r="A2" s="26"/>
      <c r="B2" s="137" t="s">
        <v>360</v>
      </c>
      <c r="J2" s="26" t="s">
        <v>360</v>
      </c>
    </row>
    <row r="3" spans="1:10">
      <c r="A3" s="26"/>
      <c r="B3" s="26"/>
    </row>
    <row r="4" spans="1:10">
      <c r="A4" s="26"/>
      <c r="B4" s="26"/>
    </row>
    <row r="5" spans="1:10">
      <c r="A5" s="26"/>
      <c r="B5" s="26"/>
    </row>
    <row r="6" spans="1:10">
      <c r="A6" s="26"/>
      <c r="B6" s="26"/>
    </row>
    <row r="7" spans="1:10">
      <c r="A7" s="26"/>
      <c r="B7" s="26"/>
    </row>
    <row r="8" spans="1:10">
      <c r="A8" s="26"/>
      <c r="B8" s="26"/>
    </row>
    <row r="9" spans="1:10">
      <c r="A9" s="26"/>
      <c r="B9" s="26"/>
    </row>
    <row r="10" spans="1:10">
      <c r="A10" s="26"/>
      <c r="B10" s="26"/>
    </row>
    <row r="11" spans="1:10">
      <c r="A11" s="26"/>
      <c r="B11" s="26"/>
    </row>
    <row r="12" spans="1:10">
      <c r="A12" s="26"/>
      <c r="B12" s="26"/>
    </row>
    <row r="13" spans="1:10">
      <c r="A13" s="26"/>
      <c r="B13" s="26"/>
    </row>
    <row r="14" spans="1:10">
      <c r="A14" s="26"/>
      <c r="B14" s="26"/>
    </row>
    <row r="15" spans="1:10">
      <c r="A15" s="26"/>
      <c r="B15" s="26"/>
    </row>
    <row r="16" spans="1:10">
      <c r="A16" s="26"/>
      <c r="B16" s="26"/>
    </row>
    <row r="17" spans="1:2">
      <c r="A17" s="26"/>
      <c r="B17" s="26"/>
    </row>
    <row r="18" spans="1:2">
      <c r="A18" s="26"/>
      <c r="B18" s="26"/>
    </row>
    <row r="19" spans="1:2">
      <c r="A19" s="26"/>
      <c r="B19" s="26"/>
    </row>
    <row r="20" spans="1:2">
      <c r="A20" s="26"/>
      <c r="B20" s="26"/>
    </row>
    <row r="21" spans="1:2">
      <c r="A21" s="26"/>
      <c r="B21" s="26"/>
    </row>
    <row r="22" spans="1:2">
      <c r="A22" s="26"/>
      <c r="B22" s="26"/>
    </row>
    <row r="23" spans="1:2">
      <c r="A23" s="26"/>
      <c r="B23" s="26"/>
    </row>
    <row r="24" spans="1:2">
      <c r="A24" s="26"/>
      <c r="B24" s="26"/>
    </row>
    <row r="25" spans="1:2">
      <c r="A25" s="26"/>
      <c r="B25" s="26"/>
    </row>
    <row r="26" spans="1:2">
      <c r="A26" s="26"/>
      <c r="B26" s="26"/>
    </row>
    <row r="27" spans="1:2">
      <c r="A27" s="26"/>
      <c r="B27" s="26"/>
    </row>
    <row r="28" spans="1:2">
      <c r="A28" s="26"/>
      <c r="B28" s="26"/>
    </row>
    <row r="29" spans="1:2">
      <c r="A29" s="26"/>
      <c r="B29" s="26"/>
    </row>
    <row r="30" spans="1:2">
      <c r="A30" s="26"/>
      <c r="B30" s="26"/>
    </row>
    <row r="31" spans="1:2">
      <c r="A31" s="26"/>
      <c r="B31" s="26"/>
    </row>
    <row r="32" spans="1:2">
      <c r="A32" s="26"/>
      <c r="B32" s="26"/>
    </row>
    <row r="33" spans="1:2">
      <c r="A33" s="26"/>
      <c r="B33" s="26"/>
    </row>
    <row r="34" spans="1:2">
      <c r="A34" s="26"/>
      <c r="B34" s="26"/>
    </row>
    <row r="35" spans="1:2">
      <c r="A35" s="26"/>
      <c r="B35" s="26"/>
    </row>
    <row r="36" spans="1:2">
      <c r="A36" s="26"/>
      <c r="B36" s="26"/>
    </row>
    <row r="37" spans="1:2">
      <c r="A37" s="26"/>
      <c r="B37" s="26"/>
    </row>
    <row r="38" spans="1:2">
      <c r="A38" s="26"/>
      <c r="B38" s="26"/>
    </row>
    <row r="39" spans="1:2">
      <c r="A39" s="26"/>
      <c r="B39" s="26"/>
    </row>
    <row r="40" spans="1:2">
      <c r="A40" s="26"/>
      <c r="B40" s="26"/>
    </row>
    <row r="41" spans="1:2">
      <c r="A41" s="26"/>
      <c r="B41" s="26"/>
    </row>
    <row r="42" spans="1:2">
      <c r="A42" s="26"/>
      <c r="B42" s="26"/>
    </row>
    <row r="43" spans="1:2">
      <c r="A43" s="26"/>
      <c r="B43" s="26"/>
    </row>
    <row r="44" spans="1:2">
      <c r="A44" s="26"/>
      <c r="B44" s="26"/>
    </row>
    <row r="45" spans="1:2">
      <c r="A45" s="26"/>
      <c r="B45" s="26"/>
    </row>
    <row r="46" spans="1:2">
      <c r="A46" s="26"/>
      <c r="B46" s="26"/>
    </row>
    <row r="47" spans="1:2">
      <c r="A47" s="26"/>
      <c r="B47" s="26"/>
    </row>
    <row r="48" spans="1:2">
      <c r="A48" s="26"/>
      <c r="B48" s="26"/>
    </row>
    <row r="49" spans="1:2">
      <c r="A49" s="26"/>
      <c r="B49" s="26"/>
    </row>
    <row r="50" spans="1:2">
      <c r="A50" s="26"/>
      <c r="B50" s="26"/>
    </row>
    <row r="51" spans="1:2">
      <c r="A51" s="26"/>
      <c r="B51" s="26"/>
    </row>
    <row r="52" spans="1:2">
      <c r="A52" s="26"/>
      <c r="B52" s="26"/>
    </row>
    <row r="53" spans="1:2">
      <c r="A53" s="26"/>
      <c r="B53" s="26"/>
    </row>
    <row r="54" spans="1:2">
      <c r="A54" s="26"/>
      <c r="B54" s="26"/>
    </row>
    <row r="55" spans="1:2">
      <c r="A55" s="26"/>
      <c r="B55" s="26"/>
    </row>
    <row r="56" spans="1:2">
      <c r="A56" s="26"/>
      <c r="B56" s="26"/>
    </row>
    <row r="57" spans="1:2">
      <c r="A57" s="26"/>
      <c r="B57" s="26"/>
    </row>
    <row r="58" spans="1:2">
      <c r="A58" s="26"/>
      <c r="B58" s="26"/>
    </row>
    <row r="59" spans="1:2">
      <c r="A59" s="26"/>
      <c r="B59" s="26"/>
    </row>
    <row r="60" spans="1:2">
      <c r="A60" s="26"/>
      <c r="B60" s="26"/>
    </row>
    <row r="61" spans="1:2">
      <c r="A61" s="26"/>
      <c r="B61" s="26"/>
    </row>
    <row r="62" spans="1:2">
      <c r="A62" s="26"/>
      <c r="B62" s="26"/>
    </row>
    <row r="63" spans="1:2">
      <c r="A63" s="26"/>
      <c r="B63" s="26"/>
    </row>
    <row r="64" spans="1:2">
      <c r="A64" s="26"/>
      <c r="B64" s="26"/>
    </row>
    <row r="65" spans="1:2">
      <c r="A65" s="26"/>
      <c r="B65" s="26"/>
    </row>
    <row r="66" spans="1:2">
      <c r="A66" s="26"/>
      <c r="B66" s="26"/>
    </row>
    <row r="67" spans="1:2">
      <c r="A67" s="26"/>
      <c r="B67" s="26"/>
    </row>
    <row r="68" spans="1:2">
      <c r="A68" s="26"/>
      <c r="B68" s="26"/>
    </row>
    <row r="69" spans="1:2">
      <c r="A69" s="26"/>
      <c r="B69" s="26"/>
    </row>
    <row r="70" spans="1:2">
      <c r="A70" s="26"/>
      <c r="B70" s="26"/>
    </row>
    <row r="71" spans="1:2">
      <c r="A71" s="26"/>
      <c r="B71" s="26"/>
    </row>
    <row r="72" spans="1:2">
      <c r="A72" s="26"/>
      <c r="B72" s="26"/>
    </row>
    <row r="73" spans="1:2">
      <c r="A73" s="26"/>
      <c r="B73" s="26"/>
    </row>
    <row r="74" spans="1:2">
      <c r="A74" s="26"/>
      <c r="B74" s="26"/>
    </row>
    <row r="75" spans="1:2">
      <c r="A75" s="26"/>
      <c r="B75" s="26"/>
    </row>
    <row r="76" spans="1:2">
      <c r="A76" s="26"/>
      <c r="B76" s="26"/>
    </row>
    <row r="77" spans="1:2">
      <c r="A77" s="137"/>
      <c r="B77" s="26"/>
    </row>
    <row r="78" spans="1:2" ht="16.5" customHeight="1">
      <c r="A78" s="137"/>
    </row>
    <row r="79" spans="1:2" ht="16.5" customHeight="1">
      <c r="A79" s="137"/>
    </row>
  </sheetData>
  <phoneticPr fontId="4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2-2.高額レセプトの件数及び医療費</oddHeader>
  </headerFooter>
  <rowBreaks count="1" manualBreakCount="1">
    <brk id="77" max="2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O84"/>
  <sheetViews>
    <sheetView showGridLines="0" zoomScaleNormal="100" zoomScaleSheetLayoutView="100" workbookViewId="0"/>
  </sheetViews>
  <sheetFormatPr defaultColWidth="9" defaultRowHeight="13.5"/>
  <cols>
    <col min="1" max="1" width="4.625" style="17" customWidth="1"/>
    <col min="2" max="2" width="2.125" style="17" customWidth="1"/>
    <col min="3" max="3" width="8.375" style="17" customWidth="1"/>
    <col min="4" max="4" width="11.625" style="17" customWidth="1"/>
    <col min="5" max="5" width="5.5" style="17" bestFit="1" customWidth="1"/>
    <col min="6" max="6" width="11.625" style="17" customWidth="1"/>
    <col min="7" max="7" width="5.5" style="17" customWidth="1"/>
    <col min="8" max="15" width="8.875" style="17" customWidth="1"/>
    <col min="16" max="16384" width="9" style="3"/>
  </cols>
  <sheetData>
    <row r="1" spans="1:15" ht="16.5" customHeight="1">
      <c r="A1" s="49"/>
      <c r="B1" s="49" t="s">
        <v>369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6.5" customHeight="1">
      <c r="A2" s="49"/>
      <c r="B2" s="49" t="s">
        <v>361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>
      <c r="A3" s="49"/>
      <c r="B3" s="49"/>
      <c r="C3" s="49"/>
      <c r="D3" s="49"/>
      <c r="E3" s="49"/>
      <c r="F3" s="49"/>
      <c r="G3" s="49"/>
      <c r="H3" s="253"/>
      <c r="I3" s="49"/>
      <c r="J3" s="49"/>
      <c r="K3" s="49"/>
      <c r="L3" s="49"/>
      <c r="M3" s="49"/>
      <c r="N3" s="49"/>
      <c r="O3" s="49"/>
    </row>
    <row r="4" spans="1:15" ht="13.5" customHeight="1">
      <c r="A4" s="49"/>
      <c r="B4" s="204"/>
      <c r="C4" s="205"/>
      <c r="D4" s="205"/>
      <c r="E4" s="205"/>
      <c r="F4" s="205"/>
      <c r="G4" s="206"/>
      <c r="H4" s="49"/>
      <c r="I4" s="49"/>
      <c r="J4" s="49"/>
      <c r="K4" s="49"/>
      <c r="L4" s="49"/>
      <c r="M4" s="49"/>
      <c r="N4" s="49"/>
      <c r="O4" s="49"/>
    </row>
    <row r="5" spans="1:15" ht="13.5" customHeight="1">
      <c r="A5" s="49"/>
      <c r="B5" s="207"/>
      <c r="C5" s="94"/>
      <c r="D5" s="212">
        <v>0.50600000000000001</v>
      </c>
      <c r="E5" s="209" t="s">
        <v>495</v>
      </c>
      <c r="F5" s="213">
        <v>0.52300000000000002</v>
      </c>
      <c r="G5" s="211" t="s">
        <v>496</v>
      </c>
      <c r="H5" s="49"/>
      <c r="I5" s="49"/>
      <c r="J5" s="49"/>
      <c r="K5" s="49"/>
      <c r="L5" s="49"/>
      <c r="M5" s="49"/>
      <c r="N5" s="49"/>
      <c r="O5" s="49"/>
    </row>
    <row r="6" spans="1:15">
      <c r="A6" s="49"/>
      <c r="B6" s="207"/>
      <c r="C6" s="49"/>
      <c r="D6" s="212"/>
      <c r="E6" s="209"/>
      <c r="F6" s="213"/>
      <c r="G6" s="211"/>
      <c r="H6" s="49"/>
      <c r="I6" s="49"/>
      <c r="J6" s="49"/>
      <c r="K6" s="49"/>
      <c r="L6" s="49"/>
      <c r="M6" s="49"/>
      <c r="N6" s="49"/>
      <c r="O6" s="49"/>
    </row>
    <row r="7" spans="1:15">
      <c r="A7" s="49"/>
      <c r="B7" s="207"/>
      <c r="C7" s="95"/>
      <c r="D7" s="212">
        <v>0.48700000000000004</v>
      </c>
      <c r="E7" s="209" t="s">
        <v>495</v>
      </c>
      <c r="F7" s="213">
        <v>0.50600000000000001</v>
      </c>
      <c r="G7" s="211" t="s">
        <v>497</v>
      </c>
      <c r="H7" s="49"/>
      <c r="I7" s="49"/>
      <c r="J7" s="49"/>
      <c r="K7" s="49"/>
      <c r="L7" s="49"/>
      <c r="M7" s="49"/>
      <c r="N7" s="49"/>
      <c r="O7" s="49"/>
    </row>
    <row r="8" spans="1:15">
      <c r="A8" s="49"/>
      <c r="B8" s="207"/>
      <c r="C8" s="49"/>
      <c r="D8" s="212"/>
      <c r="E8" s="209"/>
      <c r="F8" s="213"/>
      <c r="G8" s="211"/>
      <c r="H8" s="49"/>
      <c r="I8" s="49"/>
      <c r="J8" s="49"/>
      <c r="K8" s="49"/>
      <c r="L8" s="49"/>
      <c r="M8" s="49"/>
      <c r="N8" s="49"/>
      <c r="O8" s="49"/>
    </row>
    <row r="9" spans="1:15">
      <c r="A9" s="49"/>
      <c r="B9" s="207"/>
      <c r="C9" s="96"/>
      <c r="D9" s="212">
        <v>0.46800000000000003</v>
      </c>
      <c r="E9" s="209" t="s">
        <v>495</v>
      </c>
      <c r="F9" s="213">
        <v>0.48700000000000004</v>
      </c>
      <c r="G9" s="211" t="s">
        <v>497</v>
      </c>
      <c r="H9" s="49"/>
      <c r="I9" s="49"/>
      <c r="J9" s="49"/>
      <c r="K9" s="49"/>
      <c r="L9" s="49"/>
      <c r="M9" s="49"/>
      <c r="N9" s="49"/>
      <c r="O9" s="49"/>
    </row>
    <row r="10" spans="1:15">
      <c r="A10" s="49"/>
      <c r="B10" s="207"/>
      <c r="C10" s="49"/>
      <c r="D10" s="212"/>
      <c r="E10" s="209"/>
      <c r="F10" s="213"/>
      <c r="G10" s="211"/>
      <c r="H10" s="49"/>
      <c r="I10" s="49"/>
      <c r="J10" s="49"/>
      <c r="K10" s="49"/>
      <c r="L10" s="49"/>
      <c r="M10" s="49"/>
      <c r="N10" s="49"/>
      <c r="O10" s="49"/>
    </row>
    <row r="11" spans="1:15">
      <c r="A11" s="49"/>
      <c r="B11" s="207"/>
      <c r="C11" s="97"/>
      <c r="D11" s="212">
        <v>0.44900000000000001</v>
      </c>
      <c r="E11" s="209" t="s">
        <v>495</v>
      </c>
      <c r="F11" s="213">
        <v>0.46800000000000003</v>
      </c>
      <c r="G11" s="211" t="s">
        <v>497</v>
      </c>
      <c r="H11" s="49"/>
      <c r="I11" s="49"/>
      <c r="J11" s="49"/>
      <c r="K11" s="49"/>
      <c r="L11" s="49"/>
      <c r="M11" s="49"/>
      <c r="N11" s="49"/>
      <c r="O11" s="49"/>
    </row>
    <row r="12" spans="1:15">
      <c r="A12" s="49"/>
      <c r="B12" s="207"/>
      <c r="C12" s="49"/>
      <c r="D12" s="212"/>
      <c r="E12" s="209"/>
      <c r="F12" s="213"/>
      <c r="G12" s="211"/>
      <c r="H12" s="49"/>
      <c r="I12" s="49"/>
      <c r="J12" s="49"/>
      <c r="K12" s="49"/>
      <c r="L12" s="49"/>
      <c r="M12" s="49"/>
      <c r="N12" s="49"/>
      <c r="O12" s="49"/>
    </row>
    <row r="13" spans="1:15">
      <c r="A13" s="49"/>
      <c r="B13" s="207"/>
      <c r="C13" s="98"/>
      <c r="D13" s="212">
        <v>0.43</v>
      </c>
      <c r="E13" s="209" t="s">
        <v>495</v>
      </c>
      <c r="F13" s="213">
        <v>0.44900000000000001</v>
      </c>
      <c r="G13" s="211" t="s">
        <v>497</v>
      </c>
      <c r="H13" s="49"/>
      <c r="I13" s="49"/>
      <c r="J13" s="49"/>
      <c r="K13" s="49"/>
      <c r="L13" s="49"/>
      <c r="M13" s="49"/>
      <c r="N13" s="49"/>
      <c r="O13" s="49"/>
    </row>
    <row r="14" spans="1:15">
      <c r="A14" s="49"/>
      <c r="B14" s="214"/>
      <c r="C14" s="215"/>
      <c r="D14" s="215"/>
      <c r="E14" s="215"/>
      <c r="F14" s="215"/>
      <c r="G14" s="216"/>
      <c r="H14" s="49"/>
      <c r="I14" s="49"/>
      <c r="J14" s="49"/>
      <c r="K14" s="49"/>
      <c r="L14" s="49"/>
      <c r="M14" s="49"/>
      <c r="N14" s="49"/>
      <c r="O14" s="49"/>
    </row>
    <row r="15" spans="1:1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15">
      <c r="A16" s="49"/>
      <c r="B16" s="204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6"/>
    </row>
    <row r="17" spans="1:15">
      <c r="A17" s="49"/>
      <c r="B17" s="207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217"/>
    </row>
    <row r="18" spans="1:15">
      <c r="A18" s="49"/>
      <c r="B18" s="207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217"/>
    </row>
    <row r="19" spans="1:15">
      <c r="A19" s="49"/>
      <c r="B19" s="207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217"/>
    </row>
    <row r="20" spans="1:15">
      <c r="A20" s="49"/>
      <c r="B20" s="207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217"/>
    </row>
    <row r="21" spans="1:15">
      <c r="A21" s="49"/>
      <c r="B21" s="207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217"/>
    </row>
    <row r="22" spans="1:15">
      <c r="A22" s="49"/>
      <c r="B22" s="207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217"/>
    </row>
    <row r="23" spans="1:15">
      <c r="A23" s="49"/>
      <c r="B23" s="207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217"/>
    </row>
    <row r="24" spans="1:15">
      <c r="A24" s="49"/>
      <c r="B24" s="207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217"/>
    </row>
    <row r="25" spans="1:15">
      <c r="A25" s="49"/>
      <c r="B25" s="207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217"/>
    </row>
    <row r="26" spans="1:15">
      <c r="A26" s="49"/>
      <c r="B26" s="207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217"/>
    </row>
    <row r="27" spans="1:15">
      <c r="A27" s="49"/>
      <c r="B27" s="207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217"/>
    </row>
    <row r="28" spans="1:15">
      <c r="A28" s="49"/>
      <c r="B28" s="207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217"/>
    </row>
    <row r="29" spans="1:15">
      <c r="A29" s="49"/>
      <c r="B29" s="207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217"/>
    </row>
    <row r="30" spans="1:15">
      <c r="A30" s="49"/>
      <c r="B30" s="207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217"/>
    </row>
    <row r="31" spans="1:15">
      <c r="A31" s="49"/>
      <c r="B31" s="207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217"/>
    </row>
    <row r="32" spans="1:15">
      <c r="A32" s="49"/>
      <c r="B32" s="207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217"/>
    </row>
    <row r="33" spans="1:15">
      <c r="A33" s="49"/>
      <c r="B33" s="207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217"/>
    </row>
    <row r="34" spans="1:15">
      <c r="A34" s="49"/>
      <c r="B34" s="207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217"/>
    </row>
    <row r="35" spans="1:15">
      <c r="A35" s="49"/>
      <c r="B35" s="207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217"/>
    </row>
    <row r="36" spans="1:15">
      <c r="A36" s="49"/>
      <c r="B36" s="207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217"/>
    </row>
    <row r="37" spans="1:15">
      <c r="A37" s="49"/>
      <c r="B37" s="207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217"/>
    </row>
    <row r="38" spans="1:15">
      <c r="A38" s="49"/>
      <c r="B38" s="207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217"/>
    </row>
    <row r="39" spans="1:15">
      <c r="A39" s="49"/>
      <c r="B39" s="207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217"/>
    </row>
    <row r="40" spans="1:15">
      <c r="A40" s="49"/>
      <c r="B40" s="207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217"/>
    </row>
    <row r="41" spans="1:15">
      <c r="A41" s="49"/>
      <c r="B41" s="207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217"/>
    </row>
    <row r="42" spans="1:15">
      <c r="A42" s="49"/>
      <c r="B42" s="207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217"/>
    </row>
    <row r="43" spans="1:15">
      <c r="A43" s="49"/>
      <c r="B43" s="207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217"/>
    </row>
    <row r="44" spans="1:15">
      <c r="A44" s="49"/>
      <c r="B44" s="207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217"/>
    </row>
    <row r="45" spans="1:15">
      <c r="A45" s="49"/>
      <c r="B45" s="207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217"/>
    </row>
    <row r="46" spans="1:15">
      <c r="A46" s="49"/>
      <c r="B46" s="207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217"/>
    </row>
    <row r="47" spans="1:15">
      <c r="A47" s="49"/>
      <c r="B47" s="207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217"/>
    </row>
    <row r="48" spans="1:15">
      <c r="A48" s="49"/>
      <c r="B48" s="207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217"/>
    </row>
    <row r="49" spans="1:15">
      <c r="A49" s="49"/>
      <c r="B49" s="207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217"/>
    </row>
    <row r="50" spans="1:15">
      <c r="A50" s="49"/>
      <c r="B50" s="207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217"/>
    </row>
    <row r="51" spans="1:15">
      <c r="A51" s="49"/>
      <c r="B51" s="207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217"/>
    </row>
    <row r="52" spans="1:15">
      <c r="A52" s="49"/>
      <c r="B52" s="207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217"/>
    </row>
    <row r="53" spans="1:15">
      <c r="A53" s="49"/>
      <c r="B53" s="207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217"/>
    </row>
    <row r="54" spans="1:15">
      <c r="A54" s="49"/>
      <c r="B54" s="207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217"/>
    </row>
    <row r="55" spans="1:15">
      <c r="A55" s="49"/>
      <c r="B55" s="207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217"/>
    </row>
    <row r="56" spans="1:15">
      <c r="A56" s="49"/>
      <c r="B56" s="207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217"/>
    </row>
    <row r="57" spans="1:15">
      <c r="A57" s="49"/>
      <c r="B57" s="207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217"/>
    </row>
    <row r="58" spans="1:15">
      <c r="A58" s="49"/>
      <c r="B58" s="207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217"/>
    </row>
    <row r="59" spans="1:15">
      <c r="A59" s="49"/>
      <c r="B59" s="207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217"/>
    </row>
    <row r="60" spans="1:15">
      <c r="A60" s="49"/>
      <c r="B60" s="207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217"/>
    </row>
    <row r="61" spans="1:15">
      <c r="A61" s="49"/>
      <c r="B61" s="207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217"/>
    </row>
    <row r="62" spans="1:15">
      <c r="A62" s="49"/>
      <c r="B62" s="207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217"/>
    </row>
    <row r="63" spans="1:15">
      <c r="A63" s="49"/>
      <c r="B63" s="207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217"/>
    </row>
    <row r="64" spans="1:15">
      <c r="A64" s="49"/>
      <c r="B64" s="207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217"/>
    </row>
    <row r="65" spans="1:15">
      <c r="A65" s="49"/>
      <c r="B65" s="207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217"/>
    </row>
    <row r="66" spans="1:15">
      <c r="A66" s="49"/>
      <c r="B66" s="207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217"/>
    </row>
    <row r="67" spans="1:15">
      <c r="A67" s="49"/>
      <c r="B67" s="207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217"/>
    </row>
    <row r="68" spans="1:15">
      <c r="A68" s="49"/>
      <c r="B68" s="207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217"/>
    </row>
    <row r="69" spans="1:15">
      <c r="A69" s="49"/>
      <c r="B69" s="207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217"/>
    </row>
    <row r="70" spans="1:15">
      <c r="A70" s="49"/>
      <c r="B70" s="207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217"/>
    </row>
    <row r="71" spans="1:15">
      <c r="A71" s="49"/>
      <c r="B71" s="207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217"/>
    </row>
    <row r="72" spans="1:15">
      <c r="A72" s="49"/>
      <c r="B72" s="207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217"/>
    </row>
    <row r="73" spans="1:15">
      <c r="A73" s="49"/>
      <c r="B73" s="207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217"/>
    </row>
    <row r="74" spans="1:15">
      <c r="A74" s="49"/>
      <c r="B74" s="207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217"/>
    </row>
    <row r="75" spans="1:15">
      <c r="A75" s="49"/>
      <c r="B75" s="207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217"/>
    </row>
    <row r="76" spans="1:15">
      <c r="A76" s="49"/>
      <c r="B76" s="207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217"/>
    </row>
    <row r="77" spans="1:15">
      <c r="A77" s="49"/>
      <c r="B77" s="207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217"/>
    </row>
    <row r="78" spans="1:15">
      <c r="A78" s="49"/>
      <c r="B78" s="207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217"/>
    </row>
    <row r="79" spans="1:15">
      <c r="A79" s="49"/>
      <c r="B79" s="207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217"/>
    </row>
    <row r="80" spans="1:15">
      <c r="A80" s="49"/>
      <c r="B80" s="207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217"/>
    </row>
    <row r="81" spans="1:15">
      <c r="A81" s="49"/>
      <c r="B81" s="207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217"/>
    </row>
    <row r="82" spans="1:15">
      <c r="A82" s="49"/>
      <c r="B82" s="207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217"/>
    </row>
    <row r="83" spans="1:15">
      <c r="A83" s="49"/>
      <c r="B83" s="207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217"/>
    </row>
    <row r="84" spans="1:15">
      <c r="A84" s="49"/>
      <c r="B84" s="214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8"/>
    </row>
  </sheetData>
  <phoneticPr fontId="4"/>
  <pageMargins left="0.47244094488188981" right="0.23622047244094491" top="0.43307086614173229" bottom="0.31496062992125984" header="0.31496062992125984" footer="0.19685039370078741"/>
  <pageSetup paperSize="8" scale="75" orientation="landscape" r:id="rId1"/>
  <headerFooter>
    <oddHeader>&amp;R&amp;"ＭＳ 明朝,標準"&amp;12 2-2.高額レセプトの件数及び医療費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F15"/>
  <sheetViews>
    <sheetView showGridLines="0" zoomScaleNormal="100" zoomScaleSheetLayoutView="100" workbookViewId="0"/>
  </sheetViews>
  <sheetFormatPr defaultColWidth="9" defaultRowHeight="20.25" customHeight="1"/>
  <cols>
    <col min="1" max="1" width="4.625" style="3" customWidth="1"/>
    <col min="2" max="5" width="16.625" style="3" customWidth="1"/>
    <col min="6" max="6" width="12.625" style="3" customWidth="1"/>
    <col min="7" max="16384" width="9" style="3"/>
  </cols>
  <sheetData>
    <row r="1" spans="2:6" ht="16.5" customHeight="1">
      <c r="B1" s="137" t="s">
        <v>363</v>
      </c>
      <c r="C1" s="26"/>
      <c r="D1" s="26"/>
      <c r="E1" s="26"/>
      <c r="F1" s="26"/>
    </row>
    <row r="2" spans="2:6" ht="16.5" customHeight="1">
      <c r="B2" s="26" t="s">
        <v>362</v>
      </c>
      <c r="C2" s="199"/>
      <c r="D2" s="199"/>
      <c r="E2" s="199"/>
      <c r="F2" s="199"/>
    </row>
    <row r="3" spans="2:6" ht="24.75" customHeight="1">
      <c r="B3" s="29" t="s">
        <v>73</v>
      </c>
      <c r="C3" s="30" t="s">
        <v>74</v>
      </c>
      <c r="D3" s="31" t="s">
        <v>75</v>
      </c>
      <c r="E3" s="30" t="s">
        <v>415</v>
      </c>
      <c r="F3" s="31" t="s">
        <v>209</v>
      </c>
    </row>
    <row r="4" spans="2:6" ht="20.25" customHeight="1">
      <c r="B4" s="184" t="s">
        <v>196</v>
      </c>
      <c r="C4" s="86">
        <v>152306680</v>
      </c>
      <c r="D4" s="160">
        <v>897785220</v>
      </c>
      <c r="E4" s="86">
        <v>1050091900</v>
      </c>
      <c r="F4" s="79">
        <v>1.8578876538747776E-3</v>
      </c>
    </row>
    <row r="5" spans="2:6" ht="20.25" customHeight="1">
      <c r="B5" s="184" t="s">
        <v>197</v>
      </c>
      <c r="C5" s="86">
        <v>649820890</v>
      </c>
      <c r="D5" s="160">
        <v>3708386570</v>
      </c>
      <c r="E5" s="86">
        <v>4358207460</v>
      </c>
      <c r="F5" s="79">
        <v>7.7108106756741523E-3</v>
      </c>
    </row>
    <row r="6" spans="2:6" ht="20.25" customHeight="1">
      <c r="B6" s="184" t="s">
        <v>198</v>
      </c>
      <c r="C6" s="86">
        <v>22238999940</v>
      </c>
      <c r="D6" s="160">
        <v>121660780880</v>
      </c>
      <c r="E6" s="86">
        <v>143899780820</v>
      </c>
      <c r="F6" s="79">
        <v>0.25459640835317798</v>
      </c>
    </row>
    <row r="7" spans="2:6" ht="20.25" customHeight="1">
      <c r="B7" s="184" t="s">
        <v>199</v>
      </c>
      <c r="C7" s="86">
        <v>17398810370</v>
      </c>
      <c r="D7" s="160">
        <v>156203304200</v>
      </c>
      <c r="E7" s="86">
        <v>173602114570</v>
      </c>
      <c r="F7" s="79">
        <v>0.30714761760009546</v>
      </c>
    </row>
    <row r="8" spans="2:6" ht="20.25" customHeight="1">
      <c r="B8" s="184" t="s">
        <v>200</v>
      </c>
      <c r="C8" s="86">
        <v>6970130870</v>
      </c>
      <c r="D8" s="160">
        <v>130381907220</v>
      </c>
      <c r="E8" s="86">
        <v>137352038090</v>
      </c>
      <c r="F8" s="79">
        <v>0.24301173621275357</v>
      </c>
    </row>
    <row r="9" spans="2:6" ht="20.25" customHeight="1">
      <c r="B9" s="184" t="s">
        <v>201</v>
      </c>
      <c r="C9" s="86">
        <v>1601439130</v>
      </c>
      <c r="D9" s="160">
        <v>74582680520</v>
      </c>
      <c r="E9" s="86">
        <v>76184119650</v>
      </c>
      <c r="F9" s="79">
        <v>0.1347896649036659</v>
      </c>
    </row>
    <row r="10" spans="2:6" ht="20.25" customHeight="1" thickBot="1">
      <c r="B10" s="184" t="s">
        <v>202</v>
      </c>
      <c r="C10" s="161">
        <v>196903230</v>
      </c>
      <c r="D10" s="160">
        <v>28564171010</v>
      </c>
      <c r="E10" s="86">
        <v>28761074240</v>
      </c>
      <c r="F10" s="79">
        <v>5.0885874600758184E-2</v>
      </c>
    </row>
    <row r="11" spans="2:6" ht="20.25" customHeight="1" thickTop="1">
      <c r="B11" s="219" t="s">
        <v>341</v>
      </c>
      <c r="C11" s="99">
        <v>49208411110</v>
      </c>
      <c r="D11" s="162">
        <v>515999015620</v>
      </c>
      <c r="E11" s="99">
        <v>565207426730</v>
      </c>
      <c r="F11" s="32"/>
    </row>
    <row r="12" spans="2:6" ht="13.5">
      <c r="B12" s="14" t="s">
        <v>205</v>
      </c>
      <c r="C12" s="220"/>
      <c r="D12" s="220"/>
      <c r="E12" s="220"/>
      <c r="F12" s="220"/>
    </row>
    <row r="13" spans="2:6" ht="13.5">
      <c r="B13" s="14" t="s">
        <v>505</v>
      </c>
      <c r="C13" s="220"/>
      <c r="D13" s="220"/>
      <c r="E13" s="220"/>
      <c r="F13" s="220"/>
    </row>
    <row r="14" spans="2:6" ht="13.5">
      <c r="B14" s="198" t="s">
        <v>186</v>
      </c>
      <c r="C14" s="199"/>
      <c r="D14" s="199"/>
      <c r="E14" s="199"/>
      <c r="F14" s="199"/>
    </row>
    <row r="15" spans="2:6" ht="13.5">
      <c r="B15" s="14" t="s">
        <v>502</v>
      </c>
      <c r="C15" s="221"/>
      <c r="D15" s="221"/>
      <c r="E15" s="221"/>
      <c r="F15" s="221"/>
    </row>
  </sheetData>
  <phoneticPr fontId="4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&amp;R&amp;"ＭＳ 明朝,標準"&amp;12 2-2.高額レセプトの件数及び医療費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42803-37A8-4B45-B866-13D7D974AFEB}">
  <sheetPr codeName="Sheet36"/>
  <dimension ref="B1:F6"/>
  <sheetViews>
    <sheetView showGridLines="0" zoomScaleNormal="100" zoomScaleSheetLayoutView="100" workbookViewId="0"/>
  </sheetViews>
  <sheetFormatPr defaultColWidth="9" defaultRowHeight="20.25" customHeight="1"/>
  <cols>
    <col min="1" max="1" width="4.625" style="3" customWidth="1"/>
    <col min="2" max="5" width="16.625" style="3" customWidth="1"/>
    <col min="6" max="6" width="12.625" style="3" customWidth="1"/>
    <col min="7" max="16384" width="9" style="3"/>
  </cols>
  <sheetData>
    <row r="1" spans="2:6" ht="16.5" customHeight="1">
      <c r="B1" s="137" t="s">
        <v>363</v>
      </c>
      <c r="C1" s="26"/>
      <c r="D1" s="26"/>
      <c r="E1" s="26"/>
      <c r="F1" s="26"/>
    </row>
    <row r="2" spans="2:6" ht="16.5" customHeight="1">
      <c r="B2" s="26" t="s">
        <v>349</v>
      </c>
      <c r="C2" s="199"/>
      <c r="D2" s="199"/>
      <c r="E2" s="199"/>
      <c r="F2" s="199"/>
    </row>
    <row r="3" spans="2:6" ht="24.75" customHeight="1">
      <c r="B3" s="29" t="s">
        <v>343</v>
      </c>
      <c r="C3" s="30" t="s">
        <v>74</v>
      </c>
      <c r="D3" s="31" t="s">
        <v>75</v>
      </c>
      <c r="E3" s="30" t="s">
        <v>415</v>
      </c>
      <c r="F3" s="31" t="s">
        <v>209</v>
      </c>
    </row>
    <row r="4" spans="2:6" ht="20.25" customHeight="1">
      <c r="B4" s="184" t="s">
        <v>344</v>
      </c>
      <c r="C4" s="86">
        <v>29092887760</v>
      </c>
      <c r="D4" s="160">
        <v>225242450470</v>
      </c>
      <c r="E4" s="86">
        <v>254335338230</v>
      </c>
      <c r="F4" s="79">
        <f>IFERROR(E4/$E$6,"-")</f>
        <v>0.44998583918377311</v>
      </c>
    </row>
    <row r="5" spans="2:6" ht="20.25" customHeight="1" thickBot="1">
      <c r="B5" s="184" t="s">
        <v>345</v>
      </c>
      <c r="C5" s="86">
        <v>20115523350</v>
      </c>
      <c r="D5" s="160">
        <v>290756565150</v>
      </c>
      <c r="E5" s="86">
        <v>310872088500</v>
      </c>
      <c r="F5" s="176">
        <f>IFERROR(E5/$E$6,"-")</f>
        <v>0.55001416081622689</v>
      </c>
    </row>
    <row r="6" spans="2:6" ht="20.25" customHeight="1" thickTop="1">
      <c r="B6" s="219" t="s">
        <v>346</v>
      </c>
      <c r="C6" s="99">
        <f>年齢階層別_医療費!C11</f>
        <v>49208411110</v>
      </c>
      <c r="D6" s="162">
        <f>年齢階層別_医療費!D11</f>
        <v>515999015620</v>
      </c>
      <c r="E6" s="99">
        <f>年齢階層別_医療費!E11</f>
        <v>565207426730</v>
      </c>
      <c r="F6" s="32"/>
    </row>
  </sheetData>
  <phoneticPr fontId="4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&amp;R&amp;"ＭＳ 明朝,標準"&amp;12 2-2.高額レセプトの件数及び医療費</oddHeader>
  </headerFooter>
  <ignoredErrors>
    <ignoredError sqref="F4:F5" emptyCellReferenc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AH80"/>
  <sheetViews>
    <sheetView showGridLines="0" zoomScaleNormal="100" zoomScaleSheetLayoutView="100" workbookViewId="0"/>
  </sheetViews>
  <sheetFormatPr defaultColWidth="9" defaultRowHeight="13.5" customHeight="1"/>
  <cols>
    <col min="1" max="1" width="4.625" style="26" customWidth="1"/>
    <col min="2" max="2" width="3.25" style="26" customWidth="1"/>
    <col min="3" max="3" width="11.875" style="26" customWidth="1"/>
    <col min="4" max="27" width="8.625" style="26" customWidth="1"/>
    <col min="28" max="34" width="6.125" style="26" customWidth="1"/>
    <col min="35" max="16384" width="9" style="26"/>
  </cols>
  <sheetData>
    <row r="1" spans="2:34" ht="16.5" customHeight="1">
      <c r="B1" s="137" t="s">
        <v>363</v>
      </c>
    </row>
    <row r="2" spans="2:34" ht="16.5" customHeight="1">
      <c r="B2" s="137" t="s">
        <v>352</v>
      </c>
    </row>
    <row r="3" spans="2:34" ht="13.5" customHeight="1">
      <c r="B3" s="290"/>
      <c r="C3" s="293" t="s">
        <v>117</v>
      </c>
      <c r="D3" s="288" t="s">
        <v>85</v>
      </c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99"/>
      <c r="AB3" s="288" t="s">
        <v>118</v>
      </c>
      <c r="AC3" s="289"/>
      <c r="AD3" s="289"/>
      <c r="AE3" s="289"/>
      <c r="AF3" s="289"/>
      <c r="AG3" s="289"/>
      <c r="AH3" s="299"/>
    </row>
    <row r="4" spans="2:34" ht="13.5" customHeight="1">
      <c r="B4" s="291"/>
      <c r="C4" s="294"/>
      <c r="D4" s="288" t="s">
        <v>57</v>
      </c>
      <c r="E4" s="289"/>
      <c r="F4" s="289"/>
      <c r="G4" s="288" t="s">
        <v>58</v>
      </c>
      <c r="H4" s="289"/>
      <c r="I4" s="289"/>
      <c r="J4" s="288" t="s">
        <v>59</v>
      </c>
      <c r="K4" s="289"/>
      <c r="L4" s="289"/>
      <c r="M4" s="288" t="s">
        <v>60</v>
      </c>
      <c r="N4" s="289"/>
      <c r="O4" s="289"/>
      <c r="P4" s="288" t="s">
        <v>61</v>
      </c>
      <c r="Q4" s="289"/>
      <c r="R4" s="289"/>
      <c r="S4" s="288" t="s">
        <v>62</v>
      </c>
      <c r="T4" s="289"/>
      <c r="U4" s="289"/>
      <c r="V4" s="288" t="s">
        <v>63</v>
      </c>
      <c r="W4" s="289"/>
      <c r="X4" s="289"/>
      <c r="Y4" s="296" t="s">
        <v>87</v>
      </c>
      <c r="Z4" s="297"/>
      <c r="AA4" s="298"/>
      <c r="AB4" s="300" t="s">
        <v>57</v>
      </c>
      <c r="AC4" s="300" t="s">
        <v>58</v>
      </c>
      <c r="AD4" s="300" t="s">
        <v>59</v>
      </c>
      <c r="AE4" s="300" t="s">
        <v>60</v>
      </c>
      <c r="AF4" s="300" t="s">
        <v>61</v>
      </c>
      <c r="AG4" s="300" t="s">
        <v>62</v>
      </c>
      <c r="AH4" s="300" t="s">
        <v>63</v>
      </c>
    </row>
    <row r="5" spans="2:34" ht="13.5" customHeight="1">
      <c r="B5" s="292"/>
      <c r="C5" s="295"/>
      <c r="D5" s="143" t="s">
        <v>86</v>
      </c>
      <c r="E5" s="144" t="s">
        <v>84</v>
      </c>
      <c r="F5" s="145" t="s">
        <v>113</v>
      </c>
      <c r="G5" s="143" t="s">
        <v>86</v>
      </c>
      <c r="H5" s="144" t="s">
        <v>84</v>
      </c>
      <c r="I5" s="145" t="s">
        <v>114</v>
      </c>
      <c r="J5" s="143" t="s">
        <v>86</v>
      </c>
      <c r="K5" s="144" t="s">
        <v>84</v>
      </c>
      <c r="L5" s="145" t="s">
        <v>114</v>
      </c>
      <c r="M5" s="143" t="s">
        <v>86</v>
      </c>
      <c r="N5" s="144" t="s">
        <v>84</v>
      </c>
      <c r="O5" s="145" t="s">
        <v>114</v>
      </c>
      <c r="P5" s="143" t="s">
        <v>86</v>
      </c>
      <c r="Q5" s="144" t="s">
        <v>84</v>
      </c>
      <c r="R5" s="145" t="s">
        <v>114</v>
      </c>
      <c r="S5" s="143" t="s">
        <v>86</v>
      </c>
      <c r="T5" s="144" t="s">
        <v>84</v>
      </c>
      <c r="U5" s="145" t="s">
        <v>114</v>
      </c>
      <c r="V5" s="143" t="s">
        <v>86</v>
      </c>
      <c r="W5" s="144" t="s">
        <v>84</v>
      </c>
      <c r="X5" s="146" t="s">
        <v>114</v>
      </c>
      <c r="Y5" s="143" t="s">
        <v>86</v>
      </c>
      <c r="Z5" s="145" t="s">
        <v>84</v>
      </c>
      <c r="AA5" s="145" t="s">
        <v>114</v>
      </c>
      <c r="AB5" s="301"/>
      <c r="AC5" s="301"/>
      <c r="AD5" s="301"/>
      <c r="AE5" s="301"/>
      <c r="AF5" s="301"/>
      <c r="AG5" s="301"/>
      <c r="AH5" s="301"/>
    </row>
    <row r="6" spans="2:34" ht="13.5" customHeight="1">
      <c r="B6" s="138">
        <v>1</v>
      </c>
      <c r="C6" s="28" t="s">
        <v>50</v>
      </c>
      <c r="D6" s="126">
        <v>63357770</v>
      </c>
      <c r="E6" s="255">
        <v>337143040</v>
      </c>
      <c r="F6" s="123">
        <f>SUM(D6:E6)</f>
        <v>400500810</v>
      </c>
      <c r="G6" s="126">
        <v>303030080</v>
      </c>
      <c r="H6" s="255">
        <v>1523400050</v>
      </c>
      <c r="I6" s="123">
        <f>SUM(G6:H6)</f>
        <v>1826430130</v>
      </c>
      <c r="J6" s="126">
        <v>5669914840</v>
      </c>
      <c r="K6" s="255">
        <v>33187024090</v>
      </c>
      <c r="L6" s="123">
        <f>SUM(J6:K6)</f>
        <v>38856938930</v>
      </c>
      <c r="M6" s="126">
        <v>4641410070</v>
      </c>
      <c r="N6" s="255">
        <v>42521904230</v>
      </c>
      <c r="O6" s="123">
        <f>SUM(M6:N6)</f>
        <v>47163314300</v>
      </c>
      <c r="P6" s="126">
        <v>1796515240</v>
      </c>
      <c r="Q6" s="255">
        <v>37994710920</v>
      </c>
      <c r="R6" s="123">
        <f>SUM(P6:Q6)</f>
        <v>39791226160</v>
      </c>
      <c r="S6" s="126">
        <v>508897710</v>
      </c>
      <c r="T6" s="255">
        <v>22648980860</v>
      </c>
      <c r="U6" s="123">
        <f>SUM(S6:T6)</f>
        <v>23157878570</v>
      </c>
      <c r="V6" s="126">
        <v>70315170</v>
      </c>
      <c r="W6" s="255">
        <v>8620913320</v>
      </c>
      <c r="X6" s="123">
        <f>SUM(V6:W6)</f>
        <v>8691228490</v>
      </c>
      <c r="Y6" s="126">
        <f>SUM(D6,G6,J6,M6,P6,S6,V6)</f>
        <v>13053440880</v>
      </c>
      <c r="Z6" s="125">
        <f>SUM(E6,H6,K6,N6,Q6,T6,W6)</f>
        <v>146834076510</v>
      </c>
      <c r="AA6" s="123">
        <f>SUM(F6,I6,L6,O6,R6,U6,X6)</f>
        <v>159887517390</v>
      </c>
      <c r="AB6" s="82">
        <f>IFERROR(F6/$AA6,"-")</f>
        <v>2.5048910417633948E-3</v>
      </c>
      <c r="AC6" s="82">
        <f>IFERROR(I6/$AA6,"-")</f>
        <v>1.1423219021813594E-2</v>
      </c>
      <c r="AD6" s="82">
        <f>IFERROR(L6/$AA6,"-")</f>
        <v>0.24302672006107631</v>
      </c>
      <c r="AE6" s="82">
        <f>IFERROR(O6/$AA6,"-")</f>
        <v>0.29497808878324472</v>
      </c>
      <c r="AF6" s="82">
        <f>IFERROR(R6/$AA6,"-")</f>
        <v>0.24887012325634308</v>
      </c>
      <c r="AG6" s="82">
        <f>IFERROR(U6/$AA6,"-")</f>
        <v>0.14483856493632932</v>
      </c>
      <c r="AH6" s="82">
        <f>IFERROR(X6/$AA6,"-")</f>
        <v>5.4358392899429585E-2</v>
      </c>
    </row>
    <row r="7" spans="2:34" ht="13.5" customHeight="1">
      <c r="B7" s="138">
        <v>2</v>
      </c>
      <c r="C7" s="28" t="s">
        <v>95</v>
      </c>
      <c r="D7" s="126">
        <v>1105310</v>
      </c>
      <c r="E7" s="255">
        <v>5430860</v>
      </c>
      <c r="F7" s="123">
        <f t="shared" ref="F7:F70" si="0">SUM(D7:E7)</f>
        <v>6536170</v>
      </c>
      <c r="G7" s="126">
        <v>4063810</v>
      </c>
      <c r="H7" s="255">
        <v>30471400</v>
      </c>
      <c r="I7" s="123">
        <f t="shared" ref="I7:I70" si="1">SUM(G7:H7)</f>
        <v>34535210</v>
      </c>
      <c r="J7" s="126">
        <v>157362940</v>
      </c>
      <c r="K7" s="255">
        <v>1308572080</v>
      </c>
      <c r="L7" s="123">
        <f t="shared" ref="L7:L70" si="2">SUM(J7:K7)</f>
        <v>1465935020</v>
      </c>
      <c r="M7" s="126">
        <v>178519270</v>
      </c>
      <c r="N7" s="255">
        <v>1540954670</v>
      </c>
      <c r="O7" s="123">
        <f t="shared" ref="O7:O70" si="3">SUM(M7:N7)</f>
        <v>1719473940</v>
      </c>
      <c r="P7" s="126">
        <v>86579890</v>
      </c>
      <c r="Q7" s="255">
        <v>1284769500</v>
      </c>
      <c r="R7" s="123">
        <f t="shared" ref="R7:R70" si="4">SUM(P7:Q7)</f>
        <v>1371349390</v>
      </c>
      <c r="S7" s="126">
        <v>24168020</v>
      </c>
      <c r="T7" s="255">
        <v>855003480</v>
      </c>
      <c r="U7" s="123">
        <f t="shared" ref="U7:U70" si="5">SUM(S7:T7)</f>
        <v>879171500</v>
      </c>
      <c r="V7" s="126">
        <v>575760</v>
      </c>
      <c r="W7" s="255">
        <v>317936440</v>
      </c>
      <c r="X7" s="123">
        <f t="shared" ref="X7:X70" si="6">SUM(V7:W7)</f>
        <v>318512200</v>
      </c>
      <c r="Y7" s="126">
        <f>SUM(D7,G7,J7,M7,P7,S7,V7)</f>
        <v>452375000</v>
      </c>
      <c r="Z7" s="125">
        <f>SUM(E7,H7,K7,N7,Q7,T7,W7)</f>
        <v>5343138430</v>
      </c>
      <c r="AA7" s="123">
        <f t="shared" ref="AA7:AA70" si="7">SUM(F7,I7,L7,O7,R7,U7,X7)</f>
        <v>5795513430</v>
      </c>
      <c r="AB7" s="82">
        <f t="shared" ref="AB7:AB70" si="8">IFERROR(F7/$AA7,"-")</f>
        <v>1.1277982665290796E-3</v>
      </c>
      <c r="AC7" s="82">
        <f t="shared" ref="AC7:AC70" si="9">IFERROR(I7/$AA7,"-")</f>
        <v>5.9589560816529765E-3</v>
      </c>
      <c r="AD7" s="82">
        <f t="shared" ref="AD7:AD70" si="10">IFERROR(L7/$AA7,"-")</f>
        <v>0.2529430804890741</v>
      </c>
      <c r="AE7" s="82">
        <f t="shared" ref="AE7:AE70" si="11">IFERROR(O7/$AA7,"-")</f>
        <v>0.29669052807285101</v>
      </c>
      <c r="AF7" s="82">
        <f t="shared" ref="AF7:AF70" si="12">IFERROR(R7/$AA7,"-")</f>
        <v>0.23662258858746188</v>
      </c>
      <c r="AG7" s="82">
        <f t="shared" ref="AG7:AG70" si="13">IFERROR(U7/$AA7,"-")</f>
        <v>0.1516986390625964</v>
      </c>
      <c r="AH7" s="82">
        <f t="shared" ref="AH7:AH70" si="14">IFERROR(X7/$AA7,"-")</f>
        <v>5.4958409439834564E-2</v>
      </c>
    </row>
    <row r="8" spans="2:34" ht="13.5" customHeight="1">
      <c r="B8" s="138">
        <v>3</v>
      </c>
      <c r="C8" s="28" t="s">
        <v>96</v>
      </c>
      <c r="D8" s="126">
        <v>6250880</v>
      </c>
      <c r="E8" s="255">
        <v>13893820</v>
      </c>
      <c r="F8" s="123">
        <f t="shared" si="0"/>
        <v>20144700</v>
      </c>
      <c r="G8" s="126">
        <v>18236060</v>
      </c>
      <c r="H8" s="255">
        <v>45998800</v>
      </c>
      <c r="I8" s="123">
        <f t="shared" si="1"/>
        <v>64234860</v>
      </c>
      <c r="J8" s="126">
        <v>172774710</v>
      </c>
      <c r="K8" s="255">
        <v>905259400</v>
      </c>
      <c r="L8" s="123">
        <f t="shared" si="2"/>
        <v>1078034110</v>
      </c>
      <c r="M8" s="126">
        <v>87025620</v>
      </c>
      <c r="N8" s="255">
        <v>1050429380</v>
      </c>
      <c r="O8" s="123">
        <f t="shared" si="3"/>
        <v>1137455000</v>
      </c>
      <c r="P8" s="126">
        <v>39900260</v>
      </c>
      <c r="Q8" s="255">
        <v>913134290</v>
      </c>
      <c r="R8" s="123">
        <f t="shared" si="4"/>
        <v>953034550</v>
      </c>
      <c r="S8" s="126">
        <v>10093180</v>
      </c>
      <c r="T8" s="255">
        <v>544908170</v>
      </c>
      <c r="U8" s="123">
        <f t="shared" si="5"/>
        <v>555001350</v>
      </c>
      <c r="V8" s="126">
        <v>582550</v>
      </c>
      <c r="W8" s="255">
        <v>275583390</v>
      </c>
      <c r="X8" s="123">
        <f t="shared" si="6"/>
        <v>276165940</v>
      </c>
      <c r="Y8" s="126">
        <f>SUM(D8,G8,J8,M8,P8,S8,V8)</f>
        <v>334863260</v>
      </c>
      <c r="Z8" s="125">
        <f t="shared" ref="Y8:Z70" si="15">SUM(E8,H8,K8,N8,Q8,T8,W8)</f>
        <v>3749207250</v>
      </c>
      <c r="AA8" s="123">
        <f t="shared" si="7"/>
        <v>4084070510</v>
      </c>
      <c r="AB8" s="82">
        <f t="shared" si="8"/>
        <v>4.9325054380611076E-3</v>
      </c>
      <c r="AC8" s="82">
        <f t="shared" si="9"/>
        <v>1.5728146671982898E-2</v>
      </c>
      <c r="AD8" s="82">
        <f t="shared" si="10"/>
        <v>0.26396069983620335</v>
      </c>
      <c r="AE8" s="82">
        <f t="shared" si="11"/>
        <v>0.27851012787729762</v>
      </c>
      <c r="AF8" s="82">
        <f t="shared" si="12"/>
        <v>0.23335408819863887</v>
      </c>
      <c r="AG8" s="82">
        <f t="shared" si="13"/>
        <v>0.13589416456965137</v>
      </c>
      <c r="AH8" s="82">
        <f t="shared" si="14"/>
        <v>6.7620267408164805E-2</v>
      </c>
    </row>
    <row r="9" spans="2:34" ht="13.5" customHeight="1">
      <c r="B9" s="138">
        <v>4</v>
      </c>
      <c r="C9" s="28" t="s">
        <v>97</v>
      </c>
      <c r="D9" s="126">
        <v>700610</v>
      </c>
      <c r="E9" s="255">
        <v>11595110</v>
      </c>
      <c r="F9" s="123">
        <f t="shared" si="0"/>
        <v>12295720</v>
      </c>
      <c r="G9" s="126">
        <v>1899770</v>
      </c>
      <c r="H9" s="255">
        <v>65512650</v>
      </c>
      <c r="I9" s="123">
        <f t="shared" si="1"/>
        <v>67412420</v>
      </c>
      <c r="J9" s="126">
        <v>125075040</v>
      </c>
      <c r="K9" s="255">
        <v>992759760</v>
      </c>
      <c r="L9" s="123">
        <f t="shared" si="2"/>
        <v>1117834800</v>
      </c>
      <c r="M9" s="126">
        <v>125316210</v>
      </c>
      <c r="N9" s="255">
        <v>1380282380</v>
      </c>
      <c r="O9" s="123">
        <f t="shared" si="3"/>
        <v>1505598590</v>
      </c>
      <c r="P9" s="126">
        <v>18640290</v>
      </c>
      <c r="Q9" s="255">
        <v>1278353410</v>
      </c>
      <c r="R9" s="123">
        <f t="shared" si="4"/>
        <v>1296993700</v>
      </c>
      <c r="S9" s="126">
        <v>7329300</v>
      </c>
      <c r="T9" s="255">
        <v>742742280</v>
      </c>
      <c r="U9" s="123">
        <f t="shared" si="5"/>
        <v>750071580</v>
      </c>
      <c r="V9" s="126">
        <v>542140</v>
      </c>
      <c r="W9" s="255">
        <v>262551850</v>
      </c>
      <c r="X9" s="123">
        <f t="shared" si="6"/>
        <v>263093990</v>
      </c>
      <c r="Y9" s="126">
        <f t="shared" si="15"/>
        <v>279503360</v>
      </c>
      <c r="Z9" s="125">
        <f t="shared" si="15"/>
        <v>4733797440</v>
      </c>
      <c r="AA9" s="123">
        <f t="shared" si="7"/>
        <v>5013300800</v>
      </c>
      <c r="AB9" s="82">
        <f t="shared" si="8"/>
        <v>2.4526196393402128E-3</v>
      </c>
      <c r="AC9" s="82">
        <f t="shared" si="9"/>
        <v>1.3446713590375426E-2</v>
      </c>
      <c r="AD9" s="82">
        <f t="shared" si="10"/>
        <v>0.22297381397900562</v>
      </c>
      <c r="AE9" s="82">
        <f t="shared" si="11"/>
        <v>0.30032081657657567</v>
      </c>
      <c r="AF9" s="82">
        <f t="shared" si="12"/>
        <v>0.2587105286002388</v>
      </c>
      <c r="AG9" s="82">
        <f t="shared" si="13"/>
        <v>0.14961631266968861</v>
      </c>
      <c r="AH9" s="82">
        <f t="shared" si="14"/>
        <v>5.2479194944775709E-2</v>
      </c>
    </row>
    <row r="10" spans="2:34" ht="13.5" customHeight="1">
      <c r="B10" s="138">
        <v>5</v>
      </c>
      <c r="C10" s="28" t="s">
        <v>98</v>
      </c>
      <c r="D10" s="126">
        <v>0</v>
      </c>
      <c r="E10" s="255">
        <v>2664290</v>
      </c>
      <c r="F10" s="123">
        <f t="shared" si="0"/>
        <v>2664290</v>
      </c>
      <c r="G10" s="126">
        <v>1947180</v>
      </c>
      <c r="H10" s="255">
        <v>11949220</v>
      </c>
      <c r="I10" s="123">
        <f t="shared" si="1"/>
        <v>13896400</v>
      </c>
      <c r="J10" s="126">
        <v>117480070</v>
      </c>
      <c r="K10" s="255">
        <v>767633880</v>
      </c>
      <c r="L10" s="123">
        <f t="shared" si="2"/>
        <v>885113950</v>
      </c>
      <c r="M10" s="126">
        <v>130335760</v>
      </c>
      <c r="N10" s="255">
        <v>869560540</v>
      </c>
      <c r="O10" s="123">
        <f t="shared" si="3"/>
        <v>999896300</v>
      </c>
      <c r="P10" s="126">
        <v>61637180</v>
      </c>
      <c r="Q10" s="255">
        <v>793761790</v>
      </c>
      <c r="R10" s="123">
        <f t="shared" si="4"/>
        <v>855398970</v>
      </c>
      <c r="S10" s="126">
        <v>16156210</v>
      </c>
      <c r="T10" s="255">
        <v>471631530</v>
      </c>
      <c r="U10" s="123">
        <f t="shared" si="5"/>
        <v>487787740</v>
      </c>
      <c r="V10" s="126">
        <v>0</v>
      </c>
      <c r="W10" s="255">
        <v>189735200</v>
      </c>
      <c r="X10" s="123">
        <f t="shared" si="6"/>
        <v>189735200</v>
      </c>
      <c r="Y10" s="126">
        <f t="shared" si="15"/>
        <v>327556400</v>
      </c>
      <c r="Z10" s="125">
        <f t="shared" si="15"/>
        <v>3106936450</v>
      </c>
      <c r="AA10" s="123">
        <f t="shared" si="7"/>
        <v>3434492850</v>
      </c>
      <c r="AB10" s="82">
        <f t="shared" si="8"/>
        <v>7.75744809018892E-4</v>
      </c>
      <c r="AC10" s="82">
        <f t="shared" si="9"/>
        <v>4.0461286736992331E-3</v>
      </c>
      <c r="AD10" s="82">
        <f t="shared" si="10"/>
        <v>0.25771314387799643</v>
      </c>
      <c r="AE10" s="82">
        <f t="shared" si="11"/>
        <v>0.29113360943523292</v>
      </c>
      <c r="AF10" s="82">
        <f t="shared" si="12"/>
        <v>0.24906121729151365</v>
      </c>
      <c r="AG10" s="82">
        <f t="shared" si="13"/>
        <v>0.14202613349449833</v>
      </c>
      <c r="AH10" s="82">
        <f t="shared" si="14"/>
        <v>5.5244022418040557E-2</v>
      </c>
    </row>
    <row r="11" spans="2:34" ht="13.5" customHeight="1">
      <c r="B11" s="138">
        <v>6</v>
      </c>
      <c r="C11" s="28" t="s">
        <v>99</v>
      </c>
      <c r="D11" s="126">
        <v>0</v>
      </c>
      <c r="E11" s="255">
        <v>7715570</v>
      </c>
      <c r="F11" s="123">
        <f t="shared" si="0"/>
        <v>7715570</v>
      </c>
      <c r="G11" s="126">
        <v>2440340</v>
      </c>
      <c r="H11" s="255">
        <v>81261690</v>
      </c>
      <c r="I11" s="123">
        <f t="shared" si="1"/>
        <v>83702030</v>
      </c>
      <c r="J11" s="126">
        <v>166447310</v>
      </c>
      <c r="K11" s="255">
        <v>1094552610</v>
      </c>
      <c r="L11" s="123">
        <f t="shared" si="2"/>
        <v>1260999920</v>
      </c>
      <c r="M11" s="126">
        <v>139601720</v>
      </c>
      <c r="N11" s="255">
        <v>1432286950</v>
      </c>
      <c r="O11" s="123">
        <f t="shared" si="3"/>
        <v>1571888670</v>
      </c>
      <c r="P11" s="126">
        <v>60770860</v>
      </c>
      <c r="Q11" s="255">
        <v>1284927500</v>
      </c>
      <c r="R11" s="123">
        <f t="shared" si="4"/>
        <v>1345698360</v>
      </c>
      <c r="S11" s="126">
        <v>18208640</v>
      </c>
      <c r="T11" s="255">
        <v>781531810</v>
      </c>
      <c r="U11" s="123">
        <f t="shared" si="5"/>
        <v>799740450</v>
      </c>
      <c r="V11" s="126">
        <v>0</v>
      </c>
      <c r="W11" s="255">
        <v>233081620</v>
      </c>
      <c r="X11" s="123">
        <f t="shared" si="6"/>
        <v>233081620</v>
      </c>
      <c r="Y11" s="126">
        <f t="shared" si="15"/>
        <v>387468870</v>
      </c>
      <c r="Z11" s="125">
        <f t="shared" si="15"/>
        <v>4915357750</v>
      </c>
      <c r="AA11" s="123">
        <f t="shared" si="7"/>
        <v>5302826620</v>
      </c>
      <c r="AB11" s="82">
        <f t="shared" si="8"/>
        <v>1.454991941637345E-3</v>
      </c>
      <c r="AC11" s="82">
        <f t="shared" si="9"/>
        <v>1.5784417631968514E-2</v>
      </c>
      <c r="AD11" s="82">
        <f t="shared" si="10"/>
        <v>0.23779768986676769</v>
      </c>
      <c r="AE11" s="82">
        <f t="shared" si="11"/>
        <v>0.29642467737329115</v>
      </c>
      <c r="AF11" s="82">
        <f t="shared" si="12"/>
        <v>0.25377000917295689</v>
      </c>
      <c r="AG11" s="82">
        <f t="shared" si="13"/>
        <v>0.15081399172730259</v>
      </c>
      <c r="AH11" s="82">
        <f t="shared" si="14"/>
        <v>4.3954222286075796E-2</v>
      </c>
    </row>
    <row r="12" spans="2:34" ht="13.5" customHeight="1">
      <c r="B12" s="138">
        <v>7</v>
      </c>
      <c r="C12" s="28" t="s">
        <v>100</v>
      </c>
      <c r="D12" s="126">
        <v>3099990</v>
      </c>
      <c r="E12" s="255">
        <v>11591590</v>
      </c>
      <c r="F12" s="123">
        <f t="shared" si="0"/>
        <v>14691580</v>
      </c>
      <c r="G12" s="126">
        <v>149661960</v>
      </c>
      <c r="H12" s="255">
        <v>73066530</v>
      </c>
      <c r="I12" s="123">
        <f t="shared" si="1"/>
        <v>222728490</v>
      </c>
      <c r="J12" s="126">
        <v>207013860</v>
      </c>
      <c r="K12" s="255">
        <v>1214231580</v>
      </c>
      <c r="L12" s="123">
        <f t="shared" si="2"/>
        <v>1421245440</v>
      </c>
      <c r="M12" s="126">
        <v>133510690</v>
      </c>
      <c r="N12" s="255">
        <v>1507555490</v>
      </c>
      <c r="O12" s="123">
        <f t="shared" si="3"/>
        <v>1641066180</v>
      </c>
      <c r="P12" s="126">
        <v>66871310</v>
      </c>
      <c r="Q12" s="255">
        <v>1212243080</v>
      </c>
      <c r="R12" s="123">
        <f t="shared" si="4"/>
        <v>1279114390</v>
      </c>
      <c r="S12" s="126">
        <v>8907210</v>
      </c>
      <c r="T12" s="255">
        <v>693645170</v>
      </c>
      <c r="U12" s="123">
        <f t="shared" si="5"/>
        <v>702552380</v>
      </c>
      <c r="V12" s="126">
        <v>0</v>
      </c>
      <c r="W12" s="255">
        <v>247648190</v>
      </c>
      <c r="X12" s="123">
        <f t="shared" si="6"/>
        <v>247648190</v>
      </c>
      <c r="Y12" s="126">
        <f t="shared" si="15"/>
        <v>569065020</v>
      </c>
      <c r="Z12" s="125">
        <f t="shared" si="15"/>
        <v>4959981630</v>
      </c>
      <c r="AA12" s="123">
        <f t="shared" si="7"/>
        <v>5529046650</v>
      </c>
      <c r="AB12" s="82">
        <f t="shared" si="8"/>
        <v>2.6571633285098072E-3</v>
      </c>
      <c r="AC12" s="82">
        <f t="shared" si="9"/>
        <v>4.0283344326639027E-2</v>
      </c>
      <c r="AD12" s="82">
        <f t="shared" si="10"/>
        <v>0.25705072320198274</v>
      </c>
      <c r="AE12" s="82">
        <f t="shared" si="11"/>
        <v>0.29680816312157537</v>
      </c>
      <c r="AF12" s="82">
        <f t="shared" si="12"/>
        <v>0.23134447418706441</v>
      </c>
      <c r="AG12" s="82">
        <f t="shared" si="13"/>
        <v>0.1270657356454028</v>
      </c>
      <c r="AH12" s="82">
        <f t="shared" si="14"/>
        <v>4.4790396188825791E-2</v>
      </c>
    </row>
    <row r="13" spans="2:34" ht="13.5" customHeight="1">
      <c r="B13" s="138">
        <v>8</v>
      </c>
      <c r="C13" s="28" t="s">
        <v>51</v>
      </c>
      <c r="D13" s="126">
        <v>2371730</v>
      </c>
      <c r="E13" s="255">
        <v>19275070</v>
      </c>
      <c r="F13" s="123">
        <f t="shared" si="0"/>
        <v>21646800</v>
      </c>
      <c r="G13" s="126">
        <v>0</v>
      </c>
      <c r="H13" s="255">
        <v>25615010</v>
      </c>
      <c r="I13" s="123">
        <f t="shared" si="1"/>
        <v>25615010</v>
      </c>
      <c r="J13" s="126">
        <v>224142840</v>
      </c>
      <c r="K13" s="255">
        <v>779874230</v>
      </c>
      <c r="L13" s="123">
        <f t="shared" si="2"/>
        <v>1004017070</v>
      </c>
      <c r="M13" s="126">
        <v>98286150</v>
      </c>
      <c r="N13" s="255">
        <v>813468470</v>
      </c>
      <c r="O13" s="123">
        <f t="shared" si="3"/>
        <v>911754620</v>
      </c>
      <c r="P13" s="126">
        <v>84857650</v>
      </c>
      <c r="Q13" s="255">
        <v>783438870</v>
      </c>
      <c r="R13" s="123">
        <f t="shared" si="4"/>
        <v>868296520</v>
      </c>
      <c r="S13" s="126">
        <v>16596890</v>
      </c>
      <c r="T13" s="255">
        <v>614366640</v>
      </c>
      <c r="U13" s="123">
        <f t="shared" si="5"/>
        <v>630963530</v>
      </c>
      <c r="V13" s="126">
        <v>527530</v>
      </c>
      <c r="W13" s="255">
        <v>195416770</v>
      </c>
      <c r="X13" s="123">
        <f t="shared" si="6"/>
        <v>195944300</v>
      </c>
      <c r="Y13" s="126">
        <f t="shared" si="15"/>
        <v>426782790</v>
      </c>
      <c r="Z13" s="125">
        <f t="shared" si="15"/>
        <v>3231455060</v>
      </c>
      <c r="AA13" s="123">
        <f t="shared" si="7"/>
        <v>3658237850</v>
      </c>
      <c r="AB13" s="82">
        <f t="shared" si="8"/>
        <v>5.9172751711592513E-3</v>
      </c>
      <c r="AC13" s="82">
        <f t="shared" si="9"/>
        <v>7.0020078109464647E-3</v>
      </c>
      <c r="AD13" s="82">
        <f t="shared" si="10"/>
        <v>0.27445374280406615</v>
      </c>
      <c r="AE13" s="82">
        <f t="shared" si="11"/>
        <v>0.24923328044402579</v>
      </c>
      <c r="AF13" s="82">
        <f t="shared" si="12"/>
        <v>0.23735376309662315</v>
      </c>
      <c r="AG13" s="82">
        <f t="shared" si="13"/>
        <v>0.1724774483977306</v>
      </c>
      <c r="AH13" s="82">
        <f t="shared" si="14"/>
        <v>5.3562482275448547E-2</v>
      </c>
    </row>
    <row r="14" spans="2:34" ht="13.5" customHeight="1">
      <c r="B14" s="138">
        <v>9</v>
      </c>
      <c r="C14" s="28" t="s">
        <v>101</v>
      </c>
      <c r="D14" s="126">
        <v>0</v>
      </c>
      <c r="E14" s="255">
        <v>1735720</v>
      </c>
      <c r="F14" s="123">
        <f t="shared" si="0"/>
        <v>1735720</v>
      </c>
      <c r="G14" s="126">
        <v>644670</v>
      </c>
      <c r="H14" s="255">
        <v>8325710</v>
      </c>
      <c r="I14" s="123">
        <f t="shared" si="1"/>
        <v>8970380</v>
      </c>
      <c r="J14" s="126">
        <v>76715360</v>
      </c>
      <c r="K14" s="255">
        <v>607465010</v>
      </c>
      <c r="L14" s="123">
        <f t="shared" si="2"/>
        <v>684180370</v>
      </c>
      <c r="M14" s="126">
        <v>68682150</v>
      </c>
      <c r="N14" s="255">
        <v>661115290</v>
      </c>
      <c r="O14" s="123">
        <f t="shared" si="3"/>
        <v>729797440</v>
      </c>
      <c r="P14" s="126">
        <v>14913200</v>
      </c>
      <c r="Q14" s="255">
        <v>554676020</v>
      </c>
      <c r="R14" s="123">
        <f t="shared" si="4"/>
        <v>569589220</v>
      </c>
      <c r="S14" s="126">
        <v>2148270</v>
      </c>
      <c r="T14" s="255">
        <v>283696340</v>
      </c>
      <c r="U14" s="123">
        <f t="shared" si="5"/>
        <v>285844610</v>
      </c>
      <c r="V14" s="126">
        <v>1674650</v>
      </c>
      <c r="W14" s="255">
        <v>124090210</v>
      </c>
      <c r="X14" s="123">
        <f t="shared" si="6"/>
        <v>125764860</v>
      </c>
      <c r="Y14" s="126">
        <f t="shared" si="15"/>
        <v>164778300</v>
      </c>
      <c r="Z14" s="125">
        <f t="shared" si="15"/>
        <v>2241104300</v>
      </c>
      <c r="AA14" s="123">
        <f t="shared" si="7"/>
        <v>2405882600</v>
      </c>
      <c r="AB14" s="82">
        <f t="shared" si="8"/>
        <v>7.2144833667278695E-4</v>
      </c>
      <c r="AC14" s="82">
        <f t="shared" si="9"/>
        <v>3.7285194215212329E-3</v>
      </c>
      <c r="AD14" s="82">
        <f t="shared" si="10"/>
        <v>0.28437811969711241</v>
      </c>
      <c r="AE14" s="82">
        <f t="shared" si="11"/>
        <v>0.30333875809235245</v>
      </c>
      <c r="AF14" s="82">
        <f t="shared" si="12"/>
        <v>0.23674855123853508</v>
      </c>
      <c r="AG14" s="82">
        <f t="shared" si="13"/>
        <v>0.11881070589229915</v>
      </c>
      <c r="AH14" s="82">
        <f t="shared" si="14"/>
        <v>5.2273897321506876E-2</v>
      </c>
    </row>
    <row r="15" spans="2:34" ht="13.5" customHeight="1">
      <c r="B15" s="138">
        <v>10</v>
      </c>
      <c r="C15" s="28" t="s">
        <v>52</v>
      </c>
      <c r="D15" s="126">
        <v>1827540</v>
      </c>
      <c r="E15" s="255">
        <v>31434690</v>
      </c>
      <c r="F15" s="123">
        <f t="shared" si="0"/>
        <v>33262230</v>
      </c>
      <c r="G15" s="126">
        <v>9217000</v>
      </c>
      <c r="H15" s="255">
        <v>29153750</v>
      </c>
      <c r="I15" s="123">
        <f t="shared" si="1"/>
        <v>38370750</v>
      </c>
      <c r="J15" s="126">
        <v>182788150</v>
      </c>
      <c r="K15" s="255">
        <v>1290560710</v>
      </c>
      <c r="L15" s="123">
        <f t="shared" si="2"/>
        <v>1473348860</v>
      </c>
      <c r="M15" s="126">
        <v>160721780</v>
      </c>
      <c r="N15" s="255">
        <v>1453171170</v>
      </c>
      <c r="O15" s="123">
        <f t="shared" si="3"/>
        <v>1613892950</v>
      </c>
      <c r="P15" s="126">
        <v>88377020</v>
      </c>
      <c r="Q15" s="255">
        <v>1339266320</v>
      </c>
      <c r="R15" s="123">
        <f t="shared" si="4"/>
        <v>1427643340</v>
      </c>
      <c r="S15" s="126">
        <v>23353660</v>
      </c>
      <c r="T15" s="255">
        <v>761776780</v>
      </c>
      <c r="U15" s="123">
        <f t="shared" si="5"/>
        <v>785130440</v>
      </c>
      <c r="V15" s="126">
        <v>0</v>
      </c>
      <c r="W15" s="255">
        <v>328013580</v>
      </c>
      <c r="X15" s="123">
        <f t="shared" si="6"/>
        <v>328013580</v>
      </c>
      <c r="Y15" s="126">
        <f t="shared" si="15"/>
        <v>466285150</v>
      </c>
      <c r="Z15" s="125">
        <f t="shared" si="15"/>
        <v>5233377000</v>
      </c>
      <c r="AA15" s="123">
        <f t="shared" si="7"/>
        <v>5699662150</v>
      </c>
      <c r="AB15" s="82">
        <f t="shared" si="8"/>
        <v>5.835824847969278E-3</v>
      </c>
      <c r="AC15" s="82">
        <f t="shared" si="9"/>
        <v>6.7321095514406935E-3</v>
      </c>
      <c r="AD15" s="82">
        <f t="shared" si="10"/>
        <v>0.25849757779064153</v>
      </c>
      <c r="AE15" s="82">
        <f t="shared" si="11"/>
        <v>0.28315589723155782</v>
      </c>
      <c r="AF15" s="82">
        <f t="shared" si="12"/>
        <v>0.25047859020907054</v>
      </c>
      <c r="AG15" s="82">
        <f t="shared" si="13"/>
        <v>0.13775034718505202</v>
      </c>
      <c r="AH15" s="82">
        <f t="shared" si="14"/>
        <v>5.7549653184268121E-2</v>
      </c>
    </row>
    <row r="16" spans="2:34" ht="13.5" customHeight="1">
      <c r="B16" s="138">
        <v>11</v>
      </c>
      <c r="C16" s="28" t="s">
        <v>53</v>
      </c>
      <c r="D16" s="126">
        <v>2588850</v>
      </c>
      <c r="E16" s="255">
        <v>6065800</v>
      </c>
      <c r="F16" s="123">
        <f t="shared" si="0"/>
        <v>8654650</v>
      </c>
      <c r="G16" s="126">
        <v>3710970</v>
      </c>
      <c r="H16" s="255">
        <v>115263970</v>
      </c>
      <c r="I16" s="123">
        <f t="shared" si="1"/>
        <v>118974940</v>
      </c>
      <c r="J16" s="126">
        <v>321891190</v>
      </c>
      <c r="K16" s="255">
        <v>1967181900</v>
      </c>
      <c r="L16" s="123">
        <f t="shared" si="2"/>
        <v>2289073090</v>
      </c>
      <c r="M16" s="126">
        <v>377974240</v>
      </c>
      <c r="N16" s="255">
        <v>2746067110</v>
      </c>
      <c r="O16" s="123">
        <f t="shared" si="3"/>
        <v>3124041350</v>
      </c>
      <c r="P16" s="126">
        <v>71475060</v>
      </c>
      <c r="Q16" s="255">
        <v>2346718540</v>
      </c>
      <c r="R16" s="123">
        <f t="shared" si="4"/>
        <v>2418193600</v>
      </c>
      <c r="S16" s="126">
        <v>28713580</v>
      </c>
      <c r="T16" s="255">
        <v>1369089530</v>
      </c>
      <c r="U16" s="123">
        <f t="shared" si="5"/>
        <v>1397803110</v>
      </c>
      <c r="V16" s="126">
        <v>11350600</v>
      </c>
      <c r="W16" s="255">
        <v>563546360</v>
      </c>
      <c r="X16" s="123">
        <f t="shared" si="6"/>
        <v>574896960</v>
      </c>
      <c r="Y16" s="126">
        <f t="shared" si="15"/>
        <v>817704490</v>
      </c>
      <c r="Z16" s="125">
        <f t="shared" si="15"/>
        <v>9113933210</v>
      </c>
      <c r="AA16" s="123">
        <f t="shared" si="7"/>
        <v>9931637700</v>
      </c>
      <c r="AB16" s="82">
        <f t="shared" si="8"/>
        <v>8.7142224287943971E-4</v>
      </c>
      <c r="AC16" s="82">
        <f t="shared" si="9"/>
        <v>1.1979387850605948E-2</v>
      </c>
      <c r="AD16" s="82">
        <f t="shared" si="10"/>
        <v>0.23048294341224307</v>
      </c>
      <c r="AE16" s="82">
        <f t="shared" si="11"/>
        <v>0.31455450192267886</v>
      </c>
      <c r="AF16" s="82">
        <f t="shared" si="12"/>
        <v>0.24348387174856367</v>
      </c>
      <c r="AG16" s="82">
        <f t="shared" si="13"/>
        <v>0.14074245881925396</v>
      </c>
      <c r="AH16" s="82">
        <f t="shared" si="14"/>
        <v>5.7885414003775025E-2</v>
      </c>
    </row>
    <row r="17" spans="2:34" ht="13.5" customHeight="1">
      <c r="B17" s="138">
        <v>12</v>
      </c>
      <c r="C17" s="28" t="s">
        <v>102</v>
      </c>
      <c r="D17" s="126">
        <v>0</v>
      </c>
      <c r="E17" s="255">
        <v>11193040</v>
      </c>
      <c r="F17" s="123">
        <f t="shared" si="0"/>
        <v>11193040</v>
      </c>
      <c r="G17" s="126">
        <v>11283030</v>
      </c>
      <c r="H17" s="255">
        <v>55237180</v>
      </c>
      <c r="I17" s="123">
        <f t="shared" si="1"/>
        <v>66520210</v>
      </c>
      <c r="J17" s="126">
        <v>145060220</v>
      </c>
      <c r="K17" s="255">
        <v>914620590</v>
      </c>
      <c r="L17" s="123">
        <f t="shared" si="2"/>
        <v>1059680810</v>
      </c>
      <c r="M17" s="126">
        <v>114462750</v>
      </c>
      <c r="N17" s="255">
        <v>1250492930</v>
      </c>
      <c r="O17" s="123">
        <f t="shared" si="3"/>
        <v>1364955680</v>
      </c>
      <c r="P17" s="126">
        <v>37557020</v>
      </c>
      <c r="Q17" s="255">
        <v>1373115500</v>
      </c>
      <c r="R17" s="123">
        <f t="shared" si="4"/>
        <v>1410672520</v>
      </c>
      <c r="S17" s="126">
        <v>14545580</v>
      </c>
      <c r="T17" s="255">
        <v>716819330</v>
      </c>
      <c r="U17" s="123">
        <f t="shared" si="5"/>
        <v>731364910</v>
      </c>
      <c r="V17" s="126">
        <v>5479580</v>
      </c>
      <c r="W17" s="255">
        <v>289337900</v>
      </c>
      <c r="X17" s="123">
        <f t="shared" si="6"/>
        <v>294817480</v>
      </c>
      <c r="Y17" s="126">
        <f t="shared" si="15"/>
        <v>328388180</v>
      </c>
      <c r="Z17" s="125">
        <f t="shared" si="15"/>
        <v>4610816470</v>
      </c>
      <c r="AA17" s="123">
        <f t="shared" si="7"/>
        <v>4939204650</v>
      </c>
      <c r="AB17" s="82">
        <f t="shared" si="8"/>
        <v>2.2661624275884173E-3</v>
      </c>
      <c r="AC17" s="82">
        <f t="shared" si="9"/>
        <v>1.3467797897380097E-2</v>
      </c>
      <c r="AD17" s="82">
        <f t="shared" si="10"/>
        <v>0.21454482757664231</v>
      </c>
      <c r="AE17" s="82">
        <f t="shared" si="11"/>
        <v>0.2763513109342412</v>
      </c>
      <c r="AF17" s="82">
        <f t="shared" si="12"/>
        <v>0.28560722220732443</v>
      </c>
      <c r="AG17" s="82">
        <f t="shared" si="13"/>
        <v>0.14807341704296459</v>
      </c>
      <c r="AH17" s="82">
        <f t="shared" si="14"/>
        <v>5.9689261913858947E-2</v>
      </c>
    </row>
    <row r="18" spans="2:34" ht="13.5" customHeight="1">
      <c r="B18" s="138">
        <v>13</v>
      </c>
      <c r="C18" s="28" t="s">
        <v>103</v>
      </c>
      <c r="D18" s="126">
        <v>6942740</v>
      </c>
      <c r="E18" s="255">
        <v>11912960</v>
      </c>
      <c r="F18" s="123">
        <f t="shared" si="0"/>
        <v>18855700</v>
      </c>
      <c r="G18" s="126">
        <v>15179920</v>
      </c>
      <c r="H18" s="255">
        <v>144345150</v>
      </c>
      <c r="I18" s="123">
        <f t="shared" si="1"/>
        <v>159525070</v>
      </c>
      <c r="J18" s="126">
        <v>261808530</v>
      </c>
      <c r="K18" s="255">
        <v>1753346370</v>
      </c>
      <c r="L18" s="123">
        <f t="shared" si="2"/>
        <v>2015154900</v>
      </c>
      <c r="M18" s="126">
        <v>226089980</v>
      </c>
      <c r="N18" s="255">
        <v>2383120690</v>
      </c>
      <c r="O18" s="123">
        <f t="shared" si="3"/>
        <v>2609210670</v>
      </c>
      <c r="P18" s="126">
        <v>85785380</v>
      </c>
      <c r="Q18" s="255">
        <v>2141288510</v>
      </c>
      <c r="R18" s="123">
        <f t="shared" si="4"/>
        <v>2227073890</v>
      </c>
      <c r="S18" s="126">
        <v>14514320</v>
      </c>
      <c r="T18" s="255">
        <v>1220874560</v>
      </c>
      <c r="U18" s="123">
        <f t="shared" si="5"/>
        <v>1235388880</v>
      </c>
      <c r="V18" s="126">
        <v>6894930</v>
      </c>
      <c r="W18" s="255">
        <v>472316420</v>
      </c>
      <c r="X18" s="123">
        <f t="shared" si="6"/>
        <v>479211350</v>
      </c>
      <c r="Y18" s="126">
        <f t="shared" si="15"/>
        <v>617215800</v>
      </c>
      <c r="Z18" s="125">
        <f t="shared" si="15"/>
        <v>8127204660</v>
      </c>
      <c r="AA18" s="123">
        <f t="shared" si="7"/>
        <v>8744420460</v>
      </c>
      <c r="AB18" s="82">
        <f t="shared" si="8"/>
        <v>2.1563121405532232E-3</v>
      </c>
      <c r="AC18" s="82">
        <f t="shared" si="9"/>
        <v>1.8243069478385991E-2</v>
      </c>
      <c r="AD18" s="82">
        <f t="shared" si="10"/>
        <v>0.23045036651862918</v>
      </c>
      <c r="AE18" s="82">
        <f t="shared" si="11"/>
        <v>0.29838577432723312</v>
      </c>
      <c r="AF18" s="82">
        <f t="shared" si="12"/>
        <v>0.25468513324438197</v>
      </c>
      <c r="AG18" s="82">
        <f t="shared" si="13"/>
        <v>0.14127738775269277</v>
      </c>
      <c r="AH18" s="82">
        <f t="shared" si="14"/>
        <v>5.4801956538123739E-2</v>
      </c>
    </row>
    <row r="19" spans="2:34" ht="13.5" customHeight="1">
      <c r="B19" s="138">
        <v>14</v>
      </c>
      <c r="C19" s="28" t="s">
        <v>104</v>
      </c>
      <c r="D19" s="126">
        <v>0</v>
      </c>
      <c r="E19" s="255">
        <v>7628060</v>
      </c>
      <c r="F19" s="123">
        <f t="shared" si="0"/>
        <v>7628060</v>
      </c>
      <c r="G19" s="126">
        <v>14600520</v>
      </c>
      <c r="H19" s="255">
        <v>77301030</v>
      </c>
      <c r="I19" s="123">
        <f t="shared" si="1"/>
        <v>91901550</v>
      </c>
      <c r="J19" s="126">
        <v>270399960</v>
      </c>
      <c r="K19" s="255">
        <v>1157303990</v>
      </c>
      <c r="L19" s="123">
        <f t="shared" si="2"/>
        <v>1427703950</v>
      </c>
      <c r="M19" s="126">
        <v>172428090</v>
      </c>
      <c r="N19" s="255">
        <v>1586068280</v>
      </c>
      <c r="O19" s="123">
        <f t="shared" si="3"/>
        <v>1758496370</v>
      </c>
      <c r="P19" s="126">
        <v>93281770</v>
      </c>
      <c r="Q19" s="255">
        <v>1582543290</v>
      </c>
      <c r="R19" s="123">
        <f t="shared" si="4"/>
        <v>1675825060</v>
      </c>
      <c r="S19" s="126">
        <v>30675490</v>
      </c>
      <c r="T19" s="255">
        <v>996580160</v>
      </c>
      <c r="U19" s="123">
        <f t="shared" si="5"/>
        <v>1027255650</v>
      </c>
      <c r="V19" s="126">
        <v>10979090</v>
      </c>
      <c r="W19" s="255">
        <v>328772640</v>
      </c>
      <c r="X19" s="123">
        <f t="shared" si="6"/>
        <v>339751730</v>
      </c>
      <c r="Y19" s="126">
        <f t="shared" si="15"/>
        <v>592364920</v>
      </c>
      <c r="Z19" s="125">
        <f t="shared" si="15"/>
        <v>5736197450</v>
      </c>
      <c r="AA19" s="123">
        <f t="shared" si="7"/>
        <v>6328562370</v>
      </c>
      <c r="AB19" s="82">
        <f t="shared" si="8"/>
        <v>1.2053385198761975E-3</v>
      </c>
      <c r="AC19" s="82">
        <f t="shared" si="9"/>
        <v>1.4521710402294732E-2</v>
      </c>
      <c r="AD19" s="82">
        <f t="shared" si="10"/>
        <v>0.22559688386226651</v>
      </c>
      <c r="AE19" s="82">
        <f t="shared" si="11"/>
        <v>0.27786664129850397</v>
      </c>
      <c r="AF19" s="82">
        <f t="shared" si="12"/>
        <v>0.26480343591841699</v>
      </c>
      <c r="AG19" s="82">
        <f t="shared" si="13"/>
        <v>0.16232053821095549</v>
      </c>
      <c r="AH19" s="82">
        <f t="shared" si="14"/>
        <v>5.3685451787686182E-2</v>
      </c>
    </row>
    <row r="20" spans="2:34" ht="13.5" customHeight="1">
      <c r="B20" s="138">
        <v>15</v>
      </c>
      <c r="C20" s="28" t="s">
        <v>105</v>
      </c>
      <c r="D20" s="126">
        <v>0</v>
      </c>
      <c r="E20" s="255">
        <v>8942250</v>
      </c>
      <c r="F20" s="123">
        <f t="shared" si="0"/>
        <v>8942250</v>
      </c>
      <c r="G20" s="126">
        <v>4728340</v>
      </c>
      <c r="H20" s="255">
        <v>63721780</v>
      </c>
      <c r="I20" s="123">
        <f t="shared" si="1"/>
        <v>68450120</v>
      </c>
      <c r="J20" s="126">
        <v>469209260</v>
      </c>
      <c r="K20" s="255">
        <v>2282556760</v>
      </c>
      <c r="L20" s="123">
        <f t="shared" si="2"/>
        <v>2751766020</v>
      </c>
      <c r="M20" s="126">
        <v>272003760</v>
      </c>
      <c r="N20" s="255">
        <v>2954857780</v>
      </c>
      <c r="O20" s="123">
        <f t="shared" si="3"/>
        <v>3226861540</v>
      </c>
      <c r="P20" s="126">
        <v>107231540</v>
      </c>
      <c r="Q20" s="255">
        <v>2542145160</v>
      </c>
      <c r="R20" s="123">
        <f t="shared" si="4"/>
        <v>2649376700</v>
      </c>
      <c r="S20" s="126">
        <v>25427620</v>
      </c>
      <c r="T20" s="255">
        <v>1456169000</v>
      </c>
      <c r="U20" s="123">
        <f t="shared" si="5"/>
        <v>1481596620</v>
      </c>
      <c r="V20" s="126">
        <v>5550130</v>
      </c>
      <c r="W20" s="255">
        <v>500077330</v>
      </c>
      <c r="X20" s="123">
        <f t="shared" si="6"/>
        <v>505627460</v>
      </c>
      <c r="Y20" s="126">
        <f t="shared" si="15"/>
        <v>884150650</v>
      </c>
      <c r="Z20" s="125">
        <f t="shared" si="15"/>
        <v>9808470060</v>
      </c>
      <c r="AA20" s="123">
        <f t="shared" si="7"/>
        <v>10692620710</v>
      </c>
      <c r="AB20" s="82">
        <f t="shared" si="8"/>
        <v>8.3630105682482405E-4</v>
      </c>
      <c r="AC20" s="82">
        <f t="shared" si="9"/>
        <v>6.4016223764473169E-3</v>
      </c>
      <c r="AD20" s="82">
        <f t="shared" si="10"/>
        <v>0.25735187795696157</v>
      </c>
      <c r="AE20" s="82">
        <f t="shared" si="11"/>
        <v>0.30178397116266925</v>
      </c>
      <c r="AF20" s="82">
        <f t="shared" si="12"/>
        <v>0.24777617871755594</v>
      </c>
      <c r="AG20" s="82">
        <f t="shared" si="13"/>
        <v>0.13856253393654697</v>
      </c>
      <c r="AH20" s="82">
        <f t="shared" si="14"/>
        <v>4.728751479299409E-2</v>
      </c>
    </row>
    <row r="21" spans="2:34" ht="13.5" customHeight="1">
      <c r="B21" s="138">
        <v>16</v>
      </c>
      <c r="C21" s="28" t="s">
        <v>54</v>
      </c>
      <c r="D21" s="126">
        <v>504740</v>
      </c>
      <c r="E21" s="255">
        <v>10070430</v>
      </c>
      <c r="F21" s="123">
        <f t="shared" si="0"/>
        <v>10575170</v>
      </c>
      <c r="G21" s="126">
        <v>2557800</v>
      </c>
      <c r="H21" s="255">
        <v>53821640</v>
      </c>
      <c r="I21" s="123">
        <f t="shared" si="1"/>
        <v>56379440</v>
      </c>
      <c r="J21" s="126">
        <v>237368580</v>
      </c>
      <c r="K21" s="255">
        <v>1252566710</v>
      </c>
      <c r="L21" s="123">
        <f t="shared" si="2"/>
        <v>1489935290</v>
      </c>
      <c r="M21" s="126">
        <v>272667890</v>
      </c>
      <c r="N21" s="255">
        <v>1548052570</v>
      </c>
      <c r="O21" s="123">
        <f t="shared" si="3"/>
        <v>1820720460</v>
      </c>
      <c r="P21" s="126">
        <v>101607960</v>
      </c>
      <c r="Q21" s="255">
        <v>1599877980</v>
      </c>
      <c r="R21" s="123">
        <f t="shared" si="4"/>
        <v>1701485940</v>
      </c>
      <c r="S21" s="126">
        <v>9840330</v>
      </c>
      <c r="T21" s="255">
        <v>1020187080</v>
      </c>
      <c r="U21" s="123">
        <f t="shared" si="5"/>
        <v>1030027410</v>
      </c>
      <c r="V21" s="126">
        <v>3697760</v>
      </c>
      <c r="W21" s="255">
        <v>469781630</v>
      </c>
      <c r="X21" s="123">
        <f t="shared" si="6"/>
        <v>473479390</v>
      </c>
      <c r="Y21" s="126">
        <f t="shared" si="15"/>
        <v>628245060</v>
      </c>
      <c r="Z21" s="125">
        <f t="shared" si="15"/>
        <v>5954358040</v>
      </c>
      <c r="AA21" s="123">
        <f t="shared" si="7"/>
        <v>6582603100</v>
      </c>
      <c r="AB21" s="82">
        <f t="shared" si="8"/>
        <v>1.6065331358045877E-3</v>
      </c>
      <c r="AC21" s="82">
        <f t="shared" si="9"/>
        <v>8.5649156030689448E-3</v>
      </c>
      <c r="AD21" s="82">
        <f t="shared" si="10"/>
        <v>0.22634439102062831</v>
      </c>
      <c r="AE21" s="82">
        <f t="shared" si="11"/>
        <v>0.27659581359234614</v>
      </c>
      <c r="AF21" s="82">
        <f t="shared" si="12"/>
        <v>0.25848223174810586</v>
      </c>
      <c r="AG21" s="82">
        <f t="shared" si="13"/>
        <v>0.15647721643736959</v>
      </c>
      <c r="AH21" s="82">
        <f t="shared" si="14"/>
        <v>7.1928898462676569E-2</v>
      </c>
    </row>
    <row r="22" spans="2:34" ht="13.5" customHeight="1">
      <c r="B22" s="138">
        <v>17</v>
      </c>
      <c r="C22" s="28" t="s">
        <v>106</v>
      </c>
      <c r="D22" s="126">
        <v>5158130</v>
      </c>
      <c r="E22" s="255">
        <v>40769870</v>
      </c>
      <c r="F22" s="123">
        <f t="shared" si="0"/>
        <v>45928000</v>
      </c>
      <c r="G22" s="126">
        <v>3850470</v>
      </c>
      <c r="H22" s="255">
        <v>68410940</v>
      </c>
      <c r="I22" s="123">
        <f t="shared" si="1"/>
        <v>72261410</v>
      </c>
      <c r="J22" s="126">
        <v>345820490</v>
      </c>
      <c r="K22" s="255">
        <v>2034980430</v>
      </c>
      <c r="L22" s="123">
        <f t="shared" si="2"/>
        <v>2380800920</v>
      </c>
      <c r="M22" s="126">
        <v>348735350</v>
      </c>
      <c r="N22" s="255">
        <v>2730896530</v>
      </c>
      <c r="O22" s="123">
        <f t="shared" si="3"/>
        <v>3079631880</v>
      </c>
      <c r="P22" s="126">
        <v>83661180</v>
      </c>
      <c r="Q22" s="255">
        <v>2406386460</v>
      </c>
      <c r="R22" s="123">
        <f t="shared" si="4"/>
        <v>2490047640</v>
      </c>
      <c r="S22" s="126">
        <v>49270470</v>
      </c>
      <c r="T22" s="255">
        <v>1664370610</v>
      </c>
      <c r="U22" s="123">
        <f t="shared" si="5"/>
        <v>1713641080</v>
      </c>
      <c r="V22" s="126">
        <v>585000</v>
      </c>
      <c r="W22" s="255">
        <v>677796560</v>
      </c>
      <c r="X22" s="123">
        <f t="shared" si="6"/>
        <v>678381560</v>
      </c>
      <c r="Y22" s="126">
        <f t="shared" si="15"/>
        <v>837081090</v>
      </c>
      <c r="Z22" s="125">
        <f t="shared" si="15"/>
        <v>9623611400</v>
      </c>
      <c r="AA22" s="123">
        <f t="shared" si="7"/>
        <v>10460692490</v>
      </c>
      <c r="AB22" s="82">
        <f t="shared" si="8"/>
        <v>4.390531510596006E-3</v>
      </c>
      <c r="AC22" s="82">
        <f t="shared" si="9"/>
        <v>6.9078992685311221E-3</v>
      </c>
      <c r="AD22" s="82">
        <f t="shared" si="10"/>
        <v>0.22759496297935816</v>
      </c>
      <c r="AE22" s="82">
        <f t="shared" si="11"/>
        <v>0.29440038343006486</v>
      </c>
      <c r="AF22" s="82">
        <f t="shared" si="12"/>
        <v>0.23803850867238333</v>
      </c>
      <c r="AG22" s="82">
        <f t="shared" si="13"/>
        <v>0.16381717382842215</v>
      </c>
      <c r="AH22" s="82">
        <f t="shared" si="14"/>
        <v>6.4850540310644383E-2</v>
      </c>
    </row>
    <row r="23" spans="2:34" ht="13.5" customHeight="1">
      <c r="B23" s="138">
        <v>18</v>
      </c>
      <c r="C23" s="28" t="s">
        <v>55</v>
      </c>
      <c r="D23" s="126">
        <v>1785660</v>
      </c>
      <c r="E23" s="255">
        <v>8167310</v>
      </c>
      <c r="F23" s="123">
        <f t="shared" si="0"/>
        <v>9952970</v>
      </c>
      <c r="G23" s="126">
        <v>933900</v>
      </c>
      <c r="H23" s="255">
        <v>65516040</v>
      </c>
      <c r="I23" s="123">
        <f t="shared" si="1"/>
        <v>66449940</v>
      </c>
      <c r="J23" s="126">
        <v>267225220</v>
      </c>
      <c r="K23" s="255">
        <v>1636737680</v>
      </c>
      <c r="L23" s="123">
        <f t="shared" si="2"/>
        <v>1903962900</v>
      </c>
      <c r="M23" s="126">
        <v>191403290</v>
      </c>
      <c r="N23" s="255">
        <v>2161130680</v>
      </c>
      <c r="O23" s="123">
        <f t="shared" si="3"/>
        <v>2352533970</v>
      </c>
      <c r="P23" s="126">
        <v>136839620</v>
      </c>
      <c r="Q23" s="255">
        <v>2211924110</v>
      </c>
      <c r="R23" s="123">
        <f t="shared" si="4"/>
        <v>2348763730</v>
      </c>
      <c r="S23" s="126">
        <v>48574780</v>
      </c>
      <c r="T23" s="255">
        <v>1326353960</v>
      </c>
      <c r="U23" s="123">
        <f t="shared" si="5"/>
        <v>1374928740</v>
      </c>
      <c r="V23" s="126">
        <v>6443500</v>
      </c>
      <c r="W23" s="255">
        <v>526401810</v>
      </c>
      <c r="X23" s="123">
        <f t="shared" si="6"/>
        <v>532845310</v>
      </c>
      <c r="Y23" s="126">
        <f t="shared" si="15"/>
        <v>653205970</v>
      </c>
      <c r="Z23" s="125">
        <f t="shared" si="15"/>
        <v>7936231590</v>
      </c>
      <c r="AA23" s="123">
        <f t="shared" si="7"/>
        <v>8589437560</v>
      </c>
      <c r="AB23" s="82">
        <f t="shared" si="8"/>
        <v>1.1587452531641664E-3</v>
      </c>
      <c r="AC23" s="82">
        <f t="shared" si="9"/>
        <v>7.7362387858140504E-3</v>
      </c>
      <c r="AD23" s="82">
        <f t="shared" si="10"/>
        <v>0.22166327966181759</v>
      </c>
      <c r="AE23" s="82">
        <f t="shared" si="11"/>
        <v>0.2738868469054917</v>
      </c>
      <c r="AF23" s="82">
        <f t="shared" si="12"/>
        <v>0.27344790780457107</v>
      </c>
      <c r="AG23" s="82">
        <f t="shared" si="13"/>
        <v>0.16007203386667379</v>
      </c>
      <c r="AH23" s="82">
        <f t="shared" si="14"/>
        <v>6.2034947722467641E-2</v>
      </c>
    </row>
    <row r="24" spans="2:34" ht="13.5" customHeight="1">
      <c r="B24" s="138">
        <v>19</v>
      </c>
      <c r="C24" s="28" t="s">
        <v>107</v>
      </c>
      <c r="D24" s="126">
        <v>0</v>
      </c>
      <c r="E24" s="255">
        <v>2006190</v>
      </c>
      <c r="F24" s="123">
        <f t="shared" si="0"/>
        <v>2006190</v>
      </c>
      <c r="G24" s="126">
        <v>3815400</v>
      </c>
      <c r="H24" s="255">
        <v>59528140</v>
      </c>
      <c r="I24" s="123">
        <f t="shared" si="1"/>
        <v>63343540</v>
      </c>
      <c r="J24" s="126">
        <v>146606770</v>
      </c>
      <c r="K24" s="255">
        <v>1302527510</v>
      </c>
      <c r="L24" s="123">
        <f t="shared" si="2"/>
        <v>1449134280</v>
      </c>
      <c r="M24" s="126">
        <v>135535670</v>
      </c>
      <c r="N24" s="255">
        <v>1781371210</v>
      </c>
      <c r="O24" s="123">
        <f t="shared" si="3"/>
        <v>1916906880</v>
      </c>
      <c r="P24" s="126">
        <v>64149160</v>
      </c>
      <c r="Q24" s="255">
        <v>1542651880</v>
      </c>
      <c r="R24" s="123">
        <f t="shared" si="4"/>
        <v>1606801040</v>
      </c>
      <c r="S24" s="126">
        <v>14346550</v>
      </c>
      <c r="T24" s="255">
        <v>821646070</v>
      </c>
      <c r="U24" s="123">
        <f t="shared" si="5"/>
        <v>835992620</v>
      </c>
      <c r="V24" s="126">
        <v>697010</v>
      </c>
      <c r="W24" s="255">
        <v>314439450</v>
      </c>
      <c r="X24" s="123">
        <f t="shared" si="6"/>
        <v>315136460</v>
      </c>
      <c r="Y24" s="126">
        <f t="shared" si="15"/>
        <v>365150560</v>
      </c>
      <c r="Z24" s="125">
        <f t="shared" si="15"/>
        <v>5824170450</v>
      </c>
      <c r="AA24" s="123">
        <f t="shared" si="7"/>
        <v>6189321010</v>
      </c>
      <c r="AB24" s="82">
        <f t="shared" si="8"/>
        <v>3.2413733214978294E-4</v>
      </c>
      <c r="AC24" s="82">
        <f t="shared" si="9"/>
        <v>1.0234327787758419E-2</v>
      </c>
      <c r="AD24" s="82">
        <f t="shared" si="10"/>
        <v>0.23413461309546779</v>
      </c>
      <c r="AE24" s="82">
        <f t="shared" si="11"/>
        <v>0.30971198244571257</v>
      </c>
      <c r="AF24" s="82">
        <f t="shared" si="12"/>
        <v>0.25960861254472239</v>
      </c>
      <c r="AG24" s="82">
        <f t="shared" si="13"/>
        <v>0.13507016660620744</v>
      </c>
      <c r="AH24" s="82">
        <f t="shared" si="14"/>
        <v>5.0916160187981591E-2</v>
      </c>
    </row>
    <row r="25" spans="2:34" ht="13.5" customHeight="1">
      <c r="B25" s="138">
        <v>20</v>
      </c>
      <c r="C25" s="28" t="s">
        <v>108</v>
      </c>
      <c r="D25" s="126">
        <v>1617690</v>
      </c>
      <c r="E25" s="255">
        <v>31146690</v>
      </c>
      <c r="F25" s="123">
        <f t="shared" si="0"/>
        <v>32764380</v>
      </c>
      <c r="G25" s="126">
        <v>4139580</v>
      </c>
      <c r="H25" s="255">
        <v>82124160</v>
      </c>
      <c r="I25" s="123">
        <f t="shared" si="1"/>
        <v>86263740</v>
      </c>
      <c r="J25" s="126">
        <v>502326510</v>
      </c>
      <c r="K25" s="255">
        <v>2168201570</v>
      </c>
      <c r="L25" s="123">
        <f t="shared" si="2"/>
        <v>2670528080</v>
      </c>
      <c r="M25" s="126">
        <v>256889280</v>
      </c>
      <c r="N25" s="255">
        <v>2589496760</v>
      </c>
      <c r="O25" s="123">
        <f t="shared" si="3"/>
        <v>2846386040</v>
      </c>
      <c r="P25" s="126">
        <v>111401370</v>
      </c>
      <c r="Q25" s="255">
        <v>2165529650</v>
      </c>
      <c r="R25" s="123">
        <f t="shared" si="4"/>
        <v>2276931020</v>
      </c>
      <c r="S25" s="126">
        <v>20048570</v>
      </c>
      <c r="T25" s="255">
        <v>1440767290</v>
      </c>
      <c r="U25" s="123">
        <f t="shared" si="5"/>
        <v>1460815860</v>
      </c>
      <c r="V25" s="126">
        <v>909090</v>
      </c>
      <c r="W25" s="255">
        <v>539066850</v>
      </c>
      <c r="X25" s="123">
        <f t="shared" si="6"/>
        <v>539975940</v>
      </c>
      <c r="Y25" s="126">
        <f t="shared" si="15"/>
        <v>897332090</v>
      </c>
      <c r="Z25" s="125">
        <f t="shared" si="15"/>
        <v>9016332970</v>
      </c>
      <c r="AA25" s="123">
        <f t="shared" si="7"/>
        <v>9913665060</v>
      </c>
      <c r="AB25" s="82">
        <f t="shared" si="8"/>
        <v>3.3049714511940551E-3</v>
      </c>
      <c r="AC25" s="82">
        <f t="shared" si="9"/>
        <v>8.7014983336546163E-3</v>
      </c>
      <c r="AD25" s="82">
        <f t="shared" si="10"/>
        <v>0.26937848553862681</v>
      </c>
      <c r="AE25" s="82">
        <f t="shared" si="11"/>
        <v>0.28711743061450573</v>
      </c>
      <c r="AF25" s="82">
        <f t="shared" si="12"/>
        <v>0.22967600844081776</v>
      </c>
      <c r="AG25" s="82">
        <f t="shared" si="13"/>
        <v>0.14735376383595514</v>
      </c>
      <c r="AH25" s="82">
        <f t="shared" si="14"/>
        <v>5.4467841785245871E-2</v>
      </c>
    </row>
    <row r="26" spans="2:34" ht="13.5" customHeight="1">
      <c r="B26" s="138">
        <v>21</v>
      </c>
      <c r="C26" s="28" t="s">
        <v>109</v>
      </c>
      <c r="D26" s="126">
        <v>0</v>
      </c>
      <c r="E26" s="255">
        <v>13077840</v>
      </c>
      <c r="F26" s="123">
        <f t="shared" si="0"/>
        <v>13077840</v>
      </c>
      <c r="G26" s="126">
        <v>22063760</v>
      </c>
      <c r="H26" s="255">
        <v>58062630</v>
      </c>
      <c r="I26" s="123">
        <f t="shared" si="1"/>
        <v>80126390</v>
      </c>
      <c r="J26" s="126">
        <v>204889790</v>
      </c>
      <c r="K26" s="255">
        <v>1291372580</v>
      </c>
      <c r="L26" s="123">
        <f t="shared" si="2"/>
        <v>1496262370</v>
      </c>
      <c r="M26" s="126">
        <v>213183450</v>
      </c>
      <c r="N26" s="255">
        <v>1775005400</v>
      </c>
      <c r="O26" s="123">
        <f t="shared" si="3"/>
        <v>1988188850</v>
      </c>
      <c r="P26" s="126">
        <v>76518090</v>
      </c>
      <c r="Q26" s="255">
        <v>1518203130</v>
      </c>
      <c r="R26" s="123">
        <f t="shared" si="4"/>
        <v>1594721220</v>
      </c>
      <c r="S26" s="126">
        <v>17079200</v>
      </c>
      <c r="T26" s="255">
        <v>901377210</v>
      </c>
      <c r="U26" s="123">
        <f t="shared" si="5"/>
        <v>918456410</v>
      </c>
      <c r="V26" s="126">
        <v>7665500</v>
      </c>
      <c r="W26" s="255">
        <v>278771570</v>
      </c>
      <c r="X26" s="123">
        <f t="shared" si="6"/>
        <v>286437070</v>
      </c>
      <c r="Y26" s="126">
        <f t="shared" si="15"/>
        <v>541399790</v>
      </c>
      <c r="Z26" s="125">
        <f t="shared" si="15"/>
        <v>5835870360</v>
      </c>
      <c r="AA26" s="123">
        <f t="shared" si="7"/>
        <v>6377270150</v>
      </c>
      <c r="AB26" s="82">
        <f t="shared" si="8"/>
        <v>2.0506956256196862E-3</v>
      </c>
      <c r="AC26" s="82">
        <f t="shared" si="9"/>
        <v>1.256437129294264E-2</v>
      </c>
      <c r="AD26" s="82">
        <f t="shared" si="10"/>
        <v>0.23462427258158414</v>
      </c>
      <c r="AE26" s="82">
        <f t="shared" si="11"/>
        <v>0.31176174181675526</v>
      </c>
      <c r="AF26" s="82">
        <f t="shared" si="12"/>
        <v>0.25006330020377138</v>
      </c>
      <c r="AG26" s="82">
        <f t="shared" si="13"/>
        <v>0.14402030781148575</v>
      </c>
      <c r="AH26" s="82">
        <f t="shared" si="14"/>
        <v>4.4915310667841164E-2</v>
      </c>
    </row>
    <row r="27" spans="2:34" ht="13.5" customHeight="1">
      <c r="B27" s="138">
        <v>22</v>
      </c>
      <c r="C27" s="28" t="s">
        <v>56</v>
      </c>
      <c r="D27" s="126">
        <v>0</v>
      </c>
      <c r="E27" s="255">
        <v>11939090</v>
      </c>
      <c r="F27" s="123">
        <f t="shared" si="0"/>
        <v>11939090</v>
      </c>
      <c r="G27" s="126">
        <v>9741570</v>
      </c>
      <c r="H27" s="255">
        <v>87622340</v>
      </c>
      <c r="I27" s="123">
        <f t="shared" si="1"/>
        <v>97363910</v>
      </c>
      <c r="J27" s="126">
        <v>287140030</v>
      </c>
      <c r="K27" s="255">
        <v>1821737650</v>
      </c>
      <c r="L27" s="123">
        <f t="shared" si="2"/>
        <v>2108877680</v>
      </c>
      <c r="M27" s="126">
        <v>242421150</v>
      </c>
      <c r="N27" s="255">
        <v>2313601760</v>
      </c>
      <c r="O27" s="123">
        <f t="shared" si="3"/>
        <v>2556022910</v>
      </c>
      <c r="P27" s="126">
        <v>102004680</v>
      </c>
      <c r="Q27" s="255">
        <v>1920821200</v>
      </c>
      <c r="R27" s="123">
        <f t="shared" si="4"/>
        <v>2022825880</v>
      </c>
      <c r="S27" s="126">
        <v>32022530</v>
      </c>
      <c r="T27" s="255">
        <v>1124536530</v>
      </c>
      <c r="U27" s="123">
        <f t="shared" si="5"/>
        <v>1156559060</v>
      </c>
      <c r="V27" s="126">
        <v>595000</v>
      </c>
      <c r="W27" s="255">
        <v>406007640</v>
      </c>
      <c r="X27" s="123">
        <f t="shared" si="6"/>
        <v>406602640</v>
      </c>
      <c r="Y27" s="126">
        <f t="shared" si="15"/>
        <v>673924960</v>
      </c>
      <c r="Z27" s="125">
        <f t="shared" si="15"/>
        <v>7686266210</v>
      </c>
      <c r="AA27" s="123">
        <f t="shared" si="7"/>
        <v>8360191170</v>
      </c>
      <c r="AB27" s="82">
        <f t="shared" si="8"/>
        <v>1.4280881569840944E-3</v>
      </c>
      <c r="AC27" s="82">
        <f t="shared" si="9"/>
        <v>1.164613440292897E-2</v>
      </c>
      <c r="AD27" s="82">
        <f t="shared" si="10"/>
        <v>0.25225232738308301</v>
      </c>
      <c r="AE27" s="82">
        <f t="shared" si="11"/>
        <v>0.30573737585955224</v>
      </c>
      <c r="AF27" s="82">
        <f t="shared" si="12"/>
        <v>0.24195928524443061</v>
      </c>
      <c r="AG27" s="82">
        <f t="shared" si="13"/>
        <v>0.13834122168763754</v>
      </c>
      <c r="AH27" s="82">
        <f t="shared" si="14"/>
        <v>4.8635567265383477E-2</v>
      </c>
    </row>
    <row r="28" spans="2:34" ht="13.5" customHeight="1">
      <c r="B28" s="138">
        <v>23</v>
      </c>
      <c r="C28" s="28" t="s">
        <v>110</v>
      </c>
      <c r="D28" s="126">
        <v>22404300</v>
      </c>
      <c r="E28" s="255">
        <v>37659400</v>
      </c>
      <c r="F28" s="123">
        <f t="shared" si="0"/>
        <v>60063700</v>
      </c>
      <c r="G28" s="126">
        <v>12168270</v>
      </c>
      <c r="H28" s="255">
        <v>144149240</v>
      </c>
      <c r="I28" s="123">
        <f t="shared" si="1"/>
        <v>156317510</v>
      </c>
      <c r="J28" s="126">
        <v>475384080</v>
      </c>
      <c r="K28" s="255">
        <v>2561105060</v>
      </c>
      <c r="L28" s="123">
        <f t="shared" si="2"/>
        <v>3036489140</v>
      </c>
      <c r="M28" s="126">
        <v>409713370</v>
      </c>
      <c r="N28" s="255">
        <v>3634761810</v>
      </c>
      <c r="O28" s="123">
        <f t="shared" si="3"/>
        <v>4044475180</v>
      </c>
      <c r="P28" s="126">
        <v>120730110</v>
      </c>
      <c r="Q28" s="255">
        <v>3022743150</v>
      </c>
      <c r="R28" s="123">
        <f t="shared" si="4"/>
        <v>3143473260</v>
      </c>
      <c r="S28" s="126">
        <v>48734280</v>
      </c>
      <c r="T28" s="255">
        <v>1501762200</v>
      </c>
      <c r="U28" s="123">
        <f t="shared" si="5"/>
        <v>1550496480</v>
      </c>
      <c r="V28" s="126">
        <v>2659850</v>
      </c>
      <c r="W28" s="255">
        <v>553569800</v>
      </c>
      <c r="X28" s="123">
        <f t="shared" si="6"/>
        <v>556229650</v>
      </c>
      <c r="Y28" s="126">
        <f t="shared" si="15"/>
        <v>1091794260</v>
      </c>
      <c r="Z28" s="125">
        <f t="shared" si="15"/>
        <v>11455750660</v>
      </c>
      <c r="AA28" s="123">
        <f t="shared" si="7"/>
        <v>12547544920</v>
      </c>
      <c r="AB28" s="82">
        <f t="shared" si="8"/>
        <v>4.7868886210769585E-3</v>
      </c>
      <c r="AC28" s="82">
        <f t="shared" si="9"/>
        <v>1.2458015571702771E-2</v>
      </c>
      <c r="AD28" s="82">
        <f t="shared" si="10"/>
        <v>0.24199866662043398</v>
      </c>
      <c r="AE28" s="82">
        <f t="shared" si="11"/>
        <v>0.3223319944886876</v>
      </c>
      <c r="AF28" s="82">
        <f t="shared" si="12"/>
        <v>0.25052496564403615</v>
      </c>
      <c r="AG28" s="82">
        <f t="shared" si="13"/>
        <v>0.12356970944400493</v>
      </c>
      <c r="AH28" s="82">
        <f t="shared" si="14"/>
        <v>4.4329759610057647E-2</v>
      </c>
    </row>
    <row r="29" spans="2:34" ht="13.5" customHeight="1">
      <c r="B29" s="138">
        <v>24</v>
      </c>
      <c r="C29" s="28" t="s">
        <v>111</v>
      </c>
      <c r="D29" s="126">
        <v>4745850</v>
      </c>
      <c r="E29" s="255">
        <v>27867590</v>
      </c>
      <c r="F29" s="123">
        <f t="shared" si="0"/>
        <v>32613440</v>
      </c>
      <c r="G29" s="126">
        <v>5586050</v>
      </c>
      <c r="H29" s="255">
        <v>62914220</v>
      </c>
      <c r="I29" s="123">
        <f t="shared" si="1"/>
        <v>68500270</v>
      </c>
      <c r="J29" s="126">
        <v>178063640</v>
      </c>
      <c r="K29" s="255">
        <v>1260728870</v>
      </c>
      <c r="L29" s="123">
        <f t="shared" si="2"/>
        <v>1438792510</v>
      </c>
      <c r="M29" s="126">
        <v>190029700</v>
      </c>
      <c r="N29" s="255">
        <v>1462595250</v>
      </c>
      <c r="O29" s="123">
        <f t="shared" si="3"/>
        <v>1652624950</v>
      </c>
      <c r="P29" s="126">
        <v>54478420</v>
      </c>
      <c r="Q29" s="255">
        <v>1314590560</v>
      </c>
      <c r="R29" s="123">
        <f t="shared" si="4"/>
        <v>1369068980</v>
      </c>
      <c r="S29" s="126">
        <v>13957890</v>
      </c>
      <c r="T29" s="255">
        <v>779548840</v>
      </c>
      <c r="U29" s="123">
        <f t="shared" si="5"/>
        <v>793506730</v>
      </c>
      <c r="V29" s="126">
        <v>0</v>
      </c>
      <c r="W29" s="255">
        <v>288595420</v>
      </c>
      <c r="X29" s="123">
        <f t="shared" si="6"/>
        <v>288595420</v>
      </c>
      <c r="Y29" s="126">
        <f t="shared" si="15"/>
        <v>446861550</v>
      </c>
      <c r="Z29" s="125">
        <f t="shared" si="15"/>
        <v>5196840750</v>
      </c>
      <c r="AA29" s="123">
        <f t="shared" si="7"/>
        <v>5643702300</v>
      </c>
      <c r="AB29" s="82">
        <f t="shared" si="8"/>
        <v>5.7787314543504536E-3</v>
      </c>
      <c r="AC29" s="82">
        <f t="shared" si="9"/>
        <v>1.2137470468631912E-2</v>
      </c>
      <c r="AD29" s="82">
        <f t="shared" si="10"/>
        <v>0.25493770463406618</v>
      </c>
      <c r="AE29" s="82">
        <f t="shared" si="11"/>
        <v>0.29282638632445229</v>
      </c>
      <c r="AF29" s="82">
        <f t="shared" si="12"/>
        <v>0.24258348637560134</v>
      </c>
      <c r="AG29" s="82">
        <f t="shared" si="13"/>
        <v>0.14060038744424913</v>
      </c>
      <c r="AH29" s="82">
        <f t="shared" si="14"/>
        <v>5.1135833298648653E-2</v>
      </c>
    </row>
    <row r="30" spans="2:34" ht="13.5" customHeight="1">
      <c r="B30" s="138">
        <v>25</v>
      </c>
      <c r="C30" s="28" t="s">
        <v>112</v>
      </c>
      <c r="D30" s="126">
        <v>2253750</v>
      </c>
      <c r="E30" s="255">
        <v>3359800</v>
      </c>
      <c r="F30" s="123">
        <f t="shared" si="0"/>
        <v>5613550</v>
      </c>
      <c r="G30" s="126">
        <v>559710</v>
      </c>
      <c r="H30" s="255">
        <v>14026830</v>
      </c>
      <c r="I30" s="123">
        <f t="shared" si="1"/>
        <v>14586540</v>
      </c>
      <c r="J30" s="126">
        <v>126920290</v>
      </c>
      <c r="K30" s="255">
        <v>821147160</v>
      </c>
      <c r="L30" s="123">
        <f t="shared" si="2"/>
        <v>948067450</v>
      </c>
      <c r="M30" s="126">
        <v>95872750</v>
      </c>
      <c r="N30" s="255">
        <v>895561130</v>
      </c>
      <c r="O30" s="123">
        <f t="shared" si="3"/>
        <v>991433880</v>
      </c>
      <c r="P30" s="126">
        <v>27246220</v>
      </c>
      <c r="Q30" s="255">
        <v>861601020</v>
      </c>
      <c r="R30" s="123">
        <f t="shared" si="4"/>
        <v>888847240</v>
      </c>
      <c r="S30" s="126">
        <v>14185140</v>
      </c>
      <c r="T30" s="255">
        <v>559596290</v>
      </c>
      <c r="U30" s="123">
        <f t="shared" si="5"/>
        <v>573781430</v>
      </c>
      <c r="V30" s="126">
        <v>2905500</v>
      </c>
      <c r="W30" s="255">
        <v>238374690</v>
      </c>
      <c r="X30" s="123">
        <f t="shared" si="6"/>
        <v>241280190</v>
      </c>
      <c r="Y30" s="126">
        <f t="shared" si="15"/>
        <v>269943360</v>
      </c>
      <c r="Z30" s="125">
        <f t="shared" si="15"/>
        <v>3393666920</v>
      </c>
      <c r="AA30" s="123">
        <f t="shared" si="7"/>
        <v>3663610280</v>
      </c>
      <c r="AB30" s="82">
        <f t="shared" si="8"/>
        <v>1.5322454002940509E-3</v>
      </c>
      <c r="AC30" s="82">
        <f t="shared" si="9"/>
        <v>3.9814660635792299E-3</v>
      </c>
      <c r="AD30" s="82">
        <f t="shared" si="10"/>
        <v>0.25877955828860705</v>
      </c>
      <c r="AE30" s="82">
        <f t="shared" si="11"/>
        <v>0.27061663338274072</v>
      </c>
      <c r="AF30" s="82">
        <f t="shared" si="12"/>
        <v>0.24261511789403539</v>
      </c>
      <c r="AG30" s="82">
        <f t="shared" si="13"/>
        <v>0.15661639370659261</v>
      </c>
      <c r="AH30" s="82">
        <f t="shared" si="14"/>
        <v>6.5858585264150962E-2</v>
      </c>
    </row>
    <row r="31" spans="2:34" ht="13.5" customHeight="1">
      <c r="B31" s="138">
        <v>26</v>
      </c>
      <c r="C31" s="28" t="s">
        <v>30</v>
      </c>
      <c r="D31" s="126">
        <v>9813580</v>
      </c>
      <c r="E31" s="255">
        <v>109768990</v>
      </c>
      <c r="F31" s="123">
        <f t="shared" si="0"/>
        <v>119582570</v>
      </c>
      <c r="G31" s="126">
        <v>104677300</v>
      </c>
      <c r="H31" s="255">
        <v>552314080</v>
      </c>
      <c r="I31" s="123">
        <f t="shared" si="1"/>
        <v>656991380</v>
      </c>
      <c r="J31" s="126">
        <v>2401382880</v>
      </c>
      <c r="K31" s="255">
        <v>12363801180</v>
      </c>
      <c r="L31" s="123">
        <f t="shared" si="2"/>
        <v>14765184060</v>
      </c>
      <c r="M31" s="126">
        <v>1769986120</v>
      </c>
      <c r="N31" s="255">
        <v>16095514630</v>
      </c>
      <c r="O31" s="123">
        <f t="shared" si="3"/>
        <v>17865500750</v>
      </c>
      <c r="P31" s="126">
        <v>650986060</v>
      </c>
      <c r="Q31" s="255">
        <v>13137878920</v>
      </c>
      <c r="R31" s="123">
        <f t="shared" si="4"/>
        <v>13788864980</v>
      </c>
      <c r="S31" s="126">
        <v>155867910</v>
      </c>
      <c r="T31" s="255">
        <v>7497195330</v>
      </c>
      <c r="U31" s="123">
        <f t="shared" si="5"/>
        <v>7653063240</v>
      </c>
      <c r="V31" s="126">
        <v>22920470</v>
      </c>
      <c r="W31" s="255">
        <v>2965622280</v>
      </c>
      <c r="X31" s="123">
        <f t="shared" si="6"/>
        <v>2988542750</v>
      </c>
      <c r="Y31" s="126">
        <f t="shared" si="15"/>
        <v>5115634320</v>
      </c>
      <c r="Z31" s="125">
        <f t="shared" si="15"/>
        <v>52722095410</v>
      </c>
      <c r="AA31" s="123">
        <f t="shared" si="7"/>
        <v>57837729730</v>
      </c>
      <c r="AB31" s="82">
        <f t="shared" si="8"/>
        <v>2.0675529720519687E-3</v>
      </c>
      <c r="AC31" s="82">
        <f t="shared" si="9"/>
        <v>1.1359217989139423E-2</v>
      </c>
      <c r="AD31" s="82">
        <f t="shared" si="10"/>
        <v>0.25528636979575997</v>
      </c>
      <c r="AE31" s="82">
        <f t="shared" si="11"/>
        <v>0.30889007631178333</v>
      </c>
      <c r="AF31" s="82">
        <f t="shared" si="12"/>
        <v>0.23840605508497023</v>
      </c>
      <c r="AG31" s="82">
        <f t="shared" si="13"/>
        <v>0.13231956502660602</v>
      </c>
      <c r="AH31" s="82">
        <f t="shared" si="14"/>
        <v>5.1671162819689052E-2</v>
      </c>
    </row>
    <row r="32" spans="2:34" ht="13.5" customHeight="1">
      <c r="B32" s="138">
        <v>27</v>
      </c>
      <c r="C32" s="28" t="s">
        <v>31</v>
      </c>
      <c r="D32" s="126">
        <v>0</v>
      </c>
      <c r="E32" s="255">
        <v>13786500</v>
      </c>
      <c r="F32" s="123">
        <f t="shared" si="0"/>
        <v>13786500</v>
      </c>
      <c r="G32" s="126">
        <v>37498720</v>
      </c>
      <c r="H32" s="255">
        <v>114018690</v>
      </c>
      <c r="I32" s="123">
        <f t="shared" si="1"/>
        <v>151517410</v>
      </c>
      <c r="J32" s="126">
        <v>307225990</v>
      </c>
      <c r="K32" s="255">
        <v>1947238920</v>
      </c>
      <c r="L32" s="123">
        <f t="shared" si="2"/>
        <v>2254464910</v>
      </c>
      <c r="M32" s="126">
        <v>239086820</v>
      </c>
      <c r="N32" s="255">
        <v>2609709990</v>
      </c>
      <c r="O32" s="123">
        <f t="shared" si="3"/>
        <v>2848796810</v>
      </c>
      <c r="P32" s="126">
        <v>98941030</v>
      </c>
      <c r="Q32" s="255">
        <v>2238290210</v>
      </c>
      <c r="R32" s="123">
        <f t="shared" si="4"/>
        <v>2337231240</v>
      </c>
      <c r="S32" s="126">
        <v>17974790</v>
      </c>
      <c r="T32" s="255">
        <v>1376893630</v>
      </c>
      <c r="U32" s="123">
        <f t="shared" si="5"/>
        <v>1394868420</v>
      </c>
      <c r="V32" s="126">
        <v>0</v>
      </c>
      <c r="W32" s="255">
        <v>547905260</v>
      </c>
      <c r="X32" s="123">
        <f t="shared" si="6"/>
        <v>547905260</v>
      </c>
      <c r="Y32" s="126">
        <f t="shared" si="15"/>
        <v>700727350</v>
      </c>
      <c r="Z32" s="125">
        <f t="shared" si="15"/>
        <v>8847843200</v>
      </c>
      <c r="AA32" s="123">
        <f t="shared" si="7"/>
        <v>9548570550</v>
      </c>
      <c r="AB32" s="82">
        <f t="shared" si="8"/>
        <v>1.4438286786287609E-3</v>
      </c>
      <c r="AC32" s="82">
        <f t="shared" si="9"/>
        <v>1.5868072525264003E-2</v>
      </c>
      <c r="AD32" s="82">
        <f t="shared" si="10"/>
        <v>0.23610496442318268</v>
      </c>
      <c r="AE32" s="82">
        <f t="shared" si="11"/>
        <v>0.29834798780431065</v>
      </c>
      <c r="AF32" s="82">
        <f t="shared" si="12"/>
        <v>0.24477289325782906</v>
      </c>
      <c r="AG32" s="82">
        <f t="shared" si="13"/>
        <v>0.14608138597247941</v>
      </c>
      <c r="AH32" s="82">
        <f t="shared" si="14"/>
        <v>5.738086733830542E-2</v>
      </c>
    </row>
    <row r="33" spans="2:34" ht="13.5" customHeight="1">
      <c r="B33" s="138">
        <v>28</v>
      </c>
      <c r="C33" s="28" t="s">
        <v>32</v>
      </c>
      <c r="D33" s="126">
        <v>1922230</v>
      </c>
      <c r="E33" s="255">
        <v>7025610</v>
      </c>
      <c r="F33" s="123">
        <f t="shared" si="0"/>
        <v>8947840</v>
      </c>
      <c r="G33" s="126">
        <v>26157790</v>
      </c>
      <c r="H33" s="255">
        <v>74501440</v>
      </c>
      <c r="I33" s="123">
        <f t="shared" si="1"/>
        <v>100659230</v>
      </c>
      <c r="J33" s="126">
        <v>366493640</v>
      </c>
      <c r="K33" s="255">
        <v>1854326090</v>
      </c>
      <c r="L33" s="123">
        <f t="shared" si="2"/>
        <v>2220819730</v>
      </c>
      <c r="M33" s="126">
        <v>277214220</v>
      </c>
      <c r="N33" s="255">
        <v>2591169950</v>
      </c>
      <c r="O33" s="123">
        <f t="shared" si="3"/>
        <v>2868384170</v>
      </c>
      <c r="P33" s="126">
        <v>80310840</v>
      </c>
      <c r="Q33" s="255">
        <v>1858951360</v>
      </c>
      <c r="R33" s="123">
        <f t="shared" si="4"/>
        <v>1939262200</v>
      </c>
      <c r="S33" s="126">
        <v>16666940</v>
      </c>
      <c r="T33" s="255">
        <v>983562120</v>
      </c>
      <c r="U33" s="123">
        <f t="shared" si="5"/>
        <v>1000229060</v>
      </c>
      <c r="V33" s="126">
        <v>554470</v>
      </c>
      <c r="W33" s="255">
        <v>363306110</v>
      </c>
      <c r="X33" s="123">
        <f t="shared" si="6"/>
        <v>363860580</v>
      </c>
      <c r="Y33" s="126">
        <f t="shared" si="15"/>
        <v>769320130</v>
      </c>
      <c r="Z33" s="125">
        <f t="shared" si="15"/>
        <v>7732842680</v>
      </c>
      <c r="AA33" s="123">
        <f t="shared" si="7"/>
        <v>8502162810</v>
      </c>
      <c r="AB33" s="82">
        <f t="shared" si="8"/>
        <v>1.0524192725968277E-3</v>
      </c>
      <c r="AC33" s="82">
        <f t="shared" si="9"/>
        <v>1.1839249876702844E-2</v>
      </c>
      <c r="AD33" s="82">
        <f t="shared" si="10"/>
        <v>0.26120644589255987</v>
      </c>
      <c r="AE33" s="82">
        <f t="shared" si="11"/>
        <v>0.33737111769093492</v>
      </c>
      <c r="AF33" s="82">
        <f t="shared" si="12"/>
        <v>0.22809045690340055</v>
      </c>
      <c r="AG33" s="82">
        <f t="shared" si="13"/>
        <v>0.11764407273212403</v>
      </c>
      <c r="AH33" s="82">
        <f t="shared" si="14"/>
        <v>4.2796237631680924E-2</v>
      </c>
    </row>
    <row r="34" spans="2:34" ht="13.5" customHeight="1">
      <c r="B34" s="138">
        <v>29</v>
      </c>
      <c r="C34" s="28" t="s">
        <v>33</v>
      </c>
      <c r="D34" s="126">
        <v>0</v>
      </c>
      <c r="E34" s="255">
        <v>15309760</v>
      </c>
      <c r="F34" s="123">
        <f t="shared" si="0"/>
        <v>15309760</v>
      </c>
      <c r="G34" s="126">
        <v>8443840</v>
      </c>
      <c r="H34" s="255">
        <v>55064560</v>
      </c>
      <c r="I34" s="123">
        <f t="shared" si="1"/>
        <v>63508400</v>
      </c>
      <c r="J34" s="126">
        <v>214755820</v>
      </c>
      <c r="K34" s="255">
        <v>1461744700</v>
      </c>
      <c r="L34" s="123">
        <f t="shared" si="2"/>
        <v>1676500520</v>
      </c>
      <c r="M34" s="126">
        <v>244561580</v>
      </c>
      <c r="N34" s="255">
        <v>1743261330</v>
      </c>
      <c r="O34" s="123">
        <f t="shared" si="3"/>
        <v>1987822910</v>
      </c>
      <c r="P34" s="126">
        <v>87174090</v>
      </c>
      <c r="Q34" s="255">
        <v>1577182540</v>
      </c>
      <c r="R34" s="123">
        <f t="shared" si="4"/>
        <v>1664356630</v>
      </c>
      <c r="S34" s="126">
        <v>23958330</v>
      </c>
      <c r="T34" s="255">
        <v>885788500</v>
      </c>
      <c r="U34" s="123">
        <f t="shared" si="5"/>
        <v>909746830</v>
      </c>
      <c r="V34" s="126">
        <v>1086200</v>
      </c>
      <c r="W34" s="255">
        <v>373807760</v>
      </c>
      <c r="X34" s="123">
        <f t="shared" si="6"/>
        <v>374893960</v>
      </c>
      <c r="Y34" s="126">
        <f t="shared" si="15"/>
        <v>579979860</v>
      </c>
      <c r="Z34" s="125">
        <f t="shared" si="15"/>
        <v>6112159150</v>
      </c>
      <c r="AA34" s="123">
        <f t="shared" si="7"/>
        <v>6692139010</v>
      </c>
      <c r="AB34" s="82">
        <f t="shared" si="8"/>
        <v>2.2877229503336332E-3</v>
      </c>
      <c r="AC34" s="82">
        <f t="shared" si="9"/>
        <v>9.490000118811041E-3</v>
      </c>
      <c r="AD34" s="82">
        <f t="shared" si="10"/>
        <v>0.25051788635813171</v>
      </c>
      <c r="AE34" s="82">
        <f t="shared" si="11"/>
        <v>0.29703849651503278</v>
      </c>
      <c r="AF34" s="82">
        <f t="shared" si="12"/>
        <v>0.24870323636627506</v>
      </c>
      <c r="AG34" s="82">
        <f t="shared" si="13"/>
        <v>0.13594260798237662</v>
      </c>
      <c r="AH34" s="82">
        <f t="shared" si="14"/>
        <v>5.6020049709039142E-2</v>
      </c>
    </row>
    <row r="35" spans="2:34" ht="13.5" customHeight="1">
      <c r="B35" s="138">
        <v>30</v>
      </c>
      <c r="C35" s="28" t="s">
        <v>34</v>
      </c>
      <c r="D35" s="126">
        <v>0</v>
      </c>
      <c r="E35" s="255">
        <v>9047600</v>
      </c>
      <c r="F35" s="123">
        <f t="shared" si="0"/>
        <v>9047600</v>
      </c>
      <c r="G35" s="126">
        <v>5089620</v>
      </c>
      <c r="H35" s="255">
        <v>62702160</v>
      </c>
      <c r="I35" s="123">
        <f t="shared" si="1"/>
        <v>67791780</v>
      </c>
      <c r="J35" s="126">
        <v>437991390</v>
      </c>
      <c r="K35" s="255">
        <v>1737152860</v>
      </c>
      <c r="L35" s="123">
        <f t="shared" si="2"/>
        <v>2175144250</v>
      </c>
      <c r="M35" s="126">
        <v>260551370</v>
      </c>
      <c r="N35" s="255">
        <v>2273531090</v>
      </c>
      <c r="O35" s="123">
        <f t="shared" si="3"/>
        <v>2534082460</v>
      </c>
      <c r="P35" s="126">
        <v>103048460</v>
      </c>
      <c r="Q35" s="255">
        <v>1935345950</v>
      </c>
      <c r="R35" s="123">
        <f t="shared" si="4"/>
        <v>2038394410</v>
      </c>
      <c r="S35" s="126">
        <v>46308650</v>
      </c>
      <c r="T35" s="255">
        <v>1197367170</v>
      </c>
      <c r="U35" s="123">
        <f t="shared" si="5"/>
        <v>1243675820</v>
      </c>
      <c r="V35" s="126">
        <v>2896850</v>
      </c>
      <c r="W35" s="255">
        <v>508247720</v>
      </c>
      <c r="X35" s="123">
        <f t="shared" si="6"/>
        <v>511144570</v>
      </c>
      <c r="Y35" s="126">
        <f t="shared" si="15"/>
        <v>855886340</v>
      </c>
      <c r="Z35" s="125">
        <f t="shared" si="15"/>
        <v>7723394550</v>
      </c>
      <c r="AA35" s="123">
        <f t="shared" si="7"/>
        <v>8579280890</v>
      </c>
      <c r="AB35" s="82">
        <f t="shared" si="8"/>
        <v>1.0545872219367327E-3</v>
      </c>
      <c r="AC35" s="82">
        <f t="shared" si="9"/>
        <v>7.9018021287795837E-3</v>
      </c>
      <c r="AD35" s="82">
        <f t="shared" si="10"/>
        <v>0.25353456517962314</v>
      </c>
      <c r="AE35" s="82">
        <f t="shared" si="11"/>
        <v>0.29537236191365684</v>
      </c>
      <c r="AF35" s="82">
        <f t="shared" si="12"/>
        <v>0.23759501945855976</v>
      </c>
      <c r="AG35" s="82">
        <f t="shared" si="13"/>
        <v>0.14496271143769487</v>
      </c>
      <c r="AH35" s="82">
        <f t="shared" si="14"/>
        <v>5.9578952659749086E-2</v>
      </c>
    </row>
    <row r="36" spans="2:34" ht="13.5" customHeight="1">
      <c r="B36" s="138">
        <v>31</v>
      </c>
      <c r="C36" s="28" t="s">
        <v>35</v>
      </c>
      <c r="D36" s="126">
        <v>1964600</v>
      </c>
      <c r="E36" s="255">
        <v>28759900</v>
      </c>
      <c r="F36" s="123">
        <f t="shared" si="0"/>
        <v>30724500</v>
      </c>
      <c r="G36" s="126">
        <v>15547800</v>
      </c>
      <c r="H36" s="255">
        <v>163072590</v>
      </c>
      <c r="I36" s="123">
        <f t="shared" si="1"/>
        <v>178620390</v>
      </c>
      <c r="J36" s="126">
        <v>651884780</v>
      </c>
      <c r="K36" s="255">
        <v>2567113920</v>
      </c>
      <c r="L36" s="123">
        <f t="shared" si="2"/>
        <v>3218998700</v>
      </c>
      <c r="M36" s="126">
        <v>398793980</v>
      </c>
      <c r="N36" s="255">
        <v>3243830980</v>
      </c>
      <c r="O36" s="123">
        <f t="shared" si="3"/>
        <v>3642624960</v>
      </c>
      <c r="P36" s="126">
        <v>167092410</v>
      </c>
      <c r="Q36" s="255">
        <v>2530369870</v>
      </c>
      <c r="R36" s="123">
        <f t="shared" si="4"/>
        <v>2697462280</v>
      </c>
      <c r="S36" s="126">
        <v>36466980</v>
      </c>
      <c r="T36" s="255">
        <v>1390758600</v>
      </c>
      <c r="U36" s="123">
        <f t="shared" si="5"/>
        <v>1427225580</v>
      </c>
      <c r="V36" s="126">
        <v>10943020</v>
      </c>
      <c r="W36" s="255">
        <v>491796520</v>
      </c>
      <c r="X36" s="123">
        <f t="shared" si="6"/>
        <v>502739540</v>
      </c>
      <c r="Y36" s="126">
        <f t="shared" si="15"/>
        <v>1282693570</v>
      </c>
      <c r="Z36" s="125">
        <f t="shared" si="15"/>
        <v>10415702380</v>
      </c>
      <c r="AA36" s="123">
        <f t="shared" si="7"/>
        <v>11698395950</v>
      </c>
      <c r="AB36" s="82">
        <f t="shared" si="8"/>
        <v>2.6263857140174846E-3</v>
      </c>
      <c r="AC36" s="82">
        <f t="shared" si="9"/>
        <v>1.526879332546442E-2</v>
      </c>
      <c r="AD36" s="82">
        <f t="shared" si="10"/>
        <v>0.27516581878047991</v>
      </c>
      <c r="AE36" s="82">
        <f t="shared" si="11"/>
        <v>0.31137815607959485</v>
      </c>
      <c r="AF36" s="82">
        <f t="shared" si="12"/>
        <v>0.23058394428853299</v>
      </c>
      <c r="AG36" s="82">
        <f t="shared" si="13"/>
        <v>0.12200181854846519</v>
      </c>
      <c r="AH36" s="82">
        <f t="shared" si="14"/>
        <v>4.2975083263445193E-2</v>
      </c>
    </row>
    <row r="37" spans="2:34" ht="13.5" customHeight="1">
      <c r="B37" s="138">
        <v>32</v>
      </c>
      <c r="C37" s="28" t="s">
        <v>36</v>
      </c>
      <c r="D37" s="126">
        <v>5926750</v>
      </c>
      <c r="E37" s="255">
        <v>27416960</v>
      </c>
      <c r="F37" s="123">
        <f t="shared" si="0"/>
        <v>33343710</v>
      </c>
      <c r="G37" s="126">
        <v>11939530</v>
      </c>
      <c r="H37" s="255">
        <v>67645720</v>
      </c>
      <c r="I37" s="123">
        <f t="shared" si="1"/>
        <v>79585250</v>
      </c>
      <c r="J37" s="126">
        <v>289114330</v>
      </c>
      <c r="K37" s="255">
        <v>2071689980</v>
      </c>
      <c r="L37" s="123">
        <f t="shared" si="2"/>
        <v>2360804310</v>
      </c>
      <c r="M37" s="126">
        <v>262661780</v>
      </c>
      <c r="N37" s="255">
        <v>2801990040</v>
      </c>
      <c r="O37" s="123">
        <f t="shared" si="3"/>
        <v>3064651820</v>
      </c>
      <c r="P37" s="126">
        <v>80903170</v>
      </c>
      <c r="Q37" s="255">
        <v>2355706010</v>
      </c>
      <c r="R37" s="123">
        <f t="shared" si="4"/>
        <v>2436609180</v>
      </c>
      <c r="S37" s="126">
        <v>5846460</v>
      </c>
      <c r="T37" s="255">
        <v>1248007020</v>
      </c>
      <c r="U37" s="123">
        <f t="shared" si="5"/>
        <v>1253853480</v>
      </c>
      <c r="V37" s="126">
        <v>7439930</v>
      </c>
      <c r="W37" s="255">
        <v>513982270</v>
      </c>
      <c r="X37" s="123">
        <f t="shared" si="6"/>
        <v>521422200</v>
      </c>
      <c r="Y37" s="126">
        <f t="shared" si="15"/>
        <v>663831950</v>
      </c>
      <c r="Z37" s="125">
        <f t="shared" si="15"/>
        <v>9086438000</v>
      </c>
      <c r="AA37" s="123">
        <f t="shared" si="7"/>
        <v>9750269950</v>
      </c>
      <c r="AB37" s="82">
        <f t="shared" si="8"/>
        <v>3.4197730084386023E-3</v>
      </c>
      <c r="AC37" s="82">
        <f t="shared" si="9"/>
        <v>8.1623637507595367E-3</v>
      </c>
      <c r="AD37" s="82">
        <f t="shared" si="10"/>
        <v>0.24212707156892616</v>
      </c>
      <c r="AE37" s="82">
        <f t="shared" si="11"/>
        <v>0.31431456110607481</v>
      </c>
      <c r="AF37" s="82">
        <f t="shared" si="12"/>
        <v>0.24990171477252279</v>
      </c>
      <c r="AG37" s="82">
        <f t="shared" si="13"/>
        <v>0.12859679644049241</v>
      </c>
      <c r="AH37" s="82">
        <f t="shared" si="14"/>
        <v>5.3477719352785717E-2</v>
      </c>
    </row>
    <row r="38" spans="2:34" ht="13.5" customHeight="1">
      <c r="B38" s="138">
        <v>33</v>
      </c>
      <c r="C38" s="28" t="s">
        <v>37</v>
      </c>
      <c r="D38" s="126">
        <v>0</v>
      </c>
      <c r="E38" s="255">
        <v>8422660</v>
      </c>
      <c r="F38" s="123">
        <f t="shared" si="0"/>
        <v>8422660</v>
      </c>
      <c r="G38" s="126">
        <v>0</v>
      </c>
      <c r="H38" s="255">
        <v>15308920</v>
      </c>
      <c r="I38" s="123">
        <f t="shared" si="1"/>
        <v>15308920</v>
      </c>
      <c r="J38" s="126">
        <v>133916930</v>
      </c>
      <c r="K38" s="255">
        <v>724534710</v>
      </c>
      <c r="L38" s="123">
        <f t="shared" si="2"/>
        <v>858451640</v>
      </c>
      <c r="M38" s="126">
        <v>87116370</v>
      </c>
      <c r="N38" s="255">
        <v>832021250</v>
      </c>
      <c r="O38" s="123">
        <f t="shared" si="3"/>
        <v>919137620</v>
      </c>
      <c r="P38" s="126">
        <v>33516060</v>
      </c>
      <c r="Q38" s="255">
        <v>642032980</v>
      </c>
      <c r="R38" s="123">
        <f t="shared" si="4"/>
        <v>675549040</v>
      </c>
      <c r="S38" s="126">
        <v>8645760</v>
      </c>
      <c r="T38" s="255">
        <v>414818290</v>
      </c>
      <c r="U38" s="123">
        <f t="shared" si="5"/>
        <v>423464050</v>
      </c>
      <c r="V38" s="126">
        <v>0</v>
      </c>
      <c r="W38" s="255">
        <v>166576640</v>
      </c>
      <c r="X38" s="123">
        <f t="shared" si="6"/>
        <v>166576640</v>
      </c>
      <c r="Y38" s="126">
        <f t="shared" si="15"/>
        <v>263195120</v>
      </c>
      <c r="Z38" s="125">
        <f t="shared" si="15"/>
        <v>2803715450</v>
      </c>
      <c r="AA38" s="123">
        <f t="shared" si="7"/>
        <v>3066910570</v>
      </c>
      <c r="AB38" s="82">
        <f t="shared" si="8"/>
        <v>2.746301141738215E-3</v>
      </c>
      <c r="AC38" s="82">
        <f t="shared" si="9"/>
        <v>4.9916421266890743E-3</v>
      </c>
      <c r="AD38" s="82">
        <f t="shared" si="10"/>
        <v>0.27990762052119439</v>
      </c>
      <c r="AE38" s="82">
        <f t="shared" si="11"/>
        <v>0.29969495328323187</v>
      </c>
      <c r="AF38" s="82">
        <f t="shared" si="12"/>
        <v>0.22027021153081747</v>
      </c>
      <c r="AG38" s="82">
        <f t="shared" si="13"/>
        <v>0.13807512163616822</v>
      </c>
      <c r="AH38" s="82">
        <f t="shared" si="14"/>
        <v>5.431414976016076E-2</v>
      </c>
    </row>
    <row r="39" spans="2:34" ht="13.5" customHeight="1">
      <c r="B39" s="138">
        <v>34</v>
      </c>
      <c r="C39" s="28" t="s">
        <v>38</v>
      </c>
      <c r="D39" s="126">
        <v>2350460</v>
      </c>
      <c r="E39" s="255">
        <v>33128840</v>
      </c>
      <c r="F39" s="123">
        <f t="shared" si="0"/>
        <v>35479300</v>
      </c>
      <c r="G39" s="126">
        <v>17953070</v>
      </c>
      <c r="H39" s="255">
        <v>134379740</v>
      </c>
      <c r="I39" s="123">
        <f t="shared" si="1"/>
        <v>152332810</v>
      </c>
      <c r="J39" s="126">
        <v>516188430</v>
      </c>
      <c r="K39" s="255">
        <v>2983255040</v>
      </c>
      <c r="L39" s="123">
        <f t="shared" si="2"/>
        <v>3499443470</v>
      </c>
      <c r="M39" s="126">
        <v>452338100</v>
      </c>
      <c r="N39" s="255">
        <v>3939785390</v>
      </c>
      <c r="O39" s="123">
        <f t="shared" si="3"/>
        <v>4392123490</v>
      </c>
      <c r="P39" s="126">
        <v>148786010</v>
      </c>
      <c r="Q39" s="255">
        <v>3334431450</v>
      </c>
      <c r="R39" s="123">
        <f t="shared" si="4"/>
        <v>3483217460</v>
      </c>
      <c r="S39" s="126">
        <v>31061280</v>
      </c>
      <c r="T39" s="255">
        <v>2184034890</v>
      </c>
      <c r="U39" s="123">
        <f t="shared" si="5"/>
        <v>2215096170</v>
      </c>
      <c r="V39" s="126">
        <v>5368770</v>
      </c>
      <c r="W39" s="255">
        <v>899347580</v>
      </c>
      <c r="X39" s="123">
        <f t="shared" si="6"/>
        <v>904716350</v>
      </c>
      <c r="Y39" s="126">
        <f t="shared" si="15"/>
        <v>1174046120</v>
      </c>
      <c r="Z39" s="125">
        <f t="shared" si="15"/>
        <v>13508362930</v>
      </c>
      <c r="AA39" s="123">
        <f t="shared" si="7"/>
        <v>14682409050</v>
      </c>
      <c r="AB39" s="82">
        <f t="shared" si="8"/>
        <v>2.4164494994777441E-3</v>
      </c>
      <c r="AC39" s="82">
        <f t="shared" si="9"/>
        <v>1.0375191801375402E-2</v>
      </c>
      <c r="AD39" s="82">
        <f t="shared" si="10"/>
        <v>0.23834259473924682</v>
      </c>
      <c r="AE39" s="82">
        <f t="shared" si="11"/>
        <v>0.29914188298683858</v>
      </c>
      <c r="AF39" s="82">
        <f t="shared" si="12"/>
        <v>0.23723746206348884</v>
      </c>
      <c r="AG39" s="82">
        <f t="shared" si="13"/>
        <v>0.1508673517034318</v>
      </c>
      <c r="AH39" s="82">
        <f t="shared" si="14"/>
        <v>6.1619067206140805E-2</v>
      </c>
    </row>
    <row r="40" spans="2:34" ht="13.5" customHeight="1">
      <c r="B40" s="138">
        <v>35</v>
      </c>
      <c r="C40" s="28" t="s">
        <v>1</v>
      </c>
      <c r="D40" s="126">
        <v>0</v>
      </c>
      <c r="E40" s="255">
        <v>7830760</v>
      </c>
      <c r="F40" s="123">
        <f t="shared" si="0"/>
        <v>7830760</v>
      </c>
      <c r="G40" s="126">
        <v>656950</v>
      </c>
      <c r="H40" s="255">
        <v>27076800</v>
      </c>
      <c r="I40" s="123">
        <f t="shared" si="1"/>
        <v>27733750</v>
      </c>
      <c r="J40" s="126">
        <v>935666620</v>
      </c>
      <c r="K40" s="255">
        <v>5302786390</v>
      </c>
      <c r="L40" s="123">
        <f t="shared" si="2"/>
        <v>6238453010</v>
      </c>
      <c r="M40" s="126">
        <v>795187040</v>
      </c>
      <c r="N40" s="255">
        <v>6818069920</v>
      </c>
      <c r="O40" s="123">
        <f t="shared" si="3"/>
        <v>7613256960</v>
      </c>
      <c r="P40" s="126">
        <v>305590010</v>
      </c>
      <c r="Q40" s="255">
        <v>5926396780</v>
      </c>
      <c r="R40" s="123">
        <f t="shared" si="4"/>
        <v>6231986790</v>
      </c>
      <c r="S40" s="126">
        <v>57255840</v>
      </c>
      <c r="T40" s="255">
        <v>3255574720</v>
      </c>
      <c r="U40" s="123">
        <f t="shared" si="5"/>
        <v>3312830560</v>
      </c>
      <c r="V40" s="126">
        <v>14002050</v>
      </c>
      <c r="W40" s="255">
        <v>1238137670</v>
      </c>
      <c r="X40" s="123">
        <f t="shared" si="6"/>
        <v>1252139720</v>
      </c>
      <c r="Y40" s="126">
        <f t="shared" si="15"/>
        <v>2108358510</v>
      </c>
      <c r="Z40" s="125">
        <f t="shared" si="15"/>
        <v>22575873040</v>
      </c>
      <c r="AA40" s="123">
        <f t="shared" si="7"/>
        <v>24684231550</v>
      </c>
      <c r="AB40" s="82">
        <f t="shared" si="8"/>
        <v>3.1723734174742821E-4</v>
      </c>
      <c r="AC40" s="82">
        <f t="shared" si="9"/>
        <v>1.1235411539477316E-3</v>
      </c>
      <c r="AD40" s="82">
        <f t="shared" si="10"/>
        <v>0.25273029048376433</v>
      </c>
      <c r="AE40" s="82">
        <f t="shared" si="11"/>
        <v>0.30842592545685305</v>
      </c>
      <c r="AF40" s="82">
        <f t="shared" si="12"/>
        <v>0.252468332967003</v>
      </c>
      <c r="AG40" s="82">
        <f t="shared" si="13"/>
        <v>0.13420837319928641</v>
      </c>
      <c r="AH40" s="82">
        <f t="shared" si="14"/>
        <v>5.0726299397398096E-2</v>
      </c>
    </row>
    <row r="41" spans="2:34" ht="13.5" customHeight="1">
      <c r="B41" s="138">
        <v>36</v>
      </c>
      <c r="C41" s="28" t="s">
        <v>2</v>
      </c>
      <c r="D41" s="126">
        <v>0</v>
      </c>
      <c r="E41" s="255">
        <v>20468810</v>
      </c>
      <c r="F41" s="123">
        <f t="shared" si="0"/>
        <v>20468810</v>
      </c>
      <c r="G41" s="126">
        <v>15014770</v>
      </c>
      <c r="H41" s="255">
        <v>40051250</v>
      </c>
      <c r="I41" s="123">
        <f t="shared" si="1"/>
        <v>55066020</v>
      </c>
      <c r="J41" s="126">
        <v>234036580</v>
      </c>
      <c r="K41" s="255">
        <v>1451980210</v>
      </c>
      <c r="L41" s="123">
        <f t="shared" si="2"/>
        <v>1686016790</v>
      </c>
      <c r="M41" s="126">
        <v>171492850</v>
      </c>
      <c r="N41" s="255">
        <v>1870129460</v>
      </c>
      <c r="O41" s="123">
        <f t="shared" si="3"/>
        <v>2041622310</v>
      </c>
      <c r="P41" s="126">
        <v>139898950</v>
      </c>
      <c r="Q41" s="255">
        <v>1819922070</v>
      </c>
      <c r="R41" s="123">
        <f t="shared" si="4"/>
        <v>1959821020</v>
      </c>
      <c r="S41" s="126">
        <v>18383050</v>
      </c>
      <c r="T41" s="255">
        <v>1174472480</v>
      </c>
      <c r="U41" s="123">
        <f t="shared" si="5"/>
        <v>1192855530</v>
      </c>
      <c r="V41" s="126">
        <v>5751230</v>
      </c>
      <c r="W41" s="255">
        <v>494033020</v>
      </c>
      <c r="X41" s="123">
        <f t="shared" si="6"/>
        <v>499784250</v>
      </c>
      <c r="Y41" s="126">
        <f t="shared" si="15"/>
        <v>584577430</v>
      </c>
      <c r="Z41" s="125">
        <f t="shared" si="15"/>
        <v>6871057300</v>
      </c>
      <c r="AA41" s="123">
        <f t="shared" si="7"/>
        <v>7455634730</v>
      </c>
      <c r="AB41" s="82">
        <f t="shared" si="8"/>
        <v>2.7454148092365036E-3</v>
      </c>
      <c r="AC41" s="82">
        <f t="shared" si="9"/>
        <v>7.3858258879589724E-3</v>
      </c>
      <c r="AD41" s="82">
        <f t="shared" si="10"/>
        <v>0.22613993993238454</v>
      </c>
      <c r="AE41" s="82">
        <f t="shared" si="11"/>
        <v>0.27383614996385425</v>
      </c>
      <c r="AF41" s="82">
        <f t="shared" si="12"/>
        <v>0.26286440939952005</v>
      </c>
      <c r="AG41" s="82">
        <f t="shared" si="13"/>
        <v>0.15999382657524586</v>
      </c>
      <c r="AH41" s="82">
        <f t="shared" si="14"/>
        <v>6.703443343179985E-2</v>
      </c>
    </row>
    <row r="42" spans="2:34" ht="13.5" customHeight="1">
      <c r="B42" s="138">
        <v>37</v>
      </c>
      <c r="C42" s="28" t="s">
        <v>3</v>
      </c>
      <c r="D42" s="126">
        <v>7138190</v>
      </c>
      <c r="E42" s="255">
        <v>10467210</v>
      </c>
      <c r="F42" s="123">
        <f t="shared" si="0"/>
        <v>17605400</v>
      </c>
      <c r="G42" s="126">
        <v>5640820</v>
      </c>
      <c r="H42" s="255">
        <v>48592140</v>
      </c>
      <c r="I42" s="123">
        <f t="shared" si="1"/>
        <v>54232960</v>
      </c>
      <c r="J42" s="126">
        <v>940974020</v>
      </c>
      <c r="K42" s="255">
        <v>4909265960</v>
      </c>
      <c r="L42" s="123">
        <f t="shared" si="2"/>
        <v>5850239980</v>
      </c>
      <c r="M42" s="126">
        <v>625841190</v>
      </c>
      <c r="N42" s="255">
        <v>5929292850</v>
      </c>
      <c r="O42" s="123">
        <f t="shared" si="3"/>
        <v>6555134040</v>
      </c>
      <c r="P42" s="126">
        <v>275119870</v>
      </c>
      <c r="Q42" s="255">
        <v>5329941950</v>
      </c>
      <c r="R42" s="123">
        <f t="shared" si="4"/>
        <v>5605061820</v>
      </c>
      <c r="S42" s="126">
        <v>52771120</v>
      </c>
      <c r="T42" s="255">
        <v>3220592160</v>
      </c>
      <c r="U42" s="123">
        <f t="shared" si="5"/>
        <v>3273363280</v>
      </c>
      <c r="V42" s="126">
        <v>5205440</v>
      </c>
      <c r="W42" s="255">
        <v>1192124990</v>
      </c>
      <c r="X42" s="123">
        <f t="shared" si="6"/>
        <v>1197330430</v>
      </c>
      <c r="Y42" s="126">
        <f t="shared" si="15"/>
        <v>1912690650</v>
      </c>
      <c r="Z42" s="125">
        <f t="shared" si="15"/>
        <v>20640277260</v>
      </c>
      <c r="AA42" s="123">
        <f t="shared" si="7"/>
        <v>22552967910</v>
      </c>
      <c r="AB42" s="82">
        <f t="shared" si="8"/>
        <v>7.8062453111520439E-4</v>
      </c>
      <c r="AC42" s="82">
        <f t="shared" si="9"/>
        <v>2.4046928198728592E-3</v>
      </c>
      <c r="AD42" s="82">
        <f t="shared" si="10"/>
        <v>0.25940000461784013</v>
      </c>
      <c r="AE42" s="82">
        <f t="shared" si="11"/>
        <v>0.29065505108502593</v>
      </c>
      <c r="AF42" s="82">
        <f t="shared" si="12"/>
        <v>0.2485287897525324</v>
      </c>
      <c r="AG42" s="82">
        <f t="shared" si="13"/>
        <v>0.14514113144942617</v>
      </c>
      <c r="AH42" s="82">
        <f t="shared" si="14"/>
        <v>5.3089705744187352E-2</v>
      </c>
    </row>
    <row r="43" spans="2:34" ht="13.5" customHeight="1">
      <c r="B43" s="138">
        <v>38</v>
      </c>
      <c r="C43" s="139" t="s">
        <v>39</v>
      </c>
      <c r="D43" s="126">
        <v>556970</v>
      </c>
      <c r="E43" s="255">
        <v>1558670</v>
      </c>
      <c r="F43" s="123">
        <f t="shared" si="0"/>
        <v>2115640</v>
      </c>
      <c r="G43" s="126">
        <v>9283160</v>
      </c>
      <c r="H43" s="255">
        <v>27821270</v>
      </c>
      <c r="I43" s="123">
        <f t="shared" si="1"/>
        <v>37104430</v>
      </c>
      <c r="J43" s="126">
        <v>173002050</v>
      </c>
      <c r="K43" s="255">
        <v>1061454210</v>
      </c>
      <c r="L43" s="123">
        <f t="shared" si="2"/>
        <v>1234456260</v>
      </c>
      <c r="M43" s="126">
        <v>152343330</v>
      </c>
      <c r="N43" s="255">
        <v>1338551410</v>
      </c>
      <c r="O43" s="123">
        <f t="shared" si="3"/>
        <v>1490894740</v>
      </c>
      <c r="P43" s="126">
        <v>81626930</v>
      </c>
      <c r="Q43" s="255">
        <v>1040600590</v>
      </c>
      <c r="R43" s="123">
        <f t="shared" si="4"/>
        <v>1122227520</v>
      </c>
      <c r="S43" s="126">
        <v>3126580</v>
      </c>
      <c r="T43" s="255">
        <v>569185960</v>
      </c>
      <c r="U43" s="123">
        <f t="shared" si="5"/>
        <v>572312540</v>
      </c>
      <c r="V43" s="126">
        <v>6064590</v>
      </c>
      <c r="W43" s="255">
        <v>222919850</v>
      </c>
      <c r="X43" s="123">
        <f t="shared" si="6"/>
        <v>228984440</v>
      </c>
      <c r="Y43" s="126">
        <f t="shared" si="15"/>
        <v>426003610</v>
      </c>
      <c r="Z43" s="125">
        <f t="shared" si="15"/>
        <v>4262091960</v>
      </c>
      <c r="AA43" s="123">
        <f t="shared" si="7"/>
        <v>4688095570</v>
      </c>
      <c r="AB43" s="82">
        <f t="shared" si="8"/>
        <v>4.5127919608516E-4</v>
      </c>
      <c r="AC43" s="82">
        <f t="shared" si="9"/>
        <v>7.9146061435774011E-3</v>
      </c>
      <c r="AD43" s="82">
        <f t="shared" si="10"/>
        <v>0.26331721304905054</v>
      </c>
      <c r="AE43" s="82">
        <f t="shared" si="11"/>
        <v>0.31801713888695321</v>
      </c>
      <c r="AF43" s="82">
        <f t="shared" si="12"/>
        <v>0.23937812342848633</v>
      </c>
      <c r="AG43" s="82">
        <f t="shared" si="13"/>
        <v>0.12207783127595243</v>
      </c>
      <c r="AH43" s="82">
        <f t="shared" si="14"/>
        <v>4.8843808019894956E-2</v>
      </c>
    </row>
    <row r="44" spans="2:34" ht="13.5" customHeight="1">
      <c r="B44" s="138">
        <v>39</v>
      </c>
      <c r="C44" s="139" t="s">
        <v>7</v>
      </c>
      <c r="D44" s="126">
        <v>0</v>
      </c>
      <c r="E44" s="255">
        <v>23798380</v>
      </c>
      <c r="F44" s="123">
        <f t="shared" si="0"/>
        <v>23798380</v>
      </c>
      <c r="G44" s="126">
        <v>1065230</v>
      </c>
      <c r="H44" s="255">
        <v>50855500</v>
      </c>
      <c r="I44" s="123">
        <f t="shared" si="1"/>
        <v>51920730</v>
      </c>
      <c r="J44" s="126">
        <v>869261150</v>
      </c>
      <c r="K44" s="255">
        <v>5033751600</v>
      </c>
      <c r="L44" s="123">
        <f t="shared" si="2"/>
        <v>5903012750</v>
      </c>
      <c r="M44" s="126">
        <v>700531330</v>
      </c>
      <c r="N44" s="255">
        <v>6951021480</v>
      </c>
      <c r="O44" s="123">
        <f t="shared" si="3"/>
        <v>7651552810</v>
      </c>
      <c r="P44" s="126">
        <v>367379240</v>
      </c>
      <c r="Q44" s="255">
        <v>6021256030</v>
      </c>
      <c r="R44" s="123">
        <f t="shared" si="4"/>
        <v>6388635270</v>
      </c>
      <c r="S44" s="126">
        <v>34827750</v>
      </c>
      <c r="T44" s="255">
        <v>3190091190</v>
      </c>
      <c r="U44" s="123">
        <f t="shared" si="5"/>
        <v>3224918940</v>
      </c>
      <c r="V44" s="126">
        <v>8105430</v>
      </c>
      <c r="W44" s="255">
        <v>1315730410</v>
      </c>
      <c r="X44" s="123">
        <f t="shared" si="6"/>
        <v>1323835840</v>
      </c>
      <c r="Y44" s="126">
        <f t="shared" si="15"/>
        <v>1981170130</v>
      </c>
      <c r="Z44" s="125">
        <f t="shared" si="15"/>
        <v>22586504590</v>
      </c>
      <c r="AA44" s="123">
        <f t="shared" si="7"/>
        <v>24567674720</v>
      </c>
      <c r="AB44" s="82">
        <f t="shared" si="8"/>
        <v>9.6868671012752651E-4</v>
      </c>
      <c r="AC44" s="82">
        <f t="shared" si="9"/>
        <v>2.113375831931399E-3</v>
      </c>
      <c r="AD44" s="82">
        <f t="shared" si="10"/>
        <v>0.24027559861798756</v>
      </c>
      <c r="AE44" s="82">
        <f t="shared" si="11"/>
        <v>0.31144798590853373</v>
      </c>
      <c r="AF44" s="82">
        <f t="shared" si="12"/>
        <v>0.26004232564993846</v>
      </c>
      <c r="AG44" s="82">
        <f t="shared" si="13"/>
        <v>0.13126675506553598</v>
      </c>
      <c r="AH44" s="82">
        <f t="shared" si="14"/>
        <v>5.3885272215945391E-2</v>
      </c>
    </row>
    <row r="45" spans="2:34" ht="13.5" customHeight="1">
      <c r="B45" s="138">
        <v>40</v>
      </c>
      <c r="C45" s="139" t="s">
        <v>40</v>
      </c>
      <c r="D45" s="126">
        <v>1039140</v>
      </c>
      <c r="E45" s="255">
        <v>24462810</v>
      </c>
      <c r="F45" s="123">
        <f t="shared" si="0"/>
        <v>25501950</v>
      </c>
      <c r="G45" s="126">
        <v>10533070</v>
      </c>
      <c r="H45" s="255">
        <v>73328750</v>
      </c>
      <c r="I45" s="123">
        <f t="shared" si="1"/>
        <v>83861820</v>
      </c>
      <c r="J45" s="126">
        <v>214941940</v>
      </c>
      <c r="K45" s="255">
        <v>1370111250</v>
      </c>
      <c r="L45" s="123">
        <f t="shared" si="2"/>
        <v>1585053190</v>
      </c>
      <c r="M45" s="126">
        <v>169265800</v>
      </c>
      <c r="N45" s="255">
        <v>1571453780</v>
      </c>
      <c r="O45" s="123">
        <f t="shared" si="3"/>
        <v>1740719580</v>
      </c>
      <c r="P45" s="126">
        <v>48585140</v>
      </c>
      <c r="Q45" s="255">
        <v>1530633500</v>
      </c>
      <c r="R45" s="123">
        <f t="shared" si="4"/>
        <v>1579218640</v>
      </c>
      <c r="S45" s="126">
        <v>6444970</v>
      </c>
      <c r="T45" s="255">
        <v>810624740</v>
      </c>
      <c r="U45" s="123">
        <f t="shared" si="5"/>
        <v>817069710</v>
      </c>
      <c r="V45" s="126">
        <v>0</v>
      </c>
      <c r="W45" s="255">
        <v>294352780</v>
      </c>
      <c r="X45" s="123">
        <f t="shared" si="6"/>
        <v>294352780</v>
      </c>
      <c r="Y45" s="126">
        <f t="shared" si="15"/>
        <v>450810060</v>
      </c>
      <c r="Z45" s="125">
        <f t="shared" si="15"/>
        <v>5674967610</v>
      </c>
      <c r="AA45" s="123">
        <f t="shared" si="7"/>
        <v>6125777670</v>
      </c>
      <c r="AB45" s="82">
        <f t="shared" si="8"/>
        <v>4.163055104805983E-3</v>
      </c>
      <c r="AC45" s="82">
        <f t="shared" si="9"/>
        <v>1.368998754406312E-2</v>
      </c>
      <c r="AD45" s="82">
        <f t="shared" si="10"/>
        <v>0.25875134152558954</v>
      </c>
      <c r="AE45" s="82">
        <f t="shared" si="11"/>
        <v>0.28416303590724346</v>
      </c>
      <c r="AF45" s="82">
        <f t="shared" si="12"/>
        <v>0.25779888286412456</v>
      </c>
      <c r="AG45" s="82">
        <f t="shared" si="13"/>
        <v>0.13338220125119232</v>
      </c>
      <c r="AH45" s="82">
        <f t="shared" si="14"/>
        <v>4.8051495802981042E-2</v>
      </c>
    </row>
    <row r="46" spans="2:34" ht="13.5" customHeight="1">
      <c r="B46" s="138">
        <v>41</v>
      </c>
      <c r="C46" s="139" t="s">
        <v>11</v>
      </c>
      <c r="D46" s="126">
        <v>8321370</v>
      </c>
      <c r="E46" s="255">
        <v>64868080</v>
      </c>
      <c r="F46" s="123">
        <f t="shared" si="0"/>
        <v>73189450</v>
      </c>
      <c r="G46" s="126">
        <v>5989500</v>
      </c>
      <c r="H46" s="255">
        <v>35889290</v>
      </c>
      <c r="I46" s="123">
        <f t="shared" si="1"/>
        <v>41878790</v>
      </c>
      <c r="J46" s="126">
        <v>320274580</v>
      </c>
      <c r="K46" s="255">
        <v>2177696890</v>
      </c>
      <c r="L46" s="123">
        <f t="shared" si="2"/>
        <v>2497971470</v>
      </c>
      <c r="M46" s="126">
        <v>343763940</v>
      </c>
      <c r="N46" s="255">
        <v>2862608800</v>
      </c>
      <c r="O46" s="123">
        <f t="shared" si="3"/>
        <v>3206372740</v>
      </c>
      <c r="P46" s="126">
        <v>115762590</v>
      </c>
      <c r="Q46" s="255">
        <v>2291136580</v>
      </c>
      <c r="R46" s="123">
        <f t="shared" si="4"/>
        <v>2406899170</v>
      </c>
      <c r="S46" s="126">
        <v>39262240</v>
      </c>
      <c r="T46" s="255">
        <v>1130024170</v>
      </c>
      <c r="U46" s="123">
        <f t="shared" si="5"/>
        <v>1169286410</v>
      </c>
      <c r="V46" s="126">
        <v>0</v>
      </c>
      <c r="W46" s="255">
        <v>358530060</v>
      </c>
      <c r="X46" s="123">
        <f t="shared" si="6"/>
        <v>358530060</v>
      </c>
      <c r="Y46" s="126">
        <f t="shared" si="15"/>
        <v>833374220</v>
      </c>
      <c r="Z46" s="125">
        <f t="shared" si="15"/>
        <v>8920753870</v>
      </c>
      <c r="AA46" s="123">
        <f t="shared" si="7"/>
        <v>9754128090</v>
      </c>
      <c r="AB46" s="82">
        <f t="shared" si="8"/>
        <v>7.5034333489053043E-3</v>
      </c>
      <c r="AC46" s="82">
        <f t="shared" si="9"/>
        <v>4.2934426956043794E-3</v>
      </c>
      <c r="AD46" s="82">
        <f t="shared" si="10"/>
        <v>0.25609377352353385</v>
      </c>
      <c r="AE46" s="82">
        <f t="shared" si="11"/>
        <v>0.32871956472328834</v>
      </c>
      <c r="AF46" s="82">
        <f t="shared" si="12"/>
        <v>0.24675697794737489</v>
      </c>
      <c r="AG46" s="82">
        <f t="shared" si="13"/>
        <v>0.11987605649742908</v>
      </c>
      <c r="AH46" s="82">
        <f t="shared" si="14"/>
        <v>3.6756751263864115E-2</v>
      </c>
    </row>
    <row r="47" spans="2:34" ht="13.5" customHeight="1">
      <c r="B47" s="138">
        <v>42</v>
      </c>
      <c r="C47" s="139" t="s">
        <v>12</v>
      </c>
      <c r="D47" s="126">
        <v>21781740</v>
      </c>
      <c r="E47" s="255">
        <v>31442300</v>
      </c>
      <c r="F47" s="123">
        <f t="shared" si="0"/>
        <v>53224040</v>
      </c>
      <c r="G47" s="126">
        <v>23280700</v>
      </c>
      <c r="H47" s="255">
        <v>191063630</v>
      </c>
      <c r="I47" s="123">
        <f t="shared" si="1"/>
        <v>214344330</v>
      </c>
      <c r="J47" s="126">
        <v>1073018130</v>
      </c>
      <c r="K47" s="255">
        <v>6072547490</v>
      </c>
      <c r="L47" s="123">
        <f t="shared" si="2"/>
        <v>7145565620</v>
      </c>
      <c r="M47" s="126">
        <v>868489710</v>
      </c>
      <c r="N47" s="255">
        <v>7311868080</v>
      </c>
      <c r="O47" s="123">
        <f t="shared" si="3"/>
        <v>8180357790</v>
      </c>
      <c r="P47" s="126">
        <v>350220590</v>
      </c>
      <c r="Q47" s="255">
        <v>5495950120</v>
      </c>
      <c r="R47" s="123">
        <f t="shared" si="4"/>
        <v>5846170710</v>
      </c>
      <c r="S47" s="126">
        <v>52832750</v>
      </c>
      <c r="T47" s="255">
        <v>3191706330</v>
      </c>
      <c r="U47" s="123">
        <f t="shared" si="5"/>
        <v>3244539080</v>
      </c>
      <c r="V47" s="126">
        <v>2662100</v>
      </c>
      <c r="W47" s="255">
        <v>1253295930</v>
      </c>
      <c r="X47" s="123">
        <f t="shared" si="6"/>
        <v>1255958030</v>
      </c>
      <c r="Y47" s="126">
        <f t="shared" si="15"/>
        <v>2392285720</v>
      </c>
      <c r="Z47" s="125">
        <f t="shared" si="15"/>
        <v>23547873880</v>
      </c>
      <c r="AA47" s="123">
        <f t="shared" si="7"/>
        <v>25940159600</v>
      </c>
      <c r="AB47" s="82">
        <f t="shared" si="8"/>
        <v>2.051800791541776E-3</v>
      </c>
      <c r="AC47" s="82">
        <f t="shared" si="9"/>
        <v>8.2630305019403202E-3</v>
      </c>
      <c r="AD47" s="82">
        <f t="shared" si="10"/>
        <v>0.27546344086487423</v>
      </c>
      <c r="AE47" s="82">
        <f t="shared" si="11"/>
        <v>0.31535495217230658</v>
      </c>
      <c r="AF47" s="82">
        <f t="shared" si="12"/>
        <v>0.22537142408329669</v>
      </c>
      <c r="AG47" s="82">
        <f t="shared" si="13"/>
        <v>0.12507783799448943</v>
      </c>
      <c r="AH47" s="82">
        <f t="shared" si="14"/>
        <v>4.8417513591550915E-2</v>
      </c>
    </row>
    <row r="48" spans="2:34" ht="13.5" customHeight="1">
      <c r="B48" s="138">
        <v>43</v>
      </c>
      <c r="C48" s="139" t="s">
        <v>8</v>
      </c>
      <c r="D48" s="126">
        <v>5236280</v>
      </c>
      <c r="E48" s="255">
        <v>4623070</v>
      </c>
      <c r="F48" s="123">
        <f t="shared" si="0"/>
        <v>9859350</v>
      </c>
      <c r="G48" s="126">
        <v>6930170</v>
      </c>
      <c r="H48" s="255">
        <v>105048210</v>
      </c>
      <c r="I48" s="123">
        <f t="shared" si="1"/>
        <v>111978380</v>
      </c>
      <c r="J48" s="126">
        <v>717795080</v>
      </c>
      <c r="K48" s="255">
        <v>3618488090</v>
      </c>
      <c r="L48" s="123">
        <f t="shared" si="2"/>
        <v>4336283170</v>
      </c>
      <c r="M48" s="126">
        <v>464238410</v>
      </c>
      <c r="N48" s="255">
        <v>4663812370</v>
      </c>
      <c r="O48" s="123">
        <f t="shared" si="3"/>
        <v>5128050780</v>
      </c>
      <c r="P48" s="126">
        <v>219579660</v>
      </c>
      <c r="Q48" s="255">
        <v>3630843400</v>
      </c>
      <c r="R48" s="123">
        <f t="shared" si="4"/>
        <v>3850423060</v>
      </c>
      <c r="S48" s="126">
        <v>81868850</v>
      </c>
      <c r="T48" s="255">
        <v>2385951490</v>
      </c>
      <c r="U48" s="123">
        <f t="shared" si="5"/>
        <v>2467820340</v>
      </c>
      <c r="V48" s="126">
        <v>0</v>
      </c>
      <c r="W48" s="255">
        <v>1002778630</v>
      </c>
      <c r="X48" s="123">
        <f t="shared" si="6"/>
        <v>1002778630</v>
      </c>
      <c r="Y48" s="126">
        <f t="shared" si="15"/>
        <v>1495648450</v>
      </c>
      <c r="Z48" s="125">
        <f t="shared" si="15"/>
        <v>15411545260</v>
      </c>
      <c r="AA48" s="123">
        <f t="shared" si="7"/>
        <v>16907193710</v>
      </c>
      <c r="AB48" s="82">
        <f t="shared" si="8"/>
        <v>5.8314526757734773E-4</v>
      </c>
      <c r="AC48" s="82">
        <f t="shared" si="9"/>
        <v>6.6231204255836253E-3</v>
      </c>
      <c r="AD48" s="82">
        <f t="shared" si="10"/>
        <v>0.25647563069175955</v>
      </c>
      <c r="AE48" s="82">
        <f t="shared" si="11"/>
        <v>0.30330585122278109</v>
      </c>
      <c r="AF48" s="82">
        <f t="shared" si="12"/>
        <v>0.22773874399526237</v>
      </c>
      <c r="AG48" s="82">
        <f t="shared" si="13"/>
        <v>0.14596274120526415</v>
      </c>
      <c r="AH48" s="82">
        <f t="shared" si="14"/>
        <v>5.9310767191771883E-2</v>
      </c>
    </row>
    <row r="49" spans="2:34" ht="13.5" customHeight="1">
      <c r="B49" s="138">
        <v>44</v>
      </c>
      <c r="C49" s="139" t="s">
        <v>18</v>
      </c>
      <c r="D49" s="126">
        <v>0</v>
      </c>
      <c r="E49" s="255">
        <v>5786600</v>
      </c>
      <c r="F49" s="123">
        <f t="shared" si="0"/>
        <v>5786600</v>
      </c>
      <c r="G49" s="126">
        <v>2166310</v>
      </c>
      <c r="H49" s="255">
        <v>42841320</v>
      </c>
      <c r="I49" s="123">
        <f t="shared" si="1"/>
        <v>45007630</v>
      </c>
      <c r="J49" s="126">
        <v>770795410</v>
      </c>
      <c r="K49" s="255">
        <v>3621721120</v>
      </c>
      <c r="L49" s="123">
        <f t="shared" si="2"/>
        <v>4392516530</v>
      </c>
      <c r="M49" s="126">
        <v>637326310</v>
      </c>
      <c r="N49" s="255">
        <v>4643372410</v>
      </c>
      <c r="O49" s="123">
        <f t="shared" si="3"/>
        <v>5280698720</v>
      </c>
      <c r="P49" s="126">
        <v>234563780</v>
      </c>
      <c r="Q49" s="255">
        <v>3665025260</v>
      </c>
      <c r="R49" s="123">
        <f t="shared" si="4"/>
        <v>3899589040</v>
      </c>
      <c r="S49" s="126">
        <v>67012260</v>
      </c>
      <c r="T49" s="255">
        <v>1758750020</v>
      </c>
      <c r="U49" s="123">
        <f t="shared" si="5"/>
        <v>1825762280</v>
      </c>
      <c r="V49" s="126">
        <v>6623820</v>
      </c>
      <c r="W49" s="255">
        <v>531759150</v>
      </c>
      <c r="X49" s="123">
        <f t="shared" si="6"/>
        <v>538382970</v>
      </c>
      <c r="Y49" s="126">
        <f t="shared" si="15"/>
        <v>1718487890</v>
      </c>
      <c r="Z49" s="125">
        <f t="shared" si="15"/>
        <v>14269255880</v>
      </c>
      <c r="AA49" s="123">
        <f t="shared" si="7"/>
        <v>15987743770</v>
      </c>
      <c r="AB49" s="82">
        <f t="shared" si="8"/>
        <v>3.6193975105218987E-4</v>
      </c>
      <c r="AC49" s="82">
        <f t="shared" si="9"/>
        <v>2.8151333075811485E-3</v>
      </c>
      <c r="AD49" s="82">
        <f t="shared" si="10"/>
        <v>0.27474274001327703</v>
      </c>
      <c r="AE49" s="82">
        <f t="shared" si="11"/>
        <v>0.33029668200643175</v>
      </c>
      <c r="AF49" s="82">
        <f t="shared" si="12"/>
        <v>0.24391115445053196</v>
      </c>
      <c r="AG49" s="82">
        <f t="shared" si="13"/>
        <v>0.11419761951814168</v>
      </c>
      <c r="AH49" s="82">
        <f t="shared" si="14"/>
        <v>3.367473095298424E-2</v>
      </c>
    </row>
    <row r="50" spans="2:34" ht="13.5" customHeight="1">
      <c r="B50" s="138">
        <v>45</v>
      </c>
      <c r="C50" s="139" t="s">
        <v>41</v>
      </c>
      <c r="D50" s="126">
        <v>1734530</v>
      </c>
      <c r="E50" s="255">
        <v>31368800</v>
      </c>
      <c r="F50" s="123">
        <f t="shared" si="0"/>
        <v>33103330</v>
      </c>
      <c r="G50" s="126">
        <v>16522480</v>
      </c>
      <c r="H50" s="255">
        <v>92129010</v>
      </c>
      <c r="I50" s="123">
        <f t="shared" si="1"/>
        <v>108651490</v>
      </c>
      <c r="J50" s="126">
        <v>280951130</v>
      </c>
      <c r="K50" s="255">
        <v>1507284110</v>
      </c>
      <c r="L50" s="123">
        <f t="shared" si="2"/>
        <v>1788235240</v>
      </c>
      <c r="M50" s="126">
        <v>134701140</v>
      </c>
      <c r="N50" s="255">
        <v>1989985750</v>
      </c>
      <c r="O50" s="123">
        <f t="shared" si="3"/>
        <v>2124686890</v>
      </c>
      <c r="P50" s="126">
        <v>79512770</v>
      </c>
      <c r="Q50" s="255">
        <v>1463294960</v>
      </c>
      <c r="R50" s="123">
        <f t="shared" si="4"/>
        <v>1542807730</v>
      </c>
      <c r="S50" s="126">
        <v>13200130</v>
      </c>
      <c r="T50" s="255">
        <v>868831660</v>
      </c>
      <c r="U50" s="123">
        <f t="shared" si="5"/>
        <v>882031790</v>
      </c>
      <c r="V50" s="126">
        <v>1042610</v>
      </c>
      <c r="W50" s="255">
        <v>346549040</v>
      </c>
      <c r="X50" s="123">
        <f t="shared" si="6"/>
        <v>347591650</v>
      </c>
      <c r="Y50" s="126">
        <f t="shared" si="15"/>
        <v>527664790</v>
      </c>
      <c r="Z50" s="125">
        <f t="shared" si="15"/>
        <v>6299443330</v>
      </c>
      <c r="AA50" s="123">
        <f t="shared" si="7"/>
        <v>6827108120</v>
      </c>
      <c r="AB50" s="82">
        <f t="shared" si="8"/>
        <v>4.8488070524361345E-3</v>
      </c>
      <c r="AC50" s="82">
        <f t="shared" si="9"/>
        <v>1.5914716464165212E-2</v>
      </c>
      <c r="AD50" s="82">
        <f t="shared" si="10"/>
        <v>0.26193158341250938</v>
      </c>
      <c r="AE50" s="82">
        <f t="shared" si="11"/>
        <v>0.31121330622782051</v>
      </c>
      <c r="AF50" s="82">
        <f t="shared" si="12"/>
        <v>0.22598261267905626</v>
      </c>
      <c r="AG50" s="82">
        <f t="shared" si="13"/>
        <v>0.1291955209287062</v>
      </c>
      <c r="AH50" s="82">
        <f t="shared" si="14"/>
        <v>5.0913453235306314E-2</v>
      </c>
    </row>
    <row r="51" spans="2:34" ht="13.5" customHeight="1">
      <c r="B51" s="138">
        <v>46</v>
      </c>
      <c r="C51" s="139" t="s">
        <v>21</v>
      </c>
      <c r="D51" s="126">
        <v>1922900</v>
      </c>
      <c r="E51" s="255">
        <v>10813330</v>
      </c>
      <c r="F51" s="123">
        <f t="shared" si="0"/>
        <v>12736230</v>
      </c>
      <c r="G51" s="126">
        <v>2751290</v>
      </c>
      <c r="H51" s="255">
        <v>65638560</v>
      </c>
      <c r="I51" s="123">
        <f t="shared" si="1"/>
        <v>68389850</v>
      </c>
      <c r="J51" s="126">
        <v>425248220</v>
      </c>
      <c r="K51" s="255">
        <v>1685234690</v>
      </c>
      <c r="L51" s="123">
        <f t="shared" si="2"/>
        <v>2110482910</v>
      </c>
      <c r="M51" s="126">
        <v>198857870</v>
      </c>
      <c r="N51" s="255">
        <v>1959995730</v>
      </c>
      <c r="O51" s="123">
        <f t="shared" si="3"/>
        <v>2158853600</v>
      </c>
      <c r="P51" s="126">
        <v>145263380</v>
      </c>
      <c r="Q51" s="255">
        <v>1813311720</v>
      </c>
      <c r="R51" s="123">
        <f t="shared" si="4"/>
        <v>1958575100</v>
      </c>
      <c r="S51" s="126">
        <v>28632540</v>
      </c>
      <c r="T51" s="255">
        <v>1084396310</v>
      </c>
      <c r="U51" s="123">
        <f t="shared" si="5"/>
        <v>1113028850</v>
      </c>
      <c r="V51" s="126">
        <v>599610</v>
      </c>
      <c r="W51" s="255">
        <v>452973580</v>
      </c>
      <c r="X51" s="123">
        <f t="shared" si="6"/>
        <v>453573190</v>
      </c>
      <c r="Y51" s="126">
        <f t="shared" si="15"/>
        <v>803275810</v>
      </c>
      <c r="Z51" s="125">
        <f t="shared" si="15"/>
        <v>7072363920</v>
      </c>
      <c r="AA51" s="123">
        <f t="shared" si="7"/>
        <v>7875639730</v>
      </c>
      <c r="AB51" s="82">
        <f t="shared" si="8"/>
        <v>1.6171676761044529E-3</v>
      </c>
      <c r="AC51" s="82">
        <f t="shared" si="9"/>
        <v>8.6837199700093449E-3</v>
      </c>
      <c r="AD51" s="82">
        <f t="shared" si="10"/>
        <v>0.26797606065710677</v>
      </c>
      <c r="AE51" s="82">
        <f t="shared" si="11"/>
        <v>0.27411787156495537</v>
      </c>
      <c r="AF51" s="82">
        <f t="shared" si="12"/>
        <v>0.24868774691906836</v>
      </c>
      <c r="AG51" s="82">
        <f t="shared" si="13"/>
        <v>0.14132551616857669</v>
      </c>
      <c r="AH51" s="82">
        <f t="shared" si="14"/>
        <v>5.7591917044178965E-2</v>
      </c>
    </row>
    <row r="52" spans="2:34" ht="13.5" customHeight="1">
      <c r="B52" s="138">
        <v>47</v>
      </c>
      <c r="C52" s="139" t="s">
        <v>13</v>
      </c>
      <c r="D52" s="126">
        <v>0</v>
      </c>
      <c r="E52" s="255">
        <v>3666510</v>
      </c>
      <c r="F52" s="123">
        <f t="shared" si="0"/>
        <v>3666510</v>
      </c>
      <c r="G52" s="126">
        <v>14894810</v>
      </c>
      <c r="H52" s="255">
        <v>56877110</v>
      </c>
      <c r="I52" s="123">
        <f t="shared" si="1"/>
        <v>71771920</v>
      </c>
      <c r="J52" s="126">
        <v>739883640</v>
      </c>
      <c r="K52" s="255">
        <v>3444281270</v>
      </c>
      <c r="L52" s="123">
        <f t="shared" si="2"/>
        <v>4184164910</v>
      </c>
      <c r="M52" s="126">
        <v>528814480</v>
      </c>
      <c r="N52" s="255">
        <v>4783502490</v>
      </c>
      <c r="O52" s="123">
        <f t="shared" si="3"/>
        <v>5312316970</v>
      </c>
      <c r="P52" s="126">
        <v>143519660</v>
      </c>
      <c r="Q52" s="255">
        <v>3187093090</v>
      </c>
      <c r="R52" s="123">
        <f t="shared" si="4"/>
        <v>3330612750</v>
      </c>
      <c r="S52" s="126">
        <v>52152300</v>
      </c>
      <c r="T52" s="255">
        <v>1764115890</v>
      </c>
      <c r="U52" s="123">
        <f t="shared" si="5"/>
        <v>1816268190</v>
      </c>
      <c r="V52" s="126">
        <v>7760720</v>
      </c>
      <c r="W52" s="255">
        <v>616028750</v>
      </c>
      <c r="X52" s="123">
        <f t="shared" si="6"/>
        <v>623789470</v>
      </c>
      <c r="Y52" s="126">
        <f t="shared" si="15"/>
        <v>1487025610</v>
      </c>
      <c r="Z52" s="125">
        <f t="shared" si="15"/>
        <v>13855565110</v>
      </c>
      <c r="AA52" s="123">
        <f t="shared" si="7"/>
        <v>15342590720</v>
      </c>
      <c r="AB52" s="82">
        <f t="shared" si="8"/>
        <v>2.389759374354216E-4</v>
      </c>
      <c r="AC52" s="82">
        <f t="shared" si="9"/>
        <v>4.6779531116893404E-3</v>
      </c>
      <c r="AD52" s="82">
        <f t="shared" si="10"/>
        <v>0.27271567014726439</v>
      </c>
      <c r="AE52" s="82">
        <f t="shared" si="11"/>
        <v>0.34624641085387697</v>
      </c>
      <c r="AF52" s="82">
        <f t="shared" si="12"/>
        <v>0.21708281285626316</v>
      </c>
      <c r="AG52" s="82">
        <f t="shared" si="13"/>
        <v>0.11838080172681553</v>
      </c>
      <c r="AH52" s="82">
        <f t="shared" si="14"/>
        <v>4.0657375366655153E-2</v>
      </c>
    </row>
    <row r="53" spans="2:34" ht="13.5" customHeight="1">
      <c r="B53" s="138">
        <v>48</v>
      </c>
      <c r="C53" s="139" t="s">
        <v>22</v>
      </c>
      <c r="D53" s="126">
        <v>0</v>
      </c>
      <c r="E53" s="255">
        <v>0</v>
      </c>
      <c r="F53" s="123">
        <f t="shared" si="0"/>
        <v>0</v>
      </c>
      <c r="G53" s="126">
        <v>813950</v>
      </c>
      <c r="H53" s="255">
        <v>27216640</v>
      </c>
      <c r="I53" s="123">
        <f t="shared" si="1"/>
        <v>28030590</v>
      </c>
      <c r="J53" s="126">
        <v>377097700</v>
      </c>
      <c r="K53" s="255">
        <v>1658798380</v>
      </c>
      <c r="L53" s="123">
        <f t="shared" si="2"/>
        <v>2035896080</v>
      </c>
      <c r="M53" s="126">
        <v>389286320</v>
      </c>
      <c r="N53" s="255">
        <v>2242146710</v>
      </c>
      <c r="O53" s="123">
        <f t="shared" si="3"/>
        <v>2631433030</v>
      </c>
      <c r="P53" s="126">
        <v>82675320</v>
      </c>
      <c r="Q53" s="255">
        <v>1806914450</v>
      </c>
      <c r="R53" s="123">
        <f t="shared" si="4"/>
        <v>1889589770</v>
      </c>
      <c r="S53" s="126">
        <v>14656320</v>
      </c>
      <c r="T53" s="255">
        <v>1151687050</v>
      </c>
      <c r="U53" s="123">
        <f t="shared" si="5"/>
        <v>1166343370</v>
      </c>
      <c r="V53" s="126">
        <v>2842840</v>
      </c>
      <c r="W53" s="255">
        <v>532800640</v>
      </c>
      <c r="X53" s="123">
        <f t="shared" si="6"/>
        <v>535643480</v>
      </c>
      <c r="Y53" s="126">
        <f t="shared" si="15"/>
        <v>867372450</v>
      </c>
      <c r="Z53" s="125">
        <f t="shared" si="15"/>
        <v>7419563870</v>
      </c>
      <c r="AA53" s="123">
        <f t="shared" si="7"/>
        <v>8286936320</v>
      </c>
      <c r="AB53" s="82">
        <f t="shared" si="8"/>
        <v>0</v>
      </c>
      <c r="AC53" s="82">
        <f t="shared" si="9"/>
        <v>3.3825033664552162E-3</v>
      </c>
      <c r="AD53" s="82">
        <f t="shared" si="10"/>
        <v>0.24567536196537348</v>
      </c>
      <c r="AE53" s="82">
        <f t="shared" si="11"/>
        <v>0.3175399120238443</v>
      </c>
      <c r="AF53" s="82">
        <f t="shared" si="12"/>
        <v>0.2280203077510797</v>
      </c>
      <c r="AG53" s="82">
        <f t="shared" si="13"/>
        <v>0.14074482112105816</v>
      </c>
      <c r="AH53" s="82">
        <f t="shared" si="14"/>
        <v>6.4637093772189139E-2</v>
      </c>
    </row>
    <row r="54" spans="2:34" ht="13.5" customHeight="1">
      <c r="B54" s="138">
        <v>49</v>
      </c>
      <c r="C54" s="139" t="s">
        <v>23</v>
      </c>
      <c r="D54" s="126">
        <v>0</v>
      </c>
      <c r="E54" s="255">
        <v>5281480</v>
      </c>
      <c r="F54" s="123">
        <f t="shared" si="0"/>
        <v>5281480</v>
      </c>
      <c r="G54" s="126">
        <v>0</v>
      </c>
      <c r="H54" s="255">
        <v>3387030</v>
      </c>
      <c r="I54" s="123">
        <f t="shared" si="1"/>
        <v>3387030</v>
      </c>
      <c r="J54" s="126">
        <v>333032760</v>
      </c>
      <c r="K54" s="255">
        <v>1938510250</v>
      </c>
      <c r="L54" s="123">
        <f t="shared" si="2"/>
        <v>2271543010</v>
      </c>
      <c r="M54" s="126">
        <v>258315860</v>
      </c>
      <c r="N54" s="255">
        <v>2505488080</v>
      </c>
      <c r="O54" s="123">
        <f t="shared" si="3"/>
        <v>2763803940</v>
      </c>
      <c r="P54" s="126">
        <v>62981640</v>
      </c>
      <c r="Q54" s="255">
        <v>1888431220</v>
      </c>
      <c r="R54" s="123">
        <f t="shared" si="4"/>
        <v>1951412860</v>
      </c>
      <c r="S54" s="126">
        <v>15392680</v>
      </c>
      <c r="T54" s="255">
        <v>916523260</v>
      </c>
      <c r="U54" s="123">
        <f t="shared" si="5"/>
        <v>931915940</v>
      </c>
      <c r="V54" s="126">
        <v>0</v>
      </c>
      <c r="W54" s="255">
        <v>327107440</v>
      </c>
      <c r="X54" s="123">
        <f t="shared" si="6"/>
        <v>327107440</v>
      </c>
      <c r="Y54" s="126">
        <f t="shared" si="15"/>
        <v>669722940</v>
      </c>
      <c r="Z54" s="125">
        <f t="shared" si="15"/>
        <v>7584728760</v>
      </c>
      <c r="AA54" s="123">
        <f t="shared" si="7"/>
        <v>8254451700</v>
      </c>
      <c r="AB54" s="82">
        <f t="shared" si="8"/>
        <v>6.3983413943775338E-4</v>
      </c>
      <c r="AC54" s="82">
        <f t="shared" si="9"/>
        <v>4.1032767809399137E-4</v>
      </c>
      <c r="AD54" s="82">
        <f t="shared" si="10"/>
        <v>0.27519005411346703</v>
      </c>
      <c r="AE54" s="82">
        <f t="shared" si="11"/>
        <v>0.33482586614444665</v>
      </c>
      <c r="AF54" s="82">
        <f t="shared" si="12"/>
        <v>0.23640732672770984</v>
      </c>
      <c r="AG54" s="82">
        <f t="shared" si="13"/>
        <v>0.11289858780081057</v>
      </c>
      <c r="AH54" s="82">
        <f t="shared" si="14"/>
        <v>3.9628003396034166E-2</v>
      </c>
    </row>
    <row r="55" spans="2:34" ht="13.5" customHeight="1">
      <c r="B55" s="138">
        <v>50</v>
      </c>
      <c r="C55" s="139" t="s">
        <v>14</v>
      </c>
      <c r="D55" s="126">
        <v>520910</v>
      </c>
      <c r="E55" s="255">
        <v>3290960</v>
      </c>
      <c r="F55" s="123">
        <f t="shared" si="0"/>
        <v>3811870</v>
      </c>
      <c r="G55" s="126">
        <v>676200</v>
      </c>
      <c r="H55" s="255">
        <v>43972660</v>
      </c>
      <c r="I55" s="123">
        <f t="shared" si="1"/>
        <v>44648860</v>
      </c>
      <c r="J55" s="126">
        <v>311522520</v>
      </c>
      <c r="K55" s="255">
        <v>1922543420</v>
      </c>
      <c r="L55" s="123">
        <f t="shared" si="2"/>
        <v>2234065940</v>
      </c>
      <c r="M55" s="126">
        <v>253986330</v>
      </c>
      <c r="N55" s="255">
        <v>2535542410</v>
      </c>
      <c r="O55" s="123">
        <f t="shared" si="3"/>
        <v>2789528740</v>
      </c>
      <c r="P55" s="126">
        <v>73732260</v>
      </c>
      <c r="Q55" s="255">
        <v>1820103790</v>
      </c>
      <c r="R55" s="123">
        <f t="shared" si="4"/>
        <v>1893836050</v>
      </c>
      <c r="S55" s="126">
        <v>9959730</v>
      </c>
      <c r="T55" s="255">
        <v>898147210</v>
      </c>
      <c r="U55" s="123">
        <f t="shared" si="5"/>
        <v>908106940</v>
      </c>
      <c r="V55" s="126">
        <v>693660</v>
      </c>
      <c r="W55" s="255">
        <v>288670550</v>
      </c>
      <c r="X55" s="123">
        <f t="shared" si="6"/>
        <v>289364210</v>
      </c>
      <c r="Y55" s="126">
        <f t="shared" si="15"/>
        <v>651091610</v>
      </c>
      <c r="Z55" s="125">
        <f t="shared" si="15"/>
        <v>7512271000</v>
      </c>
      <c r="AA55" s="123">
        <f t="shared" si="7"/>
        <v>8163362610</v>
      </c>
      <c r="AB55" s="82">
        <f t="shared" si="8"/>
        <v>4.6694850910218236E-4</v>
      </c>
      <c r="AC55" s="82">
        <f t="shared" si="9"/>
        <v>5.4694201560158305E-3</v>
      </c>
      <c r="AD55" s="82">
        <f t="shared" si="10"/>
        <v>0.27366981558105746</v>
      </c>
      <c r="AE55" s="82">
        <f t="shared" si="11"/>
        <v>0.34171319752265666</v>
      </c>
      <c r="AF55" s="82">
        <f t="shared" si="12"/>
        <v>0.2319921508423598</v>
      </c>
      <c r="AG55" s="82">
        <f t="shared" si="13"/>
        <v>0.11124177417864328</v>
      </c>
      <c r="AH55" s="82">
        <f t="shared" si="14"/>
        <v>3.5446693210164776E-2</v>
      </c>
    </row>
    <row r="56" spans="2:34" ht="13.5" customHeight="1">
      <c r="B56" s="138">
        <v>51</v>
      </c>
      <c r="C56" s="139" t="s">
        <v>42</v>
      </c>
      <c r="D56" s="126">
        <v>10010830</v>
      </c>
      <c r="E56" s="255">
        <v>15491410</v>
      </c>
      <c r="F56" s="123">
        <f t="shared" si="0"/>
        <v>25502240</v>
      </c>
      <c r="G56" s="126">
        <v>13772010</v>
      </c>
      <c r="H56" s="255">
        <v>75250030</v>
      </c>
      <c r="I56" s="123">
        <f t="shared" si="1"/>
        <v>89022040</v>
      </c>
      <c r="J56" s="126">
        <v>526086200</v>
      </c>
      <c r="K56" s="255">
        <v>2654451490</v>
      </c>
      <c r="L56" s="123">
        <f t="shared" si="2"/>
        <v>3180537690</v>
      </c>
      <c r="M56" s="126">
        <v>468341800</v>
      </c>
      <c r="N56" s="255">
        <v>3098527370</v>
      </c>
      <c r="O56" s="123">
        <f t="shared" si="3"/>
        <v>3566869170</v>
      </c>
      <c r="P56" s="126">
        <v>183160860</v>
      </c>
      <c r="Q56" s="255">
        <v>2487719670</v>
      </c>
      <c r="R56" s="123">
        <f t="shared" si="4"/>
        <v>2670880530</v>
      </c>
      <c r="S56" s="126">
        <v>39654020</v>
      </c>
      <c r="T56" s="255">
        <v>1447417900</v>
      </c>
      <c r="U56" s="123">
        <f t="shared" si="5"/>
        <v>1487071920</v>
      </c>
      <c r="V56" s="126">
        <v>2377790</v>
      </c>
      <c r="W56" s="255">
        <v>597088020</v>
      </c>
      <c r="X56" s="123">
        <f t="shared" si="6"/>
        <v>599465810</v>
      </c>
      <c r="Y56" s="126">
        <f t="shared" si="15"/>
        <v>1243403510</v>
      </c>
      <c r="Z56" s="125">
        <f t="shared" si="15"/>
        <v>10375945890</v>
      </c>
      <c r="AA56" s="123">
        <f t="shared" si="7"/>
        <v>11619349400</v>
      </c>
      <c r="AB56" s="82">
        <f t="shared" si="8"/>
        <v>2.1948079123948194E-3</v>
      </c>
      <c r="AC56" s="82">
        <f t="shared" si="9"/>
        <v>7.6615339581749733E-3</v>
      </c>
      <c r="AD56" s="82">
        <f t="shared" si="10"/>
        <v>0.27372769167265082</v>
      </c>
      <c r="AE56" s="82">
        <f t="shared" si="11"/>
        <v>0.30697666859041178</v>
      </c>
      <c r="AF56" s="82">
        <f t="shared" si="12"/>
        <v>0.22986489501727178</v>
      </c>
      <c r="AG56" s="82">
        <f t="shared" si="13"/>
        <v>0.12798237395288242</v>
      </c>
      <c r="AH56" s="82">
        <f t="shared" si="14"/>
        <v>5.1592028896213414E-2</v>
      </c>
    </row>
    <row r="57" spans="2:34" ht="13.5" customHeight="1">
      <c r="B57" s="138">
        <v>52</v>
      </c>
      <c r="C57" s="139" t="s">
        <v>4</v>
      </c>
      <c r="D57" s="126">
        <v>0</v>
      </c>
      <c r="E57" s="255">
        <v>0</v>
      </c>
      <c r="F57" s="123">
        <f t="shared" si="0"/>
        <v>0</v>
      </c>
      <c r="G57" s="126">
        <v>7684480</v>
      </c>
      <c r="H57" s="255">
        <v>14319020</v>
      </c>
      <c r="I57" s="123">
        <f t="shared" si="1"/>
        <v>22003500</v>
      </c>
      <c r="J57" s="126">
        <v>285160950</v>
      </c>
      <c r="K57" s="255">
        <v>1822544630</v>
      </c>
      <c r="L57" s="123">
        <f t="shared" si="2"/>
        <v>2107705580</v>
      </c>
      <c r="M57" s="126">
        <v>308975120</v>
      </c>
      <c r="N57" s="255">
        <v>2188628760</v>
      </c>
      <c r="O57" s="123">
        <f t="shared" si="3"/>
        <v>2497603880</v>
      </c>
      <c r="P57" s="126">
        <v>100522280</v>
      </c>
      <c r="Q57" s="255">
        <v>2016414050</v>
      </c>
      <c r="R57" s="123">
        <f t="shared" si="4"/>
        <v>2116936330</v>
      </c>
      <c r="S57" s="126">
        <v>40891850</v>
      </c>
      <c r="T57" s="255">
        <v>1239954760</v>
      </c>
      <c r="U57" s="123">
        <f t="shared" si="5"/>
        <v>1280846610</v>
      </c>
      <c r="V57" s="126">
        <v>0</v>
      </c>
      <c r="W57" s="255">
        <v>504529550</v>
      </c>
      <c r="X57" s="123">
        <f t="shared" si="6"/>
        <v>504529550</v>
      </c>
      <c r="Y57" s="126">
        <f t="shared" si="15"/>
        <v>743234680</v>
      </c>
      <c r="Z57" s="125">
        <f t="shared" si="15"/>
        <v>7786390770</v>
      </c>
      <c r="AA57" s="123">
        <f t="shared" si="7"/>
        <v>8529625450</v>
      </c>
      <c r="AB57" s="82">
        <f t="shared" si="8"/>
        <v>0</v>
      </c>
      <c r="AC57" s="82">
        <f t="shared" si="9"/>
        <v>2.5796560621545229E-3</v>
      </c>
      <c r="AD57" s="82">
        <f t="shared" si="10"/>
        <v>0.24710411873946939</v>
      </c>
      <c r="AE57" s="82">
        <f t="shared" si="11"/>
        <v>0.29281518803384265</v>
      </c>
      <c r="AF57" s="82">
        <f t="shared" si="12"/>
        <v>0.24818631748947428</v>
      </c>
      <c r="AG57" s="82">
        <f t="shared" si="13"/>
        <v>0.15016446120737928</v>
      </c>
      <c r="AH57" s="82">
        <f t="shared" si="14"/>
        <v>5.9150258467679843E-2</v>
      </c>
    </row>
    <row r="58" spans="2:34" ht="13.5" customHeight="1">
      <c r="B58" s="138">
        <v>53</v>
      </c>
      <c r="C58" s="139" t="s">
        <v>19</v>
      </c>
      <c r="D58" s="126">
        <v>2554900</v>
      </c>
      <c r="E58" s="255">
        <v>18499390</v>
      </c>
      <c r="F58" s="123">
        <f t="shared" si="0"/>
        <v>21054290</v>
      </c>
      <c r="G58" s="126">
        <v>1015550</v>
      </c>
      <c r="H58" s="255">
        <v>12597120</v>
      </c>
      <c r="I58" s="123">
        <f t="shared" si="1"/>
        <v>13612670</v>
      </c>
      <c r="J58" s="126">
        <v>159576970</v>
      </c>
      <c r="K58" s="255">
        <v>949879650</v>
      </c>
      <c r="L58" s="123">
        <f t="shared" si="2"/>
        <v>1109456620</v>
      </c>
      <c r="M58" s="126">
        <v>195244790</v>
      </c>
      <c r="N58" s="255">
        <v>1261797100</v>
      </c>
      <c r="O58" s="123">
        <f t="shared" si="3"/>
        <v>1457041890</v>
      </c>
      <c r="P58" s="126">
        <v>29289230</v>
      </c>
      <c r="Q58" s="255">
        <v>903178250</v>
      </c>
      <c r="R58" s="123">
        <f t="shared" si="4"/>
        <v>932467480</v>
      </c>
      <c r="S58" s="126">
        <v>6122190</v>
      </c>
      <c r="T58" s="255">
        <v>549829220</v>
      </c>
      <c r="U58" s="123">
        <f t="shared" si="5"/>
        <v>555951410</v>
      </c>
      <c r="V58" s="126">
        <v>0</v>
      </c>
      <c r="W58" s="255">
        <v>150561250</v>
      </c>
      <c r="X58" s="123">
        <f t="shared" si="6"/>
        <v>150561250</v>
      </c>
      <c r="Y58" s="126">
        <f t="shared" si="15"/>
        <v>393803630</v>
      </c>
      <c r="Z58" s="125">
        <f t="shared" si="15"/>
        <v>3846341980</v>
      </c>
      <c r="AA58" s="123">
        <f t="shared" si="7"/>
        <v>4240145610</v>
      </c>
      <c r="AB58" s="82">
        <f t="shared" si="8"/>
        <v>4.9654639100943513E-3</v>
      </c>
      <c r="AC58" s="82">
        <f t="shared" si="9"/>
        <v>3.2104251249994221E-3</v>
      </c>
      <c r="AD58" s="82">
        <f t="shared" si="10"/>
        <v>0.26165531140804382</v>
      </c>
      <c r="AE58" s="82">
        <f t="shared" si="11"/>
        <v>0.34363015424840565</v>
      </c>
      <c r="AF58" s="82">
        <f t="shared" si="12"/>
        <v>0.21991402318846309</v>
      </c>
      <c r="AG58" s="82">
        <f t="shared" si="13"/>
        <v>0.13111611277896656</v>
      </c>
      <c r="AH58" s="82">
        <f t="shared" si="14"/>
        <v>3.5508509341027089E-2</v>
      </c>
    </row>
    <row r="59" spans="2:34" ht="13.5" customHeight="1">
      <c r="B59" s="138">
        <v>54</v>
      </c>
      <c r="C59" s="139" t="s">
        <v>24</v>
      </c>
      <c r="D59" s="126">
        <v>0</v>
      </c>
      <c r="E59" s="255">
        <v>9781010</v>
      </c>
      <c r="F59" s="123">
        <f t="shared" si="0"/>
        <v>9781010</v>
      </c>
      <c r="G59" s="126">
        <v>4999720</v>
      </c>
      <c r="H59" s="255">
        <v>41944860</v>
      </c>
      <c r="I59" s="123">
        <f t="shared" si="1"/>
        <v>46944580</v>
      </c>
      <c r="J59" s="126">
        <v>283131530</v>
      </c>
      <c r="K59" s="255">
        <v>1626705100</v>
      </c>
      <c r="L59" s="123">
        <f t="shared" si="2"/>
        <v>1909836630</v>
      </c>
      <c r="M59" s="126">
        <v>249412150</v>
      </c>
      <c r="N59" s="255">
        <v>2086420230</v>
      </c>
      <c r="O59" s="123">
        <f t="shared" si="3"/>
        <v>2335832380</v>
      </c>
      <c r="P59" s="126">
        <v>85315760</v>
      </c>
      <c r="Q59" s="255">
        <v>1742698770</v>
      </c>
      <c r="R59" s="123">
        <f t="shared" si="4"/>
        <v>1828014530</v>
      </c>
      <c r="S59" s="126">
        <v>44248160</v>
      </c>
      <c r="T59" s="255">
        <v>1030667830</v>
      </c>
      <c r="U59" s="123">
        <f t="shared" si="5"/>
        <v>1074915990</v>
      </c>
      <c r="V59" s="126">
        <v>2021170</v>
      </c>
      <c r="W59" s="255">
        <v>446016780</v>
      </c>
      <c r="X59" s="123">
        <f t="shared" si="6"/>
        <v>448037950</v>
      </c>
      <c r="Y59" s="126">
        <f t="shared" si="15"/>
        <v>669128490</v>
      </c>
      <c r="Z59" s="125">
        <f t="shared" si="15"/>
        <v>6984234580</v>
      </c>
      <c r="AA59" s="123">
        <f t="shared" si="7"/>
        <v>7653363070</v>
      </c>
      <c r="AB59" s="82">
        <f t="shared" si="8"/>
        <v>1.2780015674860698E-3</v>
      </c>
      <c r="AC59" s="82">
        <f t="shared" si="9"/>
        <v>6.1338498605946834E-3</v>
      </c>
      <c r="AD59" s="82">
        <f t="shared" si="10"/>
        <v>0.24954214409169537</v>
      </c>
      <c r="AE59" s="82">
        <f t="shared" si="11"/>
        <v>0.3052033934148638</v>
      </c>
      <c r="AF59" s="82">
        <f t="shared" si="12"/>
        <v>0.23885114469030411</v>
      </c>
      <c r="AG59" s="82">
        <f t="shared" si="13"/>
        <v>0.14045014984504062</v>
      </c>
      <c r="AH59" s="82">
        <f t="shared" si="14"/>
        <v>5.8541316530015347E-2</v>
      </c>
    </row>
    <row r="60" spans="2:34" ht="13.5" customHeight="1">
      <c r="B60" s="138">
        <v>55</v>
      </c>
      <c r="C60" s="139" t="s">
        <v>15</v>
      </c>
      <c r="D60" s="126">
        <v>1072880</v>
      </c>
      <c r="E60" s="255">
        <v>13421450</v>
      </c>
      <c r="F60" s="123">
        <f t="shared" si="0"/>
        <v>14494330</v>
      </c>
      <c r="G60" s="126">
        <v>507290</v>
      </c>
      <c r="H60" s="255">
        <v>51659350</v>
      </c>
      <c r="I60" s="123">
        <f t="shared" si="1"/>
        <v>52166640</v>
      </c>
      <c r="J60" s="126">
        <v>336550040</v>
      </c>
      <c r="K60" s="255">
        <v>1732198860</v>
      </c>
      <c r="L60" s="123">
        <f t="shared" si="2"/>
        <v>2068748900</v>
      </c>
      <c r="M60" s="126">
        <v>268640140</v>
      </c>
      <c r="N60" s="255">
        <v>2310761940</v>
      </c>
      <c r="O60" s="123">
        <f t="shared" si="3"/>
        <v>2579402080</v>
      </c>
      <c r="P60" s="126">
        <v>99259990</v>
      </c>
      <c r="Q60" s="255">
        <v>1672866220</v>
      </c>
      <c r="R60" s="123">
        <f t="shared" si="4"/>
        <v>1772126210</v>
      </c>
      <c r="S60" s="126">
        <v>28500770</v>
      </c>
      <c r="T60" s="255">
        <v>770536650</v>
      </c>
      <c r="U60" s="123">
        <f t="shared" si="5"/>
        <v>799037420</v>
      </c>
      <c r="V60" s="126">
        <v>7999090</v>
      </c>
      <c r="W60" s="255">
        <v>269938240</v>
      </c>
      <c r="X60" s="123">
        <f t="shared" si="6"/>
        <v>277937330</v>
      </c>
      <c r="Y60" s="126">
        <f t="shared" si="15"/>
        <v>742530200</v>
      </c>
      <c r="Z60" s="125">
        <f t="shared" si="15"/>
        <v>6821382710</v>
      </c>
      <c r="AA60" s="123">
        <f t="shared" si="7"/>
        <v>7563912910</v>
      </c>
      <c r="AB60" s="82">
        <f t="shared" si="8"/>
        <v>1.9162476052358461E-3</v>
      </c>
      <c r="AC60" s="82">
        <f t="shared" si="9"/>
        <v>6.8967795664373931E-3</v>
      </c>
      <c r="AD60" s="82">
        <f t="shared" si="10"/>
        <v>0.27350247479250789</v>
      </c>
      <c r="AE60" s="82">
        <f t="shared" si="11"/>
        <v>0.3410142489332284</v>
      </c>
      <c r="AF60" s="82">
        <f t="shared" si="12"/>
        <v>0.2342869664267459</v>
      </c>
      <c r="AG60" s="82">
        <f t="shared" si="13"/>
        <v>0.10563810418065747</v>
      </c>
      <c r="AH60" s="82">
        <f t="shared" si="14"/>
        <v>3.6745178495187089E-2</v>
      </c>
    </row>
    <row r="61" spans="2:34" ht="13.5" customHeight="1">
      <c r="B61" s="138">
        <v>56</v>
      </c>
      <c r="C61" s="139" t="s">
        <v>9</v>
      </c>
      <c r="D61" s="126">
        <v>0</v>
      </c>
      <c r="E61" s="255">
        <v>5143670</v>
      </c>
      <c r="F61" s="123">
        <f t="shared" si="0"/>
        <v>5143670</v>
      </c>
      <c r="G61" s="126">
        <v>7827260</v>
      </c>
      <c r="H61" s="255">
        <v>31132410</v>
      </c>
      <c r="I61" s="123">
        <f t="shared" si="1"/>
        <v>38959670</v>
      </c>
      <c r="J61" s="126">
        <v>220127350</v>
      </c>
      <c r="K61" s="255">
        <v>1361041320</v>
      </c>
      <c r="L61" s="123">
        <f t="shared" si="2"/>
        <v>1581168670</v>
      </c>
      <c r="M61" s="126">
        <v>180498950</v>
      </c>
      <c r="N61" s="255">
        <v>1548019010</v>
      </c>
      <c r="O61" s="123">
        <f t="shared" si="3"/>
        <v>1728517960</v>
      </c>
      <c r="P61" s="126">
        <v>40537560</v>
      </c>
      <c r="Q61" s="255">
        <v>1342080250</v>
      </c>
      <c r="R61" s="123">
        <f t="shared" si="4"/>
        <v>1382617810</v>
      </c>
      <c r="S61" s="126">
        <v>5822350</v>
      </c>
      <c r="T61" s="255">
        <v>517670440</v>
      </c>
      <c r="U61" s="123">
        <f t="shared" si="5"/>
        <v>523492790</v>
      </c>
      <c r="V61" s="126">
        <v>0</v>
      </c>
      <c r="W61" s="255">
        <v>236337860</v>
      </c>
      <c r="X61" s="123">
        <f t="shared" si="6"/>
        <v>236337860</v>
      </c>
      <c r="Y61" s="126">
        <f t="shared" si="15"/>
        <v>454813470</v>
      </c>
      <c r="Z61" s="125">
        <f t="shared" si="15"/>
        <v>5041424960</v>
      </c>
      <c r="AA61" s="123">
        <f t="shared" si="7"/>
        <v>5496238430</v>
      </c>
      <c r="AB61" s="82">
        <f t="shared" si="8"/>
        <v>9.3585277740580112E-4</v>
      </c>
      <c r="AC61" s="82">
        <f t="shared" si="9"/>
        <v>7.0884242916659642E-3</v>
      </c>
      <c r="AD61" s="82">
        <f t="shared" si="10"/>
        <v>0.2876819646996282</v>
      </c>
      <c r="AE61" s="82">
        <f t="shared" si="11"/>
        <v>0.31449108003853465</v>
      </c>
      <c r="AF61" s="82">
        <f t="shared" si="12"/>
        <v>0.25155710175404455</v>
      </c>
      <c r="AG61" s="82">
        <f t="shared" si="13"/>
        <v>9.524564784937832E-2</v>
      </c>
      <c r="AH61" s="82">
        <f t="shared" si="14"/>
        <v>4.2999928589342512E-2</v>
      </c>
    </row>
    <row r="62" spans="2:34" ht="13.5" customHeight="1">
      <c r="B62" s="138">
        <v>57</v>
      </c>
      <c r="C62" s="139" t="s">
        <v>43</v>
      </c>
      <c r="D62" s="126">
        <v>0</v>
      </c>
      <c r="E62" s="255">
        <v>521170</v>
      </c>
      <c r="F62" s="123">
        <f t="shared" si="0"/>
        <v>521170</v>
      </c>
      <c r="G62" s="126">
        <v>4752800</v>
      </c>
      <c r="H62" s="255">
        <v>31081760</v>
      </c>
      <c r="I62" s="123">
        <f t="shared" si="1"/>
        <v>35834560</v>
      </c>
      <c r="J62" s="126">
        <v>258447820</v>
      </c>
      <c r="K62" s="255">
        <v>864207860</v>
      </c>
      <c r="L62" s="123">
        <f t="shared" si="2"/>
        <v>1122655680</v>
      </c>
      <c r="M62" s="126">
        <v>57006560</v>
      </c>
      <c r="N62" s="255">
        <v>973754730</v>
      </c>
      <c r="O62" s="123">
        <f t="shared" si="3"/>
        <v>1030761290</v>
      </c>
      <c r="P62" s="126">
        <v>53774340</v>
      </c>
      <c r="Q62" s="255">
        <v>930344120</v>
      </c>
      <c r="R62" s="123">
        <f t="shared" si="4"/>
        <v>984118460</v>
      </c>
      <c r="S62" s="126">
        <v>10818170</v>
      </c>
      <c r="T62" s="255">
        <v>627127530</v>
      </c>
      <c r="U62" s="123">
        <f t="shared" si="5"/>
        <v>637945700</v>
      </c>
      <c r="V62" s="126">
        <v>1017960</v>
      </c>
      <c r="W62" s="255">
        <v>218802400</v>
      </c>
      <c r="X62" s="123">
        <f t="shared" si="6"/>
        <v>219820360</v>
      </c>
      <c r="Y62" s="126">
        <f t="shared" si="15"/>
        <v>385817650</v>
      </c>
      <c r="Z62" s="125">
        <f t="shared" si="15"/>
        <v>3645839570</v>
      </c>
      <c r="AA62" s="123">
        <f t="shared" si="7"/>
        <v>4031657220</v>
      </c>
      <c r="AB62" s="82">
        <f t="shared" si="8"/>
        <v>1.2926942236423563E-4</v>
      </c>
      <c r="AC62" s="82">
        <f t="shared" si="9"/>
        <v>8.8882953199081738E-3</v>
      </c>
      <c r="AD62" s="82">
        <f t="shared" si="10"/>
        <v>0.27846010182383513</v>
      </c>
      <c r="AE62" s="82">
        <f t="shared" si="11"/>
        <v>0.25566689670110399</v>
      </c>
      <c r="AF62" s="82">
        <f t="shared" si="12"/>
        <v>0.24409775094917419</v>
      </c>
      <c r="AG62" s="82">
        <f t="shared" si="13"/>
        <v>0.15823411197641452</v>
      </c>
      <c r="AH62" s="82">
        <f t="shared" si="14"/>
        <v>5.4523573807199813E-2</v>
      </c>
    </row>
    <row r="63" spans="2:34" ht="13.5" customHeight="1">
      <c r="B63" s="138">
        <v>58</v>
      </c>
      <c r="C63" s="139" t="s">
        <v>25</v>
      </c>
      <c r="D63" s="126">
        <v>0</v>
      </c>
      <c r="E63" s="255">
        <v>0</v>
      </c>
      <c r="F63" s="123">
        <f t="shared" si="0"/>
        <v>0</v>
      </c>
      <c r="G63" s="126">
        <v>6650520</v>
      </c>
      <c r="H63" s="255">
        <v>24015430</v>
      </c>
      <c r="I63" s="123">
        <f t="shared" si="1"/>
        <v>30665950</v>
      </c>
      <c r="J63" s="126">
        <v>144450090</v>
      </c>
      <c r="K63" s="255">
        <v>873983690</v>
      </c>
      <c r="L63" s="123">
        <f t="shared" si="2"/>
        <v>1018433780</v>
      </c>
      <c r="M63" s="126">
        <v>113814610</v>
      </c>
      <c r="N63" s="255">
        <v>1203805910</v>
      </c>
      <c r="O63" s="123">
        <f t="shared" si="3"/>
        <v>1317620520</v>
      </c>
      <c r="P63" s="126">
        <v>90081730</v>
      </c>
      <c r="Q63" s="255">
        <v>896854990</v>
      </c>
      <c r="R63" s="123">
        <f t="shared" si="4"/>
        <v>986936720</v>
      </c>
      <c r="S63" s="126">
        <v>9680090</v>
      </c>
      <c r="T63" s="255">
        <v>505957950</v>
      </c>
      <c r="U63" s="123">
        <f t="shared" si="5"/>
        <v>515638040</v>
      </c>
      <c r="V63" s="126">
        <v>0</v>
      </c>
      <c r="W63" s="255">
        <v>184528090</v>
      </c>
      <c r="X63" s="123">
        <f t="shared" si="6"/>
        <v>184528090</v>
      </c>
      <c r="Y63" s="126">
        <f t="shared" si="15"/>
        <v>364677040</v>
      </c>
      <c r="Z63" s="125">
        <f t="shared" si="15"/>
        <v>3689146060</v>
      </c>
      <c r="AA63" s="123">
        <f t="shared" si="7"/>
        <v>4053823100</v>
      </c>
      <c r="AB63" s="82">
        <f t="shared" si="8"/>
        <v>0</v>
      </c>
      <c r="AC63" s="82">
        <f t="shared" si="9"/>
        <v>7.564698617460639E-3</v>
      </c>
      <c r="AD63" s="82">
        <f t="shared" si="10"/>
        <v>0.25122797785626116</v>
      </c>
      <c r="AE63" s="82">
        <f t="shared" si="11"/>
        <v>0.3250315782156355</v>
      </c>
      <c r="AF63" s="82">
        <f t="shared" si="12"/>
        <v>0.24345826042581878</v>
      </c>
      <c r="AG63" s="82">
        <f t="shared" si="13"/>
        <v>0.12719796283167856</v>
      </c>
      <c r="AH63" s="82">
        <f t="shared" si="14"/>
        <v>4.5519522053145335E-2</v>
      </c>
    </row>
    <row r="64" spans="2:34" ht="13.5" customHeight="1">
      <c r="B64" s="138">
        <v>59</v>
      </c>
      <c r="C64" s="139" t="s">
        <v>20</v>
      </c>
      <c r="D64" s="126">
        <v>10260920</v>
      </c>
      <c r="E64" s="255">
        <v>12774470</v>
      </c>
      <c r="F64" s="123">
        <f t="shared" si="0"/>
        <v>23035390</v>
      </c>
      <c r="G64" s="126">
        <v>34315730</v>
      </c>
      <c r="H64" s="255">
        <v>52630140</v>
      </c>
      <c r="I64" s="123">
        <f t="shared" si="1"/>
        <v>86945870</v>
      </c>
      <c r="J64" s="126">
        <v>1214601160</v>
      </c>
      <c r="K64" s="255">
        <v>6854853190</v>
      </c>
      <c r="L64" s="123">
        <f t="shared" si="2"/>
        <v>8069454350</v>
      </c>
      <c r="M64" s="126">
        <v>874357970</v>
      </c>
      <c r="N64" s="255">
        <v>9246180170</v>
      </c>
      <c r="O64" s="123">
        <f t="shared" si="3"/>
        <v>10120538140</v>
      </c>
      <c r="P64" s="126">
        <v>458226500</v>
      </c>
      <c r="Q64" s="255">
        <v>7486823290</v>
      </c>
      <c r="R64" s="123">
        <f t="shared" si="4"/>
        <v>7945049790</v>
      </c>
      <c r="S64" s="126">
        <v>66179550</v>
      </c>
      <c r="T64" s="255">
        <v>3627322020</v>
      </c>
      <c r="U64" s="123">
        <f t="shared" si="5"/>
        <v>3693501570</v>
      </c>
      <c r="V64" s="126">
        <v>9877150</v>
      </c>
      <c r="W64" s="255">
        <v>1188394320</v>
      </c>
      <c r="X64" s="123">
        <f t="shared" si="6"/>
        <v>1198271470</v>
      </c>
      <c r="Y64" s="126">
        <f t="shared" si="15"/>
        <v>2667818980</v>
      </c>
      <c r="Z64" s="125">
        <f t="shared" si="15"/>
        <v>28468977600</v>
      </c>
      <c r="AA64" s="123">
        <f t="shared" si="7"/>
        <v>31136796580</v>
      </c>
      <c r="AB64" s="82">
        <f t="shared" si="8"/>
        <v>7.398124576115274E-4</v>
      </c>
      <c r="AC64" s="82">
        <f t="shared" si="9"/>
        <v>2.7923832747729633E-3</v>
      </c>
      <c r="AD64" s="82">
        <f t="shared" si="10"/>
        <v>0.25916135365008058</v>
      </c>
      <c r="AE64" s="82">
        <f t="shared" si="11"/>
        <v>0.32503466161000949</v>
      </c>
      <c r="AF64" s="82">
        <f t="shared" si="12"/>
        <v>0.25516593428571643</v>
      </c>
      <c r="AG64" s="82">
        <f t="shared" si="13"/>
        <v>0.11862175868060991</v>
      </c>
      <c r="AH64" s="82">
        <f t="shared" si="14"/>
        <v>3.8484096041199109E-2</v>
      </c>
    </row>
    <row r="65" spans="2:34" ht="13.5" customHeight="1">
      <c r="B65" s="138">
        <v>60</v>
      </c>
      <c r="C65" s="139" t="s">
        <v>44</v>
      </c>
      <c r="D65" s="126">
        <v>893620</v>
      </c>
      <c r="E65" s="255">
        <v>15803710</v>
      </c>
      <c r="F65" s="123">
        <f t="shared" si="0"/>
        <v>16697330</v>
      </c>
      <c r="G65" s="126">
        <v>0</v>
      </c>
      <c r="H65" s="255">
        <v>24952500</v>
      </c>
      <c r="I65" s="123">
        <f t="shared" si="1"/>
        <v>24952500</v>
      </c>
      <c r="J65" s="126">
        <v>157557390</v>
      </c>
      <c r="K65" s="255">
        <v>850625860</v>
      </c>
      <c r="L65" s="123">
        <f t="shared" si="2"/>
        <v>1008183250</v>
      </c>
      <c r="M65" s="126">
        <v>96131710</v>
      </c>
      <c r="N65" s="255">
        <v>1176870150</v>
      </c>
      <c r="O65" s="123">
        <f t="shared" si="3"/>
        <v>1273001860</v>
      </c>
      <c r="P65" s="126">
        <v>99967470</v>
      </c>
      <c r="Q65" s="255">
        <v>970503150</v>
      </c>
      <c r="R65" s="123">
        <f t="shared" si="4"/>
        <v>1070470620</v>
      </c>
      <c r="S65" s="126">
        <v>7919230</v>
      </c>
      <c r="T65" s="255">
        <v>662547350</v>
      </c>
      <c r="U65" s="123">
        <f t="shared" si="5"/>
        <v>670466580</v>
      </c>
      <c r="V65" s="126">
        <v>0</v>
      </c>
      <c r="W65" s="255">
        <v>213877640</v>
      </c>
      <c r="X65" s="123">
        <f t="shared" si="6"/>
        <v>213877640</v>
      </c>
      <c r="Y65" s="126">
        <f t="shared" si="15"/>
        <v>362469420</v>
      </c>
      <c r="Z65" s="125">
        <f t="shared" si="15"/>
        <v>3915180360</v>
      </c>
      <c r="AA65" s="123">
        <f t="shared" si="7"/>
        <v>4277649780</v>
      </c>
      <c r="AB65" s="82">
        <f t="shared" si="8"/>
        <v>3.9033887435263575E-3</v>
      </c>
      <c r="AC65" s="82">
        <f t="shared" si="9"/>
        <v>5.8332264872791896E-3</v>
      </c>
      <c r="AD65" s="82">
        <f t="shared" si="10"/>
        <v>0.23568625339870625</v>
      </c>
      <c r="AE65" s="82">
        <f t="shared" si="11"/>
        <v>0.29759375485853823</v>
      </c>
      <c r="AF65" s="82">
        <f t="shared" si="12"/>
        <v>0.25024737298620087</v>
      </c>
      <c r="AG65" s="82">
        <f t="shared" si="13"/>
        <v>0.15673713709213474</v>
      </c>
      <c r="AH65" s="82">
        <f t="shared" si="14"/>
        <v>4.9998866433614397E-2</v>
      </c>
    </row>
    <row r="66" spans="2:34" ht="13.5" customHeight="1">
      <c r="B66" s="138">
        <v>61</v>
      </c>
      <c r="C66" s="139" t="s">
        <v>16</v>
      </c>
      <c r="D66" s="126">
        <v>0</v>
      </c>
      <c r="E66" s="255">
        <v>0</v>
      </c>
      <c r="F66" s="123">
        <f t="shared" si="0"/>
        <v>0</v>
      </c>
      <c r="G66" s="126">
        <v>4540920</v>
      </c>
      <c r="H66" s="255">
        <v>8854020</v>
      </c>
      <c r="I66" s="123">
        <f t="shared" si="1"/>
        <v>13394940</v>
      </c>
      <c r="J66" s="126">
        <v>119059240</v>
      </c>
      <c r="K66" s="255">
        <v>870885360</v>
      </c>
      <c r="L66" s="123">
        <f t="shared" si="2"/>
        <v>989944600</v>
      </c>
      <c r="M66" s="126">
        <v>154427700</v>
      </c>
      <c r="N66" s="255">
        <v>1080538490</v>
      </c>
      <c r="O66" s="123">
        <f t="shared" si="3"/>
        <v>1234966190</v>
      </c>
      <c r="P66" s="126">
        <v>41051230</v>
      </c>
      <c r="Q66" s="255">
        <v>788071740</v>
      </c>
      <c r="R66" s="123">
        <f t="shared" si="4"/>
        <v>829122970</v>
      </c>
      <c r="S66" s="126">
        <v>7882170</v>
      </c>
      <c r="T66" s="255">
        <v>387664960</v>
      </c>
      <c r="U66" s="123">
        <f t="shared" si="5"/>
        <v>395547130</v>
      </c>
      <c r="V66" s="126">
        <v>533940</v>
      </c>
      <c r="W66" s="255">
        <v>133798420</v>
      </c>
      <c r="X66" s="123">
        <f t="shared" si="6"/>
        <v>134332360</v>
      </c>
      <c r="Y66" s="126">
        <f t="shared" si="15"/>
        <v>327495200</v>
      </c>
      <c r="Z66" s="125">
        <f t="shared" si="15"/>
        <v>3269812990</v>
      </c>
      <c r="AA66" s="123">
        <f t="shared" si="7"/>
        <v>3597308190</v>
      </c>
      <c r="AB66" s="82">
        <f t="shared" si="8"/>
        <v>0</v>
      </c>
      <c r="AC66" s="82">
        <f t="shared" si="9"/>
        <v>3.7236008961467381E-3</v>
      </c>
      <c r="AD66" s="82">
        <f t="shared" si="10"/>
        <v>0.27519037783637884</v>
      </c>
      <c r="AE66" s="82">
        <f t="shared" si="11"/>
        <v>0.34330286001989729</v>
      </c>
      <c r="AF66" s="82">
        <f t="shared" si="12"/>
        <v>0.23048427496560978</v>
      </c>
      <c r="AG66" s="82">
        <f t="shared" si="13"/>
        <v>0.10995641994187882</v>
      </c>
      <c r="AH66" s="82">
        <f t="shared" si="14"/>
        <v>3.7342466340088587E-2</v>
      </c>
    </row>
    <row r="67" spans="2:34" ht="13.5" customHeight="1">
      <c r="B67" s="138">
        <v>62</v>
      </c>
      <c r="C67" s="139" t="s">
        <v>17</v>
      </c>
      <c r="D67" s="126">
        <v>0</v>
      </c>
      <c r="E67" s="255">
        <v>1255270</v>
      </c>
      <c r="F67" s="123">
        <f t="shared" si="0"/>
        <v>1255270</v>
      </c>
      <c r="G67" s="126">
        <v>3307620</v>
      </c>
      <c r="H67" s="255">
        <v>49873210</v>
      </c>
      <c r="I67" s="123">
        <f t="shared" si="1"/>
        <v>53180830</v>
      </c>
      <c r="J67" s="126">
        <v>247174270</v>
      </c>
      <c r="K67" s="255">
        <v>1003282030</v>
      </c>
      <c r="L67" s="123">
        <f t="shared" si="2"/>
        <v>1250456300</v>
      </c>
      <c r="M67" s="126">
        <v>170008720</v>
      </c>
      <c r="N67" s="255">
        <v>1449519740</v>
      </c>
      <c r="O67" s="123">
        <f t="shared" si="3"/>
        <v>1619528460</v>
      </c>
      <c r="P67" s="126">
        <v>92186740</v>
      </c>
      <c r="Q67" s="255">
        <v>1137639370</v>
      </c>
      <c r="R67" s="123">
        <f t="shared" si="4"/>
        <v>1229826110</v>
      </c>
      <c r="S67" s="126">
        <v>2247050</v>
      </c>
      <c r="T67" s="255">
        <v>488521860</v>
      </c>
      <c r="U67" s="123">
        <f t="shared" si="5"/>
        <v>490768910</v>
      </c>
      <c r="V67" s="126">
        <v>532900</v>
      </c>
      <c r="W67" s="255">
        <v>180409810</v>
      </c>
      <c r="X67" s="123">
        <f t="shared" si="6"/>
        <v>180942710</v>
      </c>
      <c r="Y67" s="126">
        <f t="shared" si="15"/>
        <v>515457300</v>
      </c>
      <c r="Z67" s="125">
        <f t="shared" si="15"/>
        <v>4310501290</v>
      </c>
      <c r="AA67" s="123">
        <f t="shared" si="7"/>
        <v>4825958590</v>
      </c>
      <c r="AB67" s="82">
        <f t="shared" si="8"/>
        <v>2.6010790946301925E-4</v>
      </c>
      <c r="AC67" s="82">
        <f t="shared" si="9"/>
        <v>1.1019744369584406E-2</v>
      </c>
      <c r="AD67" s="82">
        <f t="shared" si="10"/>
        <v>0.25911044959878116</v>
      </c>
      <c r="AE67" s="82">
        <f t="shared" si="11"/>
        <v>0.33558689528664193</v>
      </c>
      <c r="AF67" s="82">
        <f t="shared" si="12"/>
        <v>0.25483561184058978</v>
      </c>
      <c r="AG67" s="82">
        <f t="shared" si="13"/>
        <v>0.10169356011817747</v>
      </c>
      <c r="AH67" s="82">
        <f t="shared" si="14"/>
        <v>3.7493630876762246E-2</v>
      </c>
    </row>
    <row r="68" spans="2:34" ht="13.5" customHeight="1">
      <c r="B68" s="138">
        <v>63</v>
      </c>
      <c r="C68" s="139" t="s">
        <v>26</v>
      </c>
      <c r="D68" s="126">
        <v>0</v>
      </c>
      <c r="E68" s="255">
        <v>12340060</v>
      </c>
      <c r="F68" s="123">
        <f t="shared" si="0"/>
        <v>12340060</v>
      </c>
      <c r="G68" s="126">
        <v>0</v>
      </c>
      <c r="H68" s="255">
        <v>7352210</v>
      </c>
      <c r="I68" s="123">
        <f t="shared" si="1"/>
        <v>7352210</v>
      </c>
      <c r="J68" s="126">
        <v>197040900</v>
      </c>
      <c r="K68" s="255">
        <v>814474040</v>
      </c>
      <c r="L68" s="123">
        <f t="shared" si="2"/>
        <v>1011514940</v>
      </c>
      <c r="M68" s="126">
        <v>149847080</v>
      </c>
      <c r="N68" s="255">
        <v>980185110</v>
      </c>
      <c r="O68" s="123">
        <f t="shared" si="3"/>
        <v>1130032190</v>
      </c>
      <c r="P68" s="126">
        <v>88033690</v>
      </c>
      <c r="Q68" s="255">
        <v>863265740</v>
      </c>
      <c r="R68" s="123">
        <f t="shared" si="4"/>
        <v>951299430</v>
      </c>
      <c r="S68" s="126">
        <v>14477010</v>
      </c>
      <c r="T68" s="255">
        <v>527788540</v>
      </c>
      <c r="U68" s="123">
        <f t="shared" si="5"/>
        <v>542265550</v>
      </c>
      <c r="V68" s="126">
        <v>2337630</v>
      </c>
      <c r="W68" s="255">
        <v>207184250</v>
      </c>
      <c r="X68" s="123">
        <f t="shared" si="6"/>
        <v>209521880</v>
      </c>
      <c r="Y68" s="126">
        <f t="shared" si="15"/>
        <v>451736310</v>
      </c>
      <c r="Z68" s="125">
        <f t="shared" si="15"/>
        <v>3412589950</v>
      </c>
      <c r="AA68" s="123">
        <f t="shared" si="7"/>
        <v>3864326260</v>
      </c>
      <c r="AB68" s="82">
        <f t="shared" si="8"/>
        <v>3.1933276772546631E-3</v>
      </c>
      <c r="AC68" s="82">
        <f t="shared" si="9"/>
        <v>1.9025852128748571E-3</v>
      </c>
      <c r="AD68" s="82">
        <f t="shared" si="10"/>
        <v>0.26175712710137472</v>
      </c>
      <c r="AE68" s="82">
        <f t="shared" si="11"/>
        <v>0.29242670363966627</v>
      </c>
      <c r="AF68" s="82">
        <f t="shared" si="12"/>
        <v>0.2461747186946891</v>
      </c>
      <c r="AG68" s="82">
        <f t="shared" si="13"/>
        <v>0.14032602671597402</v>
      </c>
      <c r="AH68" s="82">
        <f t="shared" si="14"/>
        <v>5.421951095816635E-2</v>
      </c>
    </row>
    <row r="69" spans="2:34" ht="13.5" customHeight="1">
      <c r="B69" s="138">
        <v>64</v>
      </c>
      <c r="C69" s="139" t="s">
        <v>45</v>
      </c>
      <c r="D69" s="126">
        <v>0</v>
      </c>
      <c r="E69" s="255">
        <v>42853400</v>
      </c>
      <c r="F69" s="123">
        <f t="shared" si="0"/>
        <v>42853400</v>
      </c>
      <c r="G69" s="126">
        <v>7125380</v>
      </c>
      <c r="H69" s="255">
        <v>62077640</v>
      </c>
      <c r="I69" s="123">
        <f t="shared" si="1"/>
        <v>69203020</v>
      </c>
      <c r="J69" s="126">
        <v>211039030</v>
      </c>
      <c r="K69" s="255">
        <v>910394130</v>
      </c>
      <c r="L69" s="123">
        <f t="shared" si="2"/>
        <v>1121433160</v>
      </c>
      <c r="M69" s="126">
        <v>112953730</v>
      </c>
      <c r="N69" s="255">
        <v>1175906540</v>
      </c>
      <c r="O69" s="123">
        <f t="shared" si="3"/>
        <v>1288860270</v>
      </c>
      <c r="P69" s="126">
        <v>64881650</v>
      </c>
      <c r="Q69" s="255">
        <v>914007850</v>
      </c>
      <c r="R69" s="123">
        <f t="shared" si="4"/>
        <v>978889500</v>
      </c>
      <c r="S69" s="126">
        <v>1758920</v>
      </c>
      <c r="T69" s="255">
        <v>486953220</v>
      </c>
      <c r="U69" s="123">
        <f t="shared" si="5"/>
        <v>488712140</v>
      </c>
      <c r="V69" s="126">
        <v>2370000</v>
      </c>
      <c r="W69" s="255">
        <v>169381480</v>
      </c>
      <c r="X69" s="123">
        <f t="shared" si="6"/>
        <v>171751480</v>
      </c>
      <c r="Y69" s="126">
        <f t="shared" si="15"/>
        <v>400128710</v>
      </c>
      <c r="Z69" s="125">
        <f t="shared" si="15"/>
        <v>3761574260</v>
      </c>
      <c r="AA69" s="123">
        <f t="shared" si="7"/>
        <v>4161702970</v>
      </c>
      <c r="AB69" s="82">
        <f t="shared" si="8"/>
        <v>1.0297082782916628E-2</v>
      </c>
      <c r="AC69" s="82">
        <f t="shared" si="9"/>
        <v>1.6628534159899452E-2</v>
      </c>
      <c r="AD69" s="82">
        <f t="shared" si="10"/>
        <v>0.26946496856790336</v>
      </c>
      <c r="AE69" s="82">
        <f t="shared" si="11"/>
        <v>0.30969540096707093</v>
      </c>
      <c r="AF69" s="82">
        <f t="shared" si="12"/>
        <v>0.23521368705465301</v>
      </c>
      <c r="AG69" s="82">
        <f t="shared" si="13"/>
        <v>0.11743080741776245</v>
      </c>
      <c r="AH69" s="82">
        <f t="shared" si="14"/>
        <v>4.1269519049794173E-2</v>
      </c>
    </row>
    <row r="70" spans="2:34" ht="13.5" customHeight="1">
      <c r="B70" s="138">
        <v>65</v>
      </c>
      <c r="C70" s="139" t="s">
        <v>10</v>
      </c>
      <c r="D70" s="126">
        <v>2701530</v>
      </c>
      <c r="E70" s="255">
        <v>1615230</v>
      </c>
      <c r="F70" s="123">
        <f t="shared" si="0"/>
        <v>4316760</v>
      </c>
      <c r="G70" s="126">
        <v>4435400</v>
      </c>
      <c r="H70" s="255">
        <v>8583130</v>
      </c>
      <c r="I70" s="123">
        <f t="shared" si="1"/>
        <v>13018530</v>
      </c>
      <c r="J70" s="126">
        <v>51541760</v>
      </c>
      <c r="K70" s="255">
        <v>568607410</v>
      </c>
      <c r="L70" s="123">
        <f t="shared" si="2"/>
        <v>620149170</v>
      </c>
      <c r="M70" s="126">
        <v>58392930</v>
      </c>
      <c r="N70" s="255">
        <v>685475690</v>
      </c>
      <c r="O70" s="123">
        <f t="shared" si="3"/>
        <v>743868620</v>
      </c>
      <c r="P70" s="126">
        <v>7477210</v>
      </c>
      <c r="Q70" s="255">
        <v>455145200</v>
      </c>
      <c r="R70" s="123">
        <f t="shared" si="4"/>
        <v>462622410</v>
      </c>
      <c r="S70" s="126">
        <v>6425320</v>
      </c>
      <c r="T70" s="255">
        <v>279286660</v>
      </c>
      <c r="U70" s="123">
        <f t="shared" si="5"/>
        <v>285711980</v>
      </c>
      <c r="V70" s="126">
        <v>1982040</v>
      </c>
      <c r="W70" s="255">
        <v>160670510</v>
      </c>
      <c r="X70" s="123">
        <f t="shared" si="6"/>
        <v>162652550</v>
      </c>
      <c r="Y70" s="126">
        <f t="shared" si="15"/>
        <v>132956190</v>
      </c>
      <c r="Z70" s="125">
        <f t="shared" si="15"/>
        <v>2159383830</v>
      </c>
      <c r="AA70" s="123">
        <f t="shared" si="7"/>
        <v>2292340020</v>
      </c>
      <c r="AB70" s="82">
        <f t="shared" si="8"/>
        <v>1.8831237784698274E-3</v>
      </c>
      <c r="AC70" s="82">
        <f t="shared" si="9"/>
        <v>5.6791444054621531E-3</v>
      </c>
      <c r="AD70" s="82">
        <f t="shared" si="10"/>
        <v>0.27053105760462187</v>
      </c>
      <c r="AE70" s="82">
        <f t="shared" si="11"/>
        <v>0.32450186861894947</v>
      </c>
      <c r="AF70" s="82">
        <f t="shared" si="12"/>
        <v>0.20181229920681662</v>
      </c>
      <c r="AG70" s="82">
        <f t="shared" si="13"/>
        <v>0.12463769663629569</v>
      </c>
      <c r="AH70" s="82">
        <f t="shared" si="14"/>
        <v>7.0954809749384382E-2</v>
      </c>
    </row>
    <row r="71" spans="2:34" ht="13.5" customHeight="1">
      <c r="B71" s="138">
        <v>66</v>
      </c>
      <c r="C71" s="139" t="s">
        <v>5</v>
      </c>
      <c r="D71" s="126">
        <v>0</v>
      </c>
      <c r="E71" s="255">
        <v>0</v>
      </c>
      <c r="F71" s="123">
        <f t="shared" ref="F71:F79" si="16">SUM(D71:E71)</f>
        <v>0</v>
      </c>
      <c r="G71" s="126">
        <v>0</v>
      </c>
      <c r="H71" s="255">
        <v>7050490</v>
      </c>
      <c r="I71" s="123">
        <f t="shared" ref="I71:I79" si="17">SUM(G71:H71)</f>
        <v>7050490</v>
      </c>
      <c r="J71" s="126">
        <v>86607030</v>
      </c>
      <c r="K71" s="255">
        <v>467819140</v>
      </c>
      <c r="L71" s="123">
        <f t="shared" ref="L71:L79" si="18">SUM(J71:K71)</f>
        <v>554426170</v>
      </c>
      <c r="M71" s="126">
        <v>80185900</v>
      </c>
      <c r="N71" s="255">
        <v>539361950</v>
      </c>
      <c r="O71" s="123">
        <f t="shared" ref="O71:O79" si="19">SUM(M71:N71)</f>
        <v>619547850</v>
      </c>
      <c r="P71" s="126">
        <v>28338590</v>
      </c>
      <c r="Q71" s="255">
        <v>400196390</v>
      </c>
      <c r="R71" s="123">
        <f t="shared" ref="R71:R79" si="20">SUM(P71:Q71)</f>
        <v>428534980</v>
      </c>
      <c r="S71" s="126">
        <v>3165190</v>
      </c>
      <c r="T71" s="255">
        <v>291207400</v>
      </c>
      <c r="U71" s="123">
        <f t="shared" ref="U71:U79" si="21">SUM(S71:T71)</f>
        <v>294372590</v>
      </c>
      <c r="V71" s="126">
        <v>649450</v>
      </c>
      <c r="W71" s="255">
        <v>96425980</v>
      </c>
      <c r="X71" s="123">
        <f t="shared" ref="X71:X79" si="22">SUM(V71:W71)</f>
        <v>97075430</v>
      </c>
      <c r="Y71" s="126">
        <f t="shared" ref="Y71:Z79" si="23">SUM(D71,G71,J71,M71,P71,S71,V71)</f>
        <v>198946160</v>
      </c>
      <c r="Z71" s="125">
        <f t="shared" si="23"/>
        <v>1802061350</v>
      </c>
      <c r="AA71" s="123">
        <f t="shared" ref="AA71:AA79" si="24">SUM(F71,I71,L71,O71,R71,U71,X71)</f>
        <v>2001007510</v>
      </c>
      <c r="AB71" s="82">
        <f t="shared" ref="AB71:AB79" si="25">IFERROR(F71/$AA71,"-")</f>
        <v>0</v>
      </c>
      <c r="AC71" s="82">
        <f t="shared" ref="AC71:AC79" si="26">IFERROR(I71/$AA71,"-")</f>
        <v>3.5234700343528447E-3</v>
      </c>
      <c r="AD71" s="82">
        <f t="shared" ref="AD71:AD79" si="27">IFERROR(L71/$AA71,"-")</f>
        <v>0.27707350783506057</v>
      </c>
      <c r="AE71" s="82">
        <f t="shared" ref="AE71:AE79" si="28">IFERROR(O71/$AA71,"-")</f>
        <v>0.30961795340788101</v>
      </c>
      <c r="AF71" s="82">
        <f t="shared" ref="AF71:AF79" si="29">IFERROR(R71/$AA71,"-")</f>
        <v>0.21415960602766554</v>
      </c>
      <c r="AG71" s="82">
        <f t="shared" ref="AG71:AG79" si="30">IFERROR(U71/$AA71,"-")</f>
        <v>0.14711218650048943</v>
      </c>
      <c r="AH71" s="82">
        <f t="shared" ref="AH71:AH79" si="31">IFERROR(X71/$AA71,"-")</f>
        <v>4.8513276194550613E-2</v>
      </c>
    </row>
    <row r="72" spans="2:34" ht="13.5" customHeight="1">
      <c r="B72" s="138">
        <v>67</v>
      </c>
      <c r="C72" s="139" t="s">
        <v>6</v>
      </c>
      <c r="D72" s="126">
        <v>0</v>
      </c>
      <c r="E72" s="255">
        <v>8224250</v>
      </c>
      <c r="F72" s="123">
        <f t="shared" si="16"/>
        <v>8224250</v>
      </c>
      <c r="G72" s="126">
        <v>0</v>
      </c>
      <c r="H72" s="255">
        <v>16937480</v>
      </c>
      <c r="I72" s="123">
        <f t="shared" si="17"/>
        <v>16937480</v>
      </c>
      <c r="J72" s="126">
        <v>70231460</v>
      </c>
      <c r="K72" s="255">
        <v>224531870</v>
      </c>
      <c r="L72" s="123">
        <f t="shared" si="18"/>
        <v>294763330</v>
      </c>
      <c r="M72" s="126">
        <v>23308820</v>
      </c>
      <c r="N72" s="255">
        <v>316339890</v>
      </c>
      <c r="O72" s="123">
        <f t="shared" si="19"/>
        <v>339648710</v>
      </c>
      <c r="P72" s="126">
        <v>10673320</v>
      </c>
      <c r="Q72" s="255">
        <v>218783710</v>
      </c>
      <c r="R72" s="123">
        <f t="shared" si="20"/>
        <v>229457030</v>
      </c>
      <c r="S72" s="126">
        <v>508440</v>
      </c>
      <c r="T72" s="255">
        <v>137561470</v>
      </c>
      <c r="U72" s="123">
        <f t="shared" si="21"/>
        <v>138069910</v>
      </c>
      <c r="V72" s="126">
        <v>0</v>
      </c>
      <c r="W72" s="255">
        <v>76741570</v>
      </c>
      <c r="X72" s="123">
        <f t="shared" si="22"/>
        <v>76741570</v>
      </c>
      <c r="Y72" s="126">
        <f t="shared" si="23"/>
        <v>104722040</v>
      </c>
      <c r="Z72" s="125">
        <f t="shared" si="23"/>
        <v>999120240</v>
      </c>
      <c r="AA72" s="123">
        <f t="shared" si="24"/>
        <v>1103842280</v>
      </c>
      <c r="AB72" s="82">
        <f t="shared" si="25"/>
        <v>7.4505662167606047E-3</v>
      </c>
      <c r="AC72" s="82">
        <f t="shared" si="26"/>
        <v>1.5344112385330991E-2</v>
      </c>
      <c r="AD72" s="82">
        <f t="shared" si="27"/>
        <v>0.26703391901241541</v>
      </c>
      <c r="AE72" s="82">
        <f t="shared" si="28"/>
        <v>0.30769677530380518</v>
      </c>
      <c r="AF72" s="82">
        <f t="shared" si="29"/>
        <v>0.2078712096441894</v>
      </c>
      <c r="AG72" s="82">
        <f t="shared" si="30"/>
        <v>0.12508119366473261</v>
      </c>
      <c r="AH72" s="82">
        <f t="shared" si="31"/>
        <v>6.9522223772765804E-2</v>
      </c>
    </row>
    <row r="73" spans="2:34" ht="13.5" customHeight="1">
      <c r="B73" s="138">
        <v>68</v>
      </c>
      <c r="C73" s="139" t="s">
        <v>46</v>
      </c>
      <c r="D73" s="126">
        <v>0</v>
      </c>
      <c r="E73" s="255">
        <v>0</v>
      </c>
      <c r="F73" s="123">
        <f t="shared" si="16"/>
        <v>0</v>
      </c>
      <c r="G73" s="126">
        <v>6504960</v>
      </c>
      <c r="H73" s="255">
        <v>7332820</v>
      </c>
      <c r="I73" s="123">
        <f t="shared" si="17"/>
        <v>13837780</v>
      </c>
      <c r="J73" s="126">
        <v>20267070</v>
      </c>
      <c r="K73" s="255">
        <v>267385990</v>
      </c>
      <c r="L73" s="123">
        <f t="shared" si="18"/>
        <v>287653060</v>
      </c>
      <c r="M73" s="126">
        <v>11708220</v>
      </c>
      <c r="N73" s="255">
        <v>293004910</v>
      </c>
      <c r="O73" s="123">
        <f t="shared" si="19"/>
        <v>304713130</v>
      </c>
      <c r="P73" s="126">
        <v>12256490</v>
      </c>
      <c r="Q73" s="255">
        <v>356463460</v>
      </c>
      <c r="R73" s="123">
        <f t="shared" si="20"/>
        <v>368719950</v>
      </c>
      <c r="S73" s="126">
        <v>5935750</v>
      </c>
      <c r="T73" s="255">
        <v>162399620</v>
      </c>
      <c r="U73" s="123">
        <f t="shared" si="21"/>
        <v>168335370</v>
      </c>
      <c r="V73" s="126">
        <v>0</v>
      </c>
      <c r="W73" s="255">
        <v>77696500</v>
      </c>
      <c r="X73" s="123">
        <f t="shared" si="22"/>
        <v>77696500</v>
      </c>
      <c r="Y73" s="126">
        <f t="shared" si="23"/>
        <v>56672490</v>
      </c>
      <c r="Z73" s="125">
        <f t="shared" si="23"/>
        <v>1164283300</v>
      </c>
      <c r="AA73" s="123">
        <f t="shared" si="24"/>
        <v>1220955790</v>
      </c>
      <c r="AB73" s="82">
        <f t="shared" si="25"/>
        <v>0</v>
      </c>
      <c r="AC73" s="82">
        <f t="shared" si="26"/>
        <v>1.1333563519118083E-2</v>
      </c>
      <c r="AD73" s="82">
        <f t="shared" si="27"/>
        <v>0.23559662221676347</v>
      </c>
      <c r="AE73" s="82">
        <f t="shared" si="28"/>
        <v>0.24956933944348633</v>
      </c>
      <c r="AF73" s="82">
        <f t="shared" si="29"/>
        <v>0.30199287559789534</v>
      </c>
      <c r="AG73" s="82">
        <f t="shared" si="30"/>
        <v>0.13787179796247986</v>
      </c>
      <c r="AH73" s="82">
        <f t="shared" si="31"/>
        <v>6.3635801260256933E-2</v>
      </c>
    </row>
    <row r="74" spans="2:34" ht="13.5" customHeight="1">
      <c r="B74" s="138">
        <v>69</v>
      </c>
      <c r="C74" s="139" t="s">
        <v>47</v>
      </c>
      <c r="D74" s="126">
        <v>1038160</v>
      </c>
      <c r="E74" s="255">
        <v>2103580</v>
      </c>
      <c r="F74" s="123">
        <f t="shared" si="16"/>
        <v>3141740</v>
      </c>
      <c r="G74" s="126">
        <v>501390</v>
      </c>
      <c r="H74" s="255">
        <v>25150920</v>
      </c>
      <c r="I74" s="123">
        <f t="shared" si="17"/>
        <v>25652310</v>
      </c>
      <c r="J74" s="126">
        <v>141157750</v>
      </c>
      <c r="K74" s="255">
        <v>664335120</v>
      </c>
      <c r="L74" s="123">
        <f t="shared" si="18"/>
        <v>805492870</v>
      </c>
      <c r="M74" s="126">
        <v>108142660</v>
      </c>
      <c r="N74" s="255">
        <v>779257750</v>
      </c>
      <c r="O74" s="123">
        <f t="shared" si="19"/>
        <v>887400410</v>
      </c>
      <c r="P74" s="126">
        <v>10091970</v>
      </c>
      <c r="Q74" s="255">
        <v>505994260</v>
      </c>
      <c r="R74" s="123">
        <f t="shared" si="20"/>
        <v>516086230</v>
      </c>
      <c r="S74" s="126">
        <v>9456750</v>
      </c>
      <c r="T74" s="255">
        <v>384979050</v>
      </c>
      <c r="U74" s="123">
        <f t="shared" si="21"/>
        <v>394435800</v>
      </c>
      <c r="V74" s="126">
        <v>0</v>
      </c>
      <c r="W74" s="255">
        <v>188813050</v>
      </c>
      <c r="X74" s="123">
        <f t="shared" si="22"/>
        <v>188813050</v>
      </c>
      <c r="Y74" s="126">
        <f t="shared" si="23"/>
        <v>270388680</v>
      </c>
      <c r="Z74" s="125">
        <f t="shared" si="23"/>
        <v>2550633730</v>
      </c>
      <c r="AA74" s="123">
        <f t="shared" si="24"/>
        <v>2821022410</v>
      </c>
      <c r="AB74" s="82">
        <f t="shared" si="25"/>
        <v>1.1136884233401039E-3</v>
      </c>
      <c r="AC74" s="82">
        <f t="shared" si="26"/>
        <v>9.0932670045680355E-3</v>
      </c>
      <c r="AD74" s="82">
        <f t="shared" si="27"/>
        <v>0.28553224786328441</v>
      </c>
      <c r="AE74" s="82">
        <f t="shared" si="28"/>
        <v>0.31456694808744889</v>
      </c>
      <c r="AF74" s="82">
        <f t="shared" si="29"/>
        <v>0.18294297421054517</v>
      </c>
      <c r="AG74" s="82">
        <f t="shared" si="30"/>
        <v>0.13982015832337893</v>
      </c>
      <c r="AH74" s="82">
        <f t="shared" si="31"/>
        <v>6.6930716087434408E-2</v>
      </c>
    </row>
    <row r="75" spans="2:34" ht="13.5" customHeight="1">
      <c r="B75" s="138">
        <v>70</v>
      </c>
      <c r="C75" s="139" t="s">
        <v>48</v>
      </c>
      <c r="D75" s="126">
        <v>0</v>
      </c>
      <c r="E75" s="255">
        <v>0</v>
      </c>
      <c r="F75" s="123">
        <f t="shared" si="16"/>
        <v>0</v>
      </c>
      <c r="G75" s="126">
        <v>0</v>
      </c>
      <c r="H75" s="255">
        <v>2137650</v>
      </c>
      <c r="I75" s="123">
        <f t="shared" si="17"/>
        <v>2137650</v>
      </c>
      <c r="J75" s="126">
        <v>19955300</v>
      </c>
      <c r="K75" s="255">
        <v>63422330</v>
      </c>
      <c r="L75" s="123">
        <f t="shared" si="18"/>
        <v>83377630</v>
      </c>
      <c r="M75" s="126">
        <v>12082050</v>
      </c>
      <c r="N75" s="255">
        <v>178765550</v>
      </c>
      <c r="O75" s="123">
        <f t="shared" si="19"/>
        <v>190847600</v>
      </c>
      <c r="P75" s="126">
        <v>3339690</v>
      </c>
      <c r="Q75" s="255">
        <v>97588650</v>
      </c>
      <c r="R75" s="123">
        <f t="shared" si="20"/>
        <v>100928340</v>
      </c>
      <c r="S75" s="126">
        <v>0</v>
      </c>
      <c r="T75" s="255">
        <v>112527430</v>
      </c>
      <c r="U75" s="123">
        <f t="shared" si="21"/>
        <v>112527430</v>
      </c>
      <c r="V75" s="126">
        <v>5245600</v>
      </c>
      <c r="W75" s="255">
        <v>27790080</v>
      </c>
      <c r="X75" s="123">
        <f t="shared" si="22"/>
        <v>33035680</v>
      </c>
      <c r="Y75" s="126">
        <f t="shared" si="23"/>
        <v>40622640</v>
      </c>
      <c r="Z75" s="125">
        <f t="shared" si="23"/>
        <v>482231690</v>
      </c>
      <c r="AA75" s="123">
        <f t="shared" si="24"/>
        <v>522854330</v>
      </c>
      <c r="AB75" s="82">
        <f t="shared" si="25"/>
        <v>0</v>
      </c>
      <c r="AC75" s="82">
        <f t="shared" si="26"/>
        <v>4.0884236341697695E-3</v>
      </c>
      <c r="AD75" s="82">
        <f t="shared" si="27"/>
        <v>0.15946627046198508</v>
      </c>
      <c r="AE75" s="82">
        <f t="shared" si="28"/>
        <v>0.3650110347178343</v>
      </c>
      <c r="AF75" s="82">
        <f t="shared" si="29"/>
        <v>0.19303338273970114</v>
      </c>
      <c r="AG75" s="82">
        <f t="shared" si="30"/>
        <v>0.21521755399826181</v>
      </c>
      <c r="AH75" s="82">
        <f t="shared" si="31"/>
        <v>6.3183334448047898E-2</v>
      </c>
    </row>
    <row r="76" spans="2:34" ht="13.5" customHeight="1">
      <c r="B76" s="138">
        <v>71</v>
      </c>
      <c r="C76" s="139" t="s">
        <v>49</v>
      </c>
      <c r="D76" s="126">
        <v>0</v>
      </c>
      <c r="E76" s="255">
        <v>0</v>
      </c>
      <c r="F76" s="123">
        <f t="shared" si="16"/>
        <v>0</v>
      </c>
      <c r="G76" s="126">
        <v>0</v>
      </c>
      <c r="H76" s="255">
        <v>4990340</v>
      </c>
      <c r="I76" s="123">
        <f t="shared" si="17"/>
        <v>4990340</v>
      </c>
      <c r="J76" s="126">
        <v>50698180</v>
      </c>
      <c r="K76" s="255">
        <v>369504210</v>
      </c>
      <c r="L76" s="123">
        <f t="shared" si="18"/>
        <v>420202390</v>
      </c>
      <c r="M76" s="126">
        <v>68158040</v>
      </c>
      <c r="N76" s="255">
        <v>432902850</v>
      </c>
      <c r="O76" s="123">
        <f t="shared" si="19"/>
        <v>501060890</v>
      </c>
      <c r="P76" s="126">
        <v>18483920</v>
      </c>
      <c r="Q76" s="255">
        <v>364020030</v>
      </c>
      <c r="R76" s="123">
        <f t="shared" si="20"/>
        <v>382503950</v>
      </c>
      <c r="S76" s="126">
        <v>3592560</v>
      </c>
      <c r="T76" s="255">
        <v>271804480</v>
      </c>
      <c r="U76" s="123">
        <f t="shared" si="21"/>
        <v>275397040</v>
      </c>
      <c r="V76" s="126">
        <v>0</v>
      </c>
      <c r="W76" s="255">
        <v>110304680</v>
      </c>
      <c r="X76" s="123">
        <f t="shared" si="22"/>
        <v>110304680</v>
      </c>
      <c r="Y76" s="126">
        <f t="shared" si="23"/>
        <v>140932700</v>
      </c>
      <c r="Z76" s="125">
        <f t="shared" si="23"/>
        <v>1553526590</v>
      </c>
      <c r="AA76" s="123">
        <f t="shared" si="24"/>
        <v>1694459290</v>
      </c>
      <c r="AB76" s="82">
        <f t="shared" si="25"/>
        <v>0</v>
      </c>
      <c r="AC76" s="82">
        <f t="shared" si="26"/>
        <v>2.9450928856484949E-3</v>
      </c>
      <c r="AD76" s="82">
        <f t="shared" si="27"/>
        <v>0.24798612305403928</v>
      </c>
      <c r="AE76" s="82">
        <f t="shared" si="28"/>
        <v>0.2957054754617327</v>
      </c>
      <c r="AF76" s="82">
        <f t="shared" si="29"/>
        <v>0.22573805830413313</v>
      </c>
      <c r="AG76" s="82">
        <f t="shared" si="30"/>
        <v>0.1625279766975104</v>
      </c>
      <c r="AH76" s="82">
        <f t="shared" si="31"/>
        <v>6.5097273596936053E-2</v>
      </c>
    </row>
    <row r="77" spans="2:34" ht="13.5" customHeight="1">
      <c r="B77" s="138">
        <v>72</v>
      </c>
      <c r="C77" s="139" t="s">
        <v>27</v>
      </c>
      <c r="D77" s="126">
        <v>0</v>
      </c>
      <c r="E77" s="255">
        <v>7660550</v>
      </c>
      <c r="F77" s="123">
        <f t="shared" si="16"/>
        <v>7660550</v>
      </c>
      <c r="G77" s="126">
        <v>0</v>
      </c>
      <c r="H77" s="255">
        <v>2579190</v>
      </c>
      <c r="I77" s="123">
        <f t="shared" si="17"/>
        <v>2579190</v>
      </c>
      <c r="J77" s="126">
        <v>54482790</v>
      </c>
      <c r="K77" s="255">
        <v>147012540</v>
      </c>
      <c r="L77" s="123">
        <f t="shared" si="18"/>
        <v>201495330</v>
      </c>
      <c r="M77" s="126">
        <v>16197400</v>
      </c>
      <c r="N77" s="255">
        <v>177180320</v>
      </c>
      <c r="O77" s="123">
        <f t="shared" si="19"/>
        <v>193377720</v>
      </c>
      <c r="P77" s="126">
        <v>3533330</v>
      </c>
      <c r="Q77" s="255">
        <v>198837200</v>
      </c>
      <c r="R77" s="123">
        <f t="shared" si="20"/>
        <v>202370530</v>
      </c>
      <c r="S77" s="126">
        <v>3901940</v>
      </c>
      <c r="T77" s="255">
        <v>150827760</v>
      </c>
      <c r="U77" s="123">
        <f t="shared" si="21"/>
        <v>154729700</v>
      </c>
      <c r="V77" s="126">
        <v>0</v>
      </c>
      <c r="W77" s="255">
        <v>63981050</v>
      </c>
      <c r="X77" s="123">
        <f t="shared" si="22"/>
        <v>63981050</v>
      </c>
      <c r="Y77" s="126">
        <f t="shared" si="23"/>
        <v>78115460</v>
      </c>
      <c r="Z77" s="125">
        <f t="shared" si="23"/>
        <v>748078610</v>
      </c>
      <c r="AA77" s="123">
        <f t="shared" si="24"/>
        <v>826194070</v>
      </c>
      <c r="AB77" s="82">
        <f t="shared" si="25"/>
        <v>9.272095114408168E-3</v>
      </c>
      <c r="AC77" s="82">
        <f t="shared" si="26"/>
        <v>3.1217725878860399E-3</v>
      </c>
      <c r="AD77" s="82">
        <f t="shared" si="27"/>
        <v>0.24388377660469046</v>
      </c>
      <c r="AE77" s="82">
        <f t="shared" si="28"/>
        <v>0.23405847006381927</v>
      </c>
      <c r="AF77" s="82">
        <f t="shared" si="29"/>
        <v>0.24494309188154789</v>
      </c>
      <c r="AG77" s="82">
        <f t="shared" si="30"/>
        <v>0.18728009025772843</v>
      </c>
      <c r="AH77" s="82">
        <f t="shared" si="31"/>
        <v>7.7440703489919743E-2</v>
      </c>
    </row>
    <row r="78" spans="2:34" ht="13.5" customHeight="1">
      <c r="B78" s="138">
        <v>73</v>
      </c>
      <c r="C78" s="139" t="s">
        <v>28</v>
      </c>
      <c r="D78" s="126">
        <v>0</v>
      </c>
      <c r="E78" s="255">
        <v>0</v>
      </c>
      <c r="F78" s="123">
        <f t="shared" si="16"/>
        <v>0</v>
      </c>
      <c r="G78" s="126">
        <v>0</v>
      </c>
      <c r="H78" s="255">
        <v>1406060</v>
      </c>
      <c r="I78" s="123">
        <f t="shared" si="17"/>
        <v>1406060</v>
      </c>
      <c r="J78" s="126">
        <v>55408200</v>
      </c>
      <c r="K78" s="255">
        <v>267601810</v>
      </c>
      <c r="L78" s="123">
        <f t="shared" si="18"/>
        <v>323010010</v>
      </c>
      <c r="M78" s="126">
        <v>27467970</v>
      </c>
      <c r="N78" s="255">
        <v>337615530</v>
      </c>
      <c r="O78" s="123">
        <f t="shared" si="19"/>
        <v>365083500</v>
      </c>
      <c r="P78" s="126">
        <v>15413410</v>
      </c>
      <c r="Q78" s="255">
        <v>287429410</v>
      </c>
      <c r="R78" s="123">
        <f t="shared" si="20"/>
        <v>302842820</v>
      </c>
      <c r="S78" s="126">
        <v>29423250</v>
      </c>
      <c r="T78" s="255">
        <v>149940740</v>
      </c>
      <c r="U78" s="123">
        <f t="shared" si="21"/>
        <v>179363990</v>
      </c>
      <c r="V78" s="126">
        <v>0</v>
      </c>
      <c r="W78" s="255">
        <v>77197410</v>
      </c>
      <c r="X78" s="123">
        <f t="shared" si="22"/>
        <v>77197410</v>
      </c>
      <c r="Y78" s="126">
        <f t="shared" si="23"/>
        <v>127712830</v>
      </c>
      <c r="Z78" s="125">
        <f t="shared" si="23"/>
        <v>1121190960</v>
      </c>
      <c r="AA78" s="123">
        <f t="shared" si="24"/>
        <v>1248903790</v>
      </c>
      <c r="AB78" s="82">
        <f t="shared" si="25"/>
        <v>0</v>
      </c>
      <c r="AC78" s="82">
        <f t="shared" si="26"/>
        <v>1.1258353215502692E-3</v>
      </c>
      <c r="AD78" s="82">
        <f t="shared" si="27"/>
        <v>0.25863482246298575</v>
      </c>
      <c r="AE78" s="82">
        <f t="shared" si="28"/>
        <v>0.29232315805527342</v>
      </c>
      <c r="AF78" s="82">
        <f t="shared" si="29"/>
        <v>0.24248690925983979</v>
      </c>
      <c r="AG78" s="82">
        <f t="shared" si="30"/>
        <v>0.14361713963571204</v>
      </c>
      <c r="AH78" s="82">
        <f t="shared" si="31"/>
        <v>6.181213526463876E-2</v>
      </c>
    </row>
    <row r="79" spans="2:34" ht="13.5" customHeight="1" thickBot="1">
      <c r="B79" s="138">
        <v>74</v>
      </c>
      <c r="C79" s="139" t="s">
        <v>29</v>
      </c>
      <c r="D79" s="126">
        <v>0</v>
      </c>
      <c r="E79" s="255">
        <v>527960</v>
      </c>
      <c r="F79" s="123">
        <f t="shared" si="16"/>
        <v>527960</v>
      </c>
      <c r="G79" s="126">
        <v>0</v>
      </c>
      <c r="H79" s="255">
        <v>2595750</v>
      </c>
      <c r="I79" s="123">
        <f t="shared" si="17"/>
        <v>2595750</v>
      </c>
      <c r="J79" s="126">
        <v>23659780</v>
      </c>
      <c r="K79" s="255">
        <v>120497610</v>
      </c>
      <c r="L79" s="123">
        <f t="shared" si="18"/>
        <v>144157390</v>
      </c>
      <c r="M79" s="126">
        <v>37329150</v>
      </c>
      <c r="N79" s="255">
        <v>148438530</v>
      </c>
      <c r="O79" s="123">
        <f t="shared" si="19"/>
        <v>185767680</v>
      </c>
      <c r="P79" s="126">
        <v>11934810</v>
      </c>
      <c r="Q79" s="255">
        <v>147104650</v>
      </c>
      <c r="R79" s="123">
        <f t="shared" si="20"/>
        <v>159039460</v>
      </c>
      <c r="S79" s="126">
        <v>9222390</v>
      </c>
      <c r="T79" s="255">
        <v>71299960</v>
      </c>
      <c r="U79" s="123">
        <f t="shared" si="21"/>
        <v>80522350</v>
      </c>
      <c r="V79" s="126">
        <v>0</v>
      </c>
      <c r="W79" s="255">
        <v>30026400</v>
      </c>
      <c r="X79" s="123">
        <f t="shared" si="22"/>
        <v>30026400</v>
      </c>
      <c r="Y79" s="126">
        <f t="shared" si="23"/>
        <v>82146130</v>
      </c>
      <c r="Z79" s="125">
        <f t="shared" si="23"/>
        <v>520490860</v>
      </c>
      <c r="AA79" s="123">
        <f t="shared" si="24"/>
        <v>602636990</v>
      </c>
      <c r="AB79" s="82">
        <f t="shared" si="25"/>
        <v>8.7608296331096434E-4</v>
      </c>
      <c r="AC79" s="82">
        <f t="shared" si="26"/>
        <v>4.3073194030124173E-3</v>
      </c>
      <c r="AD79" s="82">
        <f t="shared" si="27"/>
        <v>0.23921098835967569</v>
      </c>
      <c r="AE79" s="82">
        <f t="shared" si="28"/>
        <v>0.30825801117850399</v>
      </c>
      <c r="AF79" s="82">
        <f t="shared" si="29"/>
        <v>0.26390590461431845</v>
      </c>
      <c r="AG79" s="82">
        <f t="shared" si="30"/>
        <v>0.13361667361308174</v>
      </c>
      <c r="AH79" s="82">
        <f t="shared" si="31"/>
        <v>4.9825019868096711E-2</v>
      </c>
    </row>
    <row r="80" spans="2:34" ht="13.5" customHeight="1" thickTop="1">
      <c r="B80" s="270" t="s">
        <v>0</v>
      </c>
      <c r="C80" s="271"/>
      <c r="D80" s="127">
        <f>年齢階層別_医療費!C4</f>
        <v>152306680</v>
      </c>
      <c r="E80" s="128">
        <f>年齢階層別_医療費!D4</f>
        <v>897785220</v>
      </c>
      <c r="F80" s="127">
        <f>年齢階層別_医療費!E4</f>
        <v>1050091900</v>
      </c>
      <c r="G80" s="127">
        <f>年齢階層別_医療費!C5</f>
        <v>649820890</v>
      </c>
      <c r="H80" s="128">
        <f>年齢階層別_医療費!D5</f>
        <v>3708386570</v>
      </c>
      <c r="I80" s="127">
        <f>年齢階層別_医療費!E5</f>
        <v>4358207460</v>
      </c>
      <c r="J80" s="127">
        <f>年齢階層別_医療費!C6</f>
        <v>22238999940</v>
      </c>
      <c r="K80" s="128">
        <f>年齢階層別_医療費!D6</f>
        <v>121660780880</v>
      </c>
      <c r="L80" s="127">
        <f>年齢階層別_医療費!E6</f>
        <v>143899780820</v>
      </c>
      <c r="M80" s="127">
        <f>年齢階層別_医療費!C7</f>
        <v>17398810370</v>
      </c>
      <c r="N80" s="128">
        <f>年齢階層別_医療費!D7</f>
        <v>156203304200</v>
      </c>
      <c r="O80" s="127">
        <f>年齢階層別_医療費!E7</f>
        <v>173602114570</v>
      </c>
      <c r="P80" s="127">
        <f>年齢階層別_医療費!C8</f>
        <v>6970130870</v>
      </c>
      <c r="Q80" s="128">
        <f>年齢階層別_医療費!D8</f>
        <v>130381907220</v>
      </c>
      <c r="R80" s="127">
        <f>年齢階層別_医療費!E8</f>
        <v>137352038090</v>
      </c>
      <c r="S80" s="127">
        <f>年齢階層別_医療費!C9</f>
        <v>1601439130</v>
      </c>
      <c r="T80" s="128">
        <f>年齢階層別_医療費!D9</f>
        <v>74582680520</v>
      </c>
      <c r="U80" s="127">
        <f>年齢階層別_医療費!E9</f>
        <v>76184119650</v>
      </c>
      <c r="V80" s="127">
        <f>年齢階層別_医療費!C10</f>
        <v>196903230</v>
      </c>
      <c r="W80" s="128">
        <f>年齢階層別_医療費!D10</f>
        <v>28564171010</v>
      </c>
      <c r="X80" s="127">
        <f>年齢階層別_医療費!E10</f>
        <v>28761074240</v>
      </c>
      <c r="Y80" s="127">
        <f>年齢階層別_医療費!C11</f>
        <v>49208411110</v>
      </c>
      <c r="Z80" s="128">
        <f>年齢階層別_医療費!D11</f>
        <v>515999015620</v>
      </c>
      <c r="AA80" s="127">
        <f>年齢階層別_医療費!E11</f>
        <v>565207426730</v>
      </c>
      <c r="AB80" s="83">
        <f>年齢階層別_医療費!F4</f>
        <v>1.8578876538747776E-3</v>
      </c>
      <c r="AC80" s="83">
        <f>年齢階層別_医療費!F5</f>
        <v>7.7108106756741523E-3</v>
      </c>
      <c r="AD80" s="83">
        <f>年齢階層別_医療費!F6</f>
        <v>0.25459640835317798</v>
      </c>
      <c r="AE80" s="83">
        <f>年齢階層別_医療費!F7</f>
        <v>0.30714761760009546</v>
      </c>
      <c r="AF80" s="83">
        <f>年齢階層別_医療費!F8</f>
        <v>0.24301173621275357</v>
      </c>
      <c r="AG80" s="83">
        <f>年齢階層別_医療費!F9</f>
        <v>0.1347896649036659</v>
      </c>
      <c r="AH80" s="83">
        <f>年齢階層別_医療費!F10</f>
        <v>5.0885874600758184E-2</v>
      </c>
    </row>
  </sheetData>
  <mergeCells count="20">
    <mergeCell ref="Y4:AA4"/>
    <mergeCell ref="AB3:AH3"/>
    <mergeCell ref="AB4:AB5"/>
    <mergeCell ref="AC4:AC5"/>
    <mergeCell ref="AD4:AD5"/>
    <mergeCell ref="AE4:AE5"/>
    <mergeCell ref="AF4:AF5"/>
    <mergeCell ref="AG4:AG5"/>
    <mergeCell ref="AH4:AH5"/>
    <mergeCell ref="D3:AA3"/>
    <mergeCell ref="B80:C80"/>
    <mergeCell ref="D4:F4"/>
    <mergeCell ref="V4:X4"/>
    <mergeCell ref="S4:U4"/>
    <mergeCell ref="P4:R4"/>
    <mergeCell ref="M4:O4"/>
    <mergeCell ref="J4:L4"/>
    <mergeCell ref="G4:I4"/>
    <mergeCell ref="B3:B5"/>
    <mergeCell ref="C3:C5"/>
  </mergeCells>
  <phoneticPr fontId="4"/>
  <pageMargins left="0.51181102362204722" right="0.39370078740157483" top="0.74803149606299213" bottom="0.74803149606299213" header="0.31496062992125984" footer="0.31496062992125984"/>
  <pageSetup paperSize="8" scale="74" fitToHeight="0" orientation="landscape" r:id="rId1"/>
  <headerFooter>
    <oddHeader>&amp;R&amp;"ＭＳ 明朝,標準"&amp;12 2-2.高額レセプトの件数及び医療費</oddHeader>
  </headerFooter>
  <ignoredErrors>
    <ignoredError sqref="F6:F79 I6:I79 L6:L79 O6:O79 R6:R79 U6:U79 X6:Z79" emptyCellReferenc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15"/>
  <sheetViews>
    <sheetView showGridLines="0" zoomScaleNormal="100" zoomScaleSheetLayoutView="100" workbookViewId="0"/>
  </sheetViews>
  <sheetFormatPr defaultColWidth="9" defaultRowHeight="20.25" customHeight="1"/>
  <cols>
    <col min="1" max="1" width="4.625" style="2" customWidth="1"/>
    <col min="2" max="2" width="16.625" style="2" customWidth="1"/>
    <col min="3" max="6" width="13.75" style="2" customWidth="1"/>
    <col min="7" max="8" width="12.75" style="2" customWidth="1"/>
    <col min="9" max="16384" width="9" style="1"/>
  </cols>
  <sheetData>
    <row r="1" spans="1:8" ht="16.5" customHeight="1">
      <c r="A1" s="222"/>
      <c r="B1" s="137" t="s">
        <v>364</v>
      </c>
      <c r="C1" s="26"/>
      <c r="D1" s="26"/>
      <c r="E1" s="26"/>
      <c r="F1" s="26"/>
      <c r="G1" s="26"/>
      <c r="H1" s="26"/>
    </row>
    <row r="2" spans="1:8" ht="16.5" customHeight="1">
      <c r="A2" s="222"/>
      <c r="B2" s="26" t="s">
        <v>362</v>
      </c>
      <c r="C2" s="26"/>
      <c r="D2" s="199"/>
      <c r="E2" s="199"/>
      <c r="F2" s="199"/>
      <c r="G2" s="199"/>
      <c r="H2" s="26"/>
    </row>
    <row r="3" spans="1:8" ht="38.450000000000003" customHeight="1">
      <c r="A3" s="26"/>
      <c r="B3" s="29" t="s">
        <v>73</v>
      </c>
      <c r="C3" s="100" t="s">
        <v>211</v>
      </c>
      <c r="D3" s="30" t="s">
        <v>77</v>
      </c>
      <c r="E3" s="31" t="s">
        <v>78</v>
      </c>
      <c r="F3" s="105" t="s">
        <v>416</v>
      </c>
      <c r="G3" s="103" t="s">
        <v>209</v>
      </c>
      <c r="H3" s="104" t="s">
        <v>422</v>
      </c>
    </row>
    <row r="4" spans="1:8" ht="20.25" customHeight="1">
      <c r="A4" s="26"/>
      <c r="B4" s="184" t="s">
        <v>196</v>
      </c>
      <c r="C4" s="223">
        <v>1789</v>
      </c>
      <c r="D4" s="224">
        <v>62</v>
      </c>
      <c r="E4" s="225">
        <v>332</v>
      </c>
      <c r="F4" s="223">
        <v>368</v>
      </c>
      <c r="G4" s="101">
        <v>1.5531227051345899E-3</v>
      </c>
      <c r="H4" s="79">
        <f>IFERROR(F4/C4,"-")</f>
        <v>0.20570150922302963</v>
      </c>
    </row>
    <row r="5" spans="1:8" ht="20.25" customHeight="1">
      <c r="A5" s="26"/>
      <c r="B5" s="184" t="s">
        <v>197</v>
      </c>
      <c r="C5" s="223">
        <v>5790</v>
      </c>
      <c r="D5" s="224">
        <v>195</v>
      </c>
      <c r="E5" s="225">
        <v>1333</v>
      </c>
      <c r="F5" s="223">
        <v>1446</v>
      </c>
      <c r="G5" s="101">
        <v>6.1027593250668937E-3</v>
      </c>
      <c r="H5" s="79">
        <f t="shared" ref="H5:H11" si="0">IFERROR(F5/C5,"-")</f>
        <v>0.24974093264248703</v>
      </c>
    </row>
    <row r="6" spans="1:8" ht="20.25" customHeight="1">
      <c r="A6" s="26"/>
      <c r="B6" s="184" t="s">
        <v>198</v>
      </c>
      <c r="C6" s="223">
        <v>513130</v>
      </c>
      <c r="D6" s="224">
        <v>7523</v>
      </c>
      <c r="E6" s="225">
        <v>54588</v>
      </c>
      <c r="F6" s="223">
        <v>58771</v>
      </c>
      <c r="G6" s="101">
        <v>0.24803960462898092</v>
      </c>
      <c r="H6" s="79">
        <f t="shared" si="0"/>
        <v>0.1145343285327305</v>
      </c>
    </row>
    <row r="7" spans="1:8" ht="20.25" customHeight="1">
      <c r="A7" s="26"/>
      <c r="B7" s="184" t="s">
        <v>199</v>
      </c>
      <c r="C7" s="223">
        <v>434254</v>
      </c>
      <c r="D7" s="224">
        <v>5823</v>
      </c>
      <c r="E7" s="225">
        <v>67913</v>
      </c>
      <c r="F7" s="223">
        <v>71076</v>
      </c>
      <c r="G7" s="101">
        <v>0.29997214508191877</v>
      </c>
      <c r="H7" s="79">
        <f t="shared" si="0"/>
        <v>0.16367379459947404</v>
      </c>
    </row>
    <row r="8" spans="1:8" ht="20.25" customHeight="1">
      <c r="A8" s="26"/>
      <c r="B8" s="184" t="s">
        <v>200</v>
      </c>
      <c r="C8" s="223">
        <v>276841</v>
      </c>
      <c r="D8" s="224">
        <v>2488</v>
      </c>
      <c r="E8" s="225">
        <v>56164</v>
      </c>
      <c r="F8" s="223">
        <v>57559</v>
      </c>
      <c r="G8" s="101">
        <v>0.24292442876315723</v>
      </c>
      <c r="H8" s="79">
        <f t="shared" si="0"/>
        <v>0.20791356771576464</v>
      </c>
    </row>
    <row r="9" spans="1:8" ht="20.25" customHeight="1">
      <c r="A9" s="26"/>
      <c r="B9" s="184" t="s">
        <v>201</v>
      </c>
      <c r="C9" s="223">
        <v>138903</v>
      </c>
      <c r="D9" s="224">
        <v>654</v>
      </c>
      <c r="E9" s="225">
        <v>33652</v>
      </c>
      <c r="F9" s="223">
        <v>34015</v>
      </c>
      <c r="G9" s="101">
        <v>0.14355833917161162</v>
      </c>
      <c r="H9" s="79">
        <f t="shared" si="0"/>
        <v>0.2448831198750207</v>
      </c>
    </row>
    <row r="10" spans="1:8" ht="20.25" customHeight="1" thickBot="1">
      <c r="A10" s="26"/>
      <c r="B10" s="184" t="s">
        <v>202</v>
      </c>
      <c r="C10" s="223">
        <v>56806</v>
      </c>
      <c r="D10" s="226">
        <v>97</v>
      </c>
      <c r="E10" s="225">
        <v>13648</v>
      </c>
      <c r="F10" s="223">
        <v>13707</v>
      </c>
      <c r="G10" s="101">
        <v>5.7849600324129953E-2</v>
      </c>
      <c r="H10" s="79">
        <f t="shared" si="0"/>
        <v>0.24129493363377108</v>
      </c>
    </row>
    <row r="11" spans="1:8" ht="20.25" customHeight="1" thickTop="1">
      <c r="A11" s="26"/>
      <c r="B11" s="219" t="s">
        <v>413</v>
      </c>
      <c r="C11" s="227">
        <f>SUM(C4:C10)</f>
        <v>1427513</v>
      </c>
      <c r="D11" s="228">
        <v>16842</v>
      </c>
      <c r="E11" s="229">
        <v>227630</v>
      </c>
      <c r="F11" s="227">
        <v>236942</v>
      </c>
      <c r="G11" s="102"/>
      <c r="H11" s="113">
        <f t="shared" si="0"/>
        <v>0.16598237634263224</v>
      </c>
    </row>
    <row r="12" spans="1:8" s="3" customFormat="1" ht="13.5">
      <c r="A12" s="26"/>
      <c r="B12" s="14" t="s">
        <v>205</v>
      </c>
      <c r="C12" s="14"/>
      <c r="D12" s="220"/>
      <c r="E12" s="220"/>
      <c r="F12" s="220"/>
      <c r="G12" s="220"/>
      <c r="H12" s="220"/>
    </row>
    <row r="13" spans="1:8" s="3" customFormat="1" ht="13.5">
      <c r="A13" s="26"/>
      <c r="B13" s="14" t="s">
        <v>505</v>
      </c>
      <c r="C13" s="14"/>
      <c r="D13" s="220"/>
      <c r="E13" s="220"/>
      <c r="F13" s="220"/>
      <c r="G13" s="220"/>
      <c r="H13" s="220"/>
    </row>
    <row r="14" spans="1:8" s="3" customFormat="1" ht="13.5">
      <c r="A14" s="26"/>
      <c r="B14" s="198" t="s">
        <v>186</v>
      </c>
      <c r="C14" s="198"/>
      <c r="D14" s="199"/>
      <c r="E14" s="199"/>
      <c r="F14" s="199"/>
      <c r="G14" s="199"/>
      <c r="H14" s="199"/>
    </row>
    <row r="15" spans="1:8" s="3" customFormat="1" ht="13.5">
      <c r="A15" s="26"/>
      <c r="B15" s="14" t="s">
        <v>502</v>
      </c>
      <c r="C15" s="14"/>
      <c r="D15" s="221"/>
      <c r="E15" s="221"/>
      <c r="F15" s="221"/>
      <c r="G15" s="221"/>
      <c r="H15" s="221"/>
    </row>
  </sheetData>
  <phoneticPr fontId="4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&amp;R&amp;"ＭＳ 明朝,標準"&amp;12 2-2.高額レセプトの件数及び医療費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6DD66-FC61-4234-8ADF-3D57EEC54B87}">
  <sheetPr codeName="Sheet37"/>
  <dimension ref="A1:H6"/>
  <sheetViews>
    <sheetView showGridLines="0" zoomScaleNormal="100" zoomScaleSheetLayoutView="100" workbookViewId="0"/>
  </sheetViews>
  <sheetFormatPr defaultColWidth="9" defaultRowHeight="20.25" customHeight="1"/>
  <cols>
    <col min="1" max="1" width="4.625" style="2" customWidth="1"/>
    <col min="2" max="2" width="16.625" style="2" customWidth="1"/>
    <col min="3" max="6" width="13.75" style="2" customWidth="1"/>
    <col min="7" max="8" width="12.75" style="2" customWidth="1"/>
    <col min="9" max="16384" width="9" style="2"/>
  </cols>
  <sheetData>
    <row r="1" spans="1:8" ht="16.5" customHeight="1">
      <c r="A1" s="222"/>
      <c r="B1" s="137" t="s">
        <v>364</v>
      </c>
      <c r="C1" s="26"/>
      <c r="D1" s="26"/>
      <c r="E1" s="26"/>
      <c r="F1" s="26"/>
      <c r="G1" s="26"/>
      <c r="H1" s="26"/>
    </row>
    <row r="2" spans="1:8" ht="16.5" customHeight="1">
      <c r="A2" s="222"/>
      <c r="B2" s="26" t="s">
        <v>349</v>
      </c>
      <c r="C2" s="26"/>
      <c r="D2" s="199"/>
      <c r="E2" s="199"/>
      <c r="F2" s="199"/>
      <c r="G2" s="199"/>
      <c r="H2" s="26"/>
    </row>
    <row r="3" spans="1:8" ht="38.450000000000003" customHeight="1">
      <c r="A3" s="26"/>
      <c r="B3" s="29" t="s">
        <v>343</v>
      </c>
      <c r="C3" s="100" t="s">
        <v>211</v>
      </c>
      <c r="D3" s="30" t="s">
        <v>77</v>
      </c>
      <c r="E3" s="31" t="s">
        <v>78</v>
      </c>
      <c r="F3" s="105" t="s">
        <v>417</v>
      </c>
      <c r="G3" s="103" t="s">
        <v>209</v>
      </c>
      <c r="H3" s="104" t="s">
        <v>422</v>
      </c>
    </row>
    <row r="4" spans="1:8" ht="20.25" customHeight="1">
      <c r="A4" s="26"/>
      <c r="B4" s="184" t="s">
        <v>344</v>
      </c>
      <c r="C4" s="223">
        <v>571442</v>
      </c>
      <c r="D4" s="224">
        <v>9954</v>
      </c>
      <c r="E4" s="225">
        <v>99749</v>
      </c>
      <c r="F4" s="223">
        <v>105220</v>
      </c>
      <c r="G4" s="174">
        <f>IFERROR(F4/$F$6,"-")</f>
        <v>0.4440749212887542</v>
      </c>
      <c r="H4" s="79">
        <f>IFERROR(F4/C4,"-")</f>
        <v>0.18413067292918617</v>
      </c>
    </row>
    <row r="5" spans="1:8" ht="20.25" customHeight="1" thickBot="1">
      <c r="A5" s="26"/>
      <c r="B5" s="184" t="s">
        <v>345</v>
      </c>
      <c r="C5" s="223">
        <v>856071</v>
      </c>
      <c r="D5" s="224">
        <v>6888</v>
      </c>
      <c r="E5" s="225">
        <v>127881</v>
      </c>
      <c r="F5" s="223">
        <v>131722</v>
      </c>
      <c r="G5" s="175">
        <f>IFERROR(F5/$F$6,"-")</f>
        <v>0.55592507871124575</v>
      </c>
      <c r="H5" s="79">
        <f>IFERROR(F5/C5,"-")</f>
        <v>0.15386807869907987</v>
      </c>
    </row>
    <row r="6" spans="1:8" ht="20.25" customHeight="1" thickTop="1">
      <c r="A6" s="26"/>
      <c r="B6" s="219" t="s">
        <v>346</v>
      </c>
      <c r="C6" s="227">
        <f>年齢階層別_患者数!C11</f>
        <v>1427513</v>
      </c>
      <c r="D6" s="228">
        <f>年齢階層別_患者数!D11</f>
        <v>16842</v>
      </c>
      <c r="E6" s="229">
        <f>年齢階層別_患者数!E11</f>
        <v>227630</v>
      </c>
      <c r="F6" s="227">
        <f>年齢階層別_患者数!F11</f>
        <v>236942</v>
      </c>
      <c r="G6" s="102"/>
      <c r="H6" s="113">
        <f>年齢階層別_患者数!H11</f>
        <v>0.16598237634263224</v>
      </c>
    </row>
  </sheetData>
  <phoneticPr fontId="4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&amp;R&amp;"ＭＳ 明朝,標準"&amp;12 2-2.高額レセプトの件数及び医療費</oddHeader>
  </headerFooter>
  <ignoredErrors>
    <ignoredError sqref="G4:H5" emptyCellReferenc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B1:AY82"/>
  <sheetViews>
    <sheetView showGridLines="0" zoomScaleNormal="100" zoomScaleSheetLayoutView="100" workbookViewId="0"/>
  </sheetViews>
  <sheetFormatPr defaultColWidth="9" defaultRowHeight="13.5" customHeight="1"/>
  <cols>
    <col min="1" max="1" width="4.625" style="26" customWidth="1"/>
    <col min="2" max="2" width="7.75" style="26" customWidth="1"/>
    <col min="3" max="3" width="29.125" style="26" customWidth="1"/>
    <col min="4" max="4" width="9.75" style="26" customWidth="1"/>
    <col min="5" max="7" width="8.75" style="26" customWidth="1"/>
    <col min="8" max="8" width="8.625" style="26" customWidth="1"/>
    <col min="9" max="9" width="9.75" style="26" customWidth="1"/>
    <col min="10" max="12" width="8.75" style="26" customWidth="1"/>
    <col min="13" max="13" width="8.625" style="26" customWidth="1"/>
    <col min="14" max="14" width="9.75" style="26" customWidth="1"/>
    <col min="15" max="17" width="8.75" style="26" customWidth="1"/>
    <col min="18" max="18" width="8.625" style="26" customWidth="1"/>
    <col min="19" max="19" width="9.75" style="26" customWidth="1"/>
    <col min="20" max="22" width="8.75" style="26" customWidth="1"/>
    <col min="23" max="23" width="8.625" style="26" customWidth="1"/>
    <col min="24" max="24" width="9.75" style="26" customWidth="1"/>
    <col min="25" max="27" width="8.75" style="26" customWidth="1"/>
    <col min="28" max="28" width="8.625" style="26" customWidth="1"/>
    <col min="29" max="29" width="9.75" style="26" customWidth="1"/>
    <col min="30" max="32" width="8.75" style="26" customWidth="1"/>
    <col min="33" max="33" width="8.625" style="26" customWidth="1"/>
    <col min="34" max="34" width="9.75" style="26" customWidth="1"/>
    <col min="35" max="37" width="8.75" style="26" customWidth="1"/>
    <col min="38" max="38" width="8.625" style="26" customWidth="1"/>
    <col min="39" max="39" width="9.75" style="26" customWidth="1"/>
    <col min="40" max="42" width="8.75" style="26" customWidth="1"/>
    <col min="43" max="43" width="8.625" style="26" customWidth="1"/>
    <col min="44" max="50" width="7.75" style="26" customWidth="1"/>
    <col min="51" max="16384" width="9" style="26"/>
  </cols>
  <sheetData>
    <row r="1" spans="2:51" ht="16.5" customHeight="1">
      <c r="B1" s="137" t="s">
        <v>365</v>
      </c>
    </row>
    <row r="2" spans="2:51" ht="16.5" customHeight="1">
      <c r="B2" s="137" t="s">
        <v>350</v>
      </c>
    </row>
    <row r="3" spans="2:51" ht="13.5" customHeight="1">
      <c r="B3" s="290"/>
      <c r="C3" s="293" t="s">
        <v>117</v>
      </c>
      <c r="D3" s="302" t="s">
        <v>57</v>
      </c>
      <c r="E3" s="302"/>
      <c r="F3" s="302"/>
      <c r="G3" s="302"/>
      <c r="H3" s="302"/>
      <c r="I3" s="288" t="s">
        <v>58</v>
      </c>
      <c r="J3" s="289"/>
      <c r="K3" s="289"/>
      <c r="L3" s="289"/>
      <c r="M3" s="299"/>
      <c r="N3" s="288" t="s">
        <v>59</v>
      </c>
      <c r="O3" s="289"/>
      <c r="P3" s="289"/>
      <c r="Q3" s="289"/>
      <c r="R3" s="299"/>
      <c r="S3" s="288" t="s">
        <v>60</v>
      </c>
      <c r="T3" s="289"/>
      <c r="U3" s="289"/>
      <c r="V3" s="289"/>
      <c r="W3" s="299"/>
      <c r="X3" s="302" t="s">
        <v>61</v>
      </c>
      <c r="Y3" s="302"/>
      <c r="Z3" s="302"/>
      <c r="AA3" s="302"/>
      <c r="AB3" s="302"/>
      <c r="AC3" s="302" t="s">
        <v>62</v>
      </c>
      <c r="AD3" s="302"/>
      <c r="AE3" s="302"/>
      <c r="AF3" s="302"/>
      <c r="AG3" s="302"/>
      <c r="AH3" s="288" t="s">
        <v>63</v>
      </c>
      <c r="AI3" s="289"/>
      <c r="AJ3" s="289"/>
      <c r="AK3" s="289"/>
      <c r="AL3" s="299"/>
      <c r="AM3" s="288" t="s">
        <v>87</v>
      </c>
      <c r="AN3" s="289"/>
      <c r="AO3" s="289"/>
      <c r="AP3" s="289"/>
      <c r="AQ3" s="299"/>
      <c r="AR3" s="302" t="s">
        <v>118</v>
      </c>
      <c r="AS3" s="302"/>
      <c r="AT3" s="302"/>
      <c r="AU3" s="302"/>
      <c r="AV3" s="302"/>
      <c r="AW3" s="302"/>
      <c r="AX3" s="302"/>
      <c r="AY3" s="140"/>
    </row>
    <row r="4" spans="2:51" ht="13.5" customHeight="1">
      <c r="B4" s="291"/>
      <c r="C4" s="294"/>
      <c r="D4" s="305" t="s">
        <v>419</v>
      </c>
      <c r="E4" s="288" t="s">
        <v>88</v>
      </c>
      <c r="F4" s="289"/>
      <c r="G4" s="289"/>
      <c r="H4" s="303" t="s">
        <v>418</v>
      </c>
      <c r="I4" s="305" t="s">
        <v>419</v>
      </c>
      <c r="J4" s="288" t="s">
        <v>88</v>
      </c>
      <c r="K4" s="289"/>
      <c r="L4" s="289"/>
      <c r="M4" s="303" t="s">
        <v>418</v>
      </c>
      <c r="N4" s="305" t="s">
        <v>419</v>
      </c>
      <c r="O4" s="288" t="s">
        <v>88</v>
      </c>
      <c r="P4" s="289"/>
      <c r="Q4" s="289"/>
      <c r="R4" s="303" t="s">
        <v>418</v>
      </c>
      <c r="S4" s="305" t="s">
        <v>419</v>
      </c>
      <c r="T4" s="288" t="s">
        <v>88</v>
      </c>
      <c r="U4" s="289"/>
      <c r="V4" s="289"/>
      <c r="W4" s="303" t="s">
        <v>418</v>
      </c>
      <c r="X4" s="305" t="s">
        <v>419</v>
      </c>
      <c r="Y4" s="288" t="s">
        <v>88</v>
      </c>
      <c r="Z4" s="289"/>
      <c r="AA4" s="289"/>
      <c r="AB4" s="303" t="s">
        <v>418</v>
      </c>
      <c r="AC4" s="305" t="s">
        <v>419</v>
      </c>
      <c r="AD4" s="288" t="s">
        <v>88</v>
      </c>
      <c r="AE4" s="289"/>
      <c r="AF4" s="289"/>
      <c r="AG4" s="303" t="s">
        <v>418</v>
      </c>
      <c r="AH4" s="305" t="s">
        <v>419</v>
      </c>
      <c r="AI4" s="288" t="s">
        <v>88</v>
      </c>
      <c r="AJ4" s="289"/>
      <c r="AK4" s="289"/>
      <c r="AL4" s="303" t="s">
        <v>418</v>
      </c>
      <c r="AM4" s="305" t="s">
        <v>419</v>
      </c>
      <c r="AN4" s="288" t="s">
        <v>88</v>
      </c>
      <c r="AO4" s="289"/>
      <c r="AP4" s="289"/>
      <c r="AQ4" s="303" t="s">
        <v>418</v>
      </c>
      <c r="AR4" s="300" t="s">
        <v>407</v>
      </c>
      <c r="AS4" s="300" t="s">
        <v>408</v>
      </c>
      <c r="AT4" s="300" t="s">
        <v>409</v>
      </c>
      <c r="AU4" s="300" t="s">
        <v>410</v>
      </c>
      <c r="AV4" s="300" t="s">
        <v>411</v>
      </c>
      <c r="AW4" s="300" t="s">
        <v>412</v>
      </c>
      <c r="AX4" s="300" t="s">
        <v>63</v>
      </c>
      <c r="AY4" s="140"/>
    </row>
    <row r="5" spans="2:51" ht="40.15" customHeight="1">
      <c r="B5" s="292"/>
      <c r="C5" s="295"/>
      <c r="D5" s="292"/>
      <c r="E5" s="143" t="s">
        <v>86</v>
      </c>
      <c r="F5" s="144" t="s">
        <v>84</v>
      </c>
      <c r="G5" s="147" t="s">
        <v>210</v>
      </c>
      <c r="H5" s="304"/>
      <c r="I5" s="292"/>
      <c r="J5" s="143" t="s">
        <v>86</v>
      </c>
      <c r="K5" s="144" t="s">
        <v>84</v>
      </c>
      <c r="L5" s="148" t="s">
        <v>210</v>
      </c>
      <c r="M5" s="304"/>
      <c r="N5" s="292"/>
      <c r="O5" s="143" t="s">
        <v>86</v>
      </c>
      <c r="P5" s="144" t="s">
        <v>84</v>
      </c>
      <c r="Q5" s="148" t="s">
        <v>210</v>
      </c>
      <c r="R5" s="304"/>
      <c r="S5" s="292"/>
      <c r="T5" s="143" t="s">
        <v>86</v>
      </c>
      <c r="U5" s="144" t="s">
        <v>84</v>
      </c>
      <c r="V5" s="148" t="s">
        <v>210</v>
      </c>
      <c r="W5" s="304"/>
      <c r="X5" s="292"/>
      <c r="Y5" s="143" t="s">
        <v>86</v>
      </c>
      <c r="Z5" s="144" t="s">
        <v>84</v>
      </c>
      <c r="AA5" s="148" t="s">
        <v>210</v>
      </c>
      <c r="AB5" s="304"/>
      <c r="AC5" s="292"/>
      <c r="AD5" s="143" t="s">
        <v>86</v>
      </c>
      <c r="AE5" s="144" t="s">
        <v>84</v>
      </c>
      <c r="AF5" s="148" t="s">
        <v>210</v>
      </c>
      <c r="AG5" s="304"/>
      <c r="AH5" s="292"/>
      <c r="AI5" s="143" t="s">
        <v>86</v>
      </c>
      <c r="AJ5" s="144" t="s">
        <v>84</v>
      </c>
      <c r="AK5" s="148" t="s">
        <v>210</v>
      </c>
      <c r="AL5" s="304"/>
      <c r="AM5" s="292"/>
      <c r="AN5" s="158" t="s">
        <v>86</v>
      </c>
      <c r="AO5" s="151" t="s">
        <v>84</v>
      </c>
      <c r="AP5" s="149" t="s">
        <v>210</v>
      </c>
      <c r="AQ5" s="304"/>
      <c r="AR5" s="301"/>
      <c r="AS5" s="301"/>
      <c r="AT5" s="301"/>
      <c r="AU5" s="301"/>
      <c r="AV5" s="301"/>
      <c r="AW5" s="301"/>
      <c r="AX5" s="301"/>
      <c r="AY5" s="140"/>
    </row>
    <row r="6" spans="2:51" ht="13.5" customHeight="1">
      <c r="B6" s="138">
        <v>1</v>
      </c>
      <c r="C6" s="28" t="s">
        <v>50</v>
      </c>
      <c r="D6" s="108">
        <v>643</v>
      </c>
      <c r="E6" s="126">
        <v>27</v>
      </c>
      <c r="F6" s="255">
        <v>125</v>
      </c>
      <c r="G6" s="123">
        <v>140</v>
      </c>
      <c r="H6" s="106">
        <f>IFERROR(G6/D6,"-")</f>
        <v>0.2177293934681182</v>
      </c>
      <c r="I6" s="108">
        <v>2269</v>
      </c>
      <c r="J6" s="126">
        <v>67</v>
      </c>
      <c r="K6" s="255">
        <v>528</v>
      </c>
      <c r="L6" s="123">
        <v>571</v>
      </c>
      <c r="M6" s="106">
        <f>IFERROR(L6/I6,"-")</f>
        <v>0.25165271044512999</v>
      </c>
      <c r="N6" s="108">
        <v>133977</v>
      </c>
      <c r="O6" s="126">
        <v>1909</v>
      </c>
      <c r="P6" s="255">
        <v>14969</v>
      </c>
      <c r="Q6" s="123">
        <v>16001</v>
      </c>
      <c r="R6" s="106">
        <f>IFERROR(Q6/N6,"-")</f>
        <v>0.11943094710286094</v>
      </c>
      <c r="S6" s="108">
        <v>115399</v>
      </c>
      <c r="T6" s="126">
        <v>1494</v>
      </c>
      <c r="U6" s="255">
        <v>18295</v>
      </c>
      <c r="V6" s="123">
        <v>19082</v>
      </c>
      <c r="W6" s="106">
        <f>IFERROR(V6/S6,"-")</f>
        <v>0.16535671886238182</v>
      </c>
      <c r="X6" s="108">
        <v>81859</v>
      </c>
      <c r="Y6" s="126">
        <v>667</v>
      </c>
      <c r="Z6" s="255">
        <v>16336</v>
      </c>
      <c r="AA6" s="123">
        <v>16693</v>
      </c>
      <c r="AB6" s="76">
        <f>IFERROR(AA6/X6,"-")</f>
        <v>0.2039238202274643</v>
      </c>
      <c r="AC6" s="256">
        <v>44846</v>
      </c>
      <c r="AD6" s="126">
        <v>198</v>
      </c>
      <c r="AE6" s="255">
        <v>10258</v>
      </c>
      <c r="AF6" s="123">
        <v>10366</v>
      </c>
      <c r="AG6" s="106">
        <f>IFERROR(AF6/AC6,"-")</f>
        <v>0.23114659055434153</v>
      </c>
      <c r="AH6" s="108">
        <v>19568</v>
      </c>
      <c r="AI6" s="126">
        <v>31</v>
      </c>
      <c r="AJ6" s="255">
        <v>4142</v>
      </c>
      <c r="AK6" s="123">
        <v>4162</v>
      </c>
      <c r="AL6" s="106">
        <f>IFERROR(AK6/AH6,"-")</f>
        <v>0.21269419460343417</v>
      </c>
      <c r="AM6" s="108">
        <f>SUM(D6,I6,N6,S6,X6,AC6,AH6)</f>
        <v>398561</v>
      </c>
      <c r="AN6" s="124">
        <f>SUM(E6,J6,O6,T6,Y6,AD6,AI6)</f>
        <v>4393</v>
      </c>
      <c r="AO6" s="129">
        <f>SUM(F6,K6,P6,U6,Z6,AE6,AJ6)</f>
        <v>64653</v>
      </c>
      <c r="AP6" s="124">
        <f>SUM(G6,L6,Q6,V6,AA6,AF6,AK6)</f>
        <v>67015</v>
      </c>
      <c r="AQ6" s="106">
        <f>IFERROR(AP6/AM6,"-")</f>
        <v>0.16814239225614147</v>
      </c>
      <c r="AR6" s="82">
        <f>IFERROR(G6/$AP6,"-")</f>
        <v>2.0890845333134374E-3</v>
      </c>
      <c r="AS6" s="82">
        <f>IFERROR(L6/$AP6,"-")</f>
        <v>8.5204804894426622E-3</v>
      </c>
      <c r="AT6" s="82">
        <f>IFERROR(Q6/$AP6,"-")</f>
        <v>0.23876744012534507</v>
      </c>
      <c r="AU6" s="82">
        <f>IFERROR(V6/$AP6,"-")</f>
        <v>0.28474222189062148</v>
      </c>
      <c r="AV6" s="82">
        <f>IFERROR(AA6/$AP6,"-")</f>
        <v>0.24909348653286578</v>
      </c>
      <c r="AW6" s="82">
        <f>IFERROR(AF6/$AP6,"-")</f>
        <v>0.15468178765947921</v>
      </c>
      <c r="AX6" s="82">
        <f>IFERROR(AK6/$AP6,"-")</f>
        <v>6.210549876893233E-2</v>
      </c>
      <c r="AY6" s="140"/>
    </row>
    <row r="7" spans="2:51" ht="13.5" customHeight="1">
      <c r="B7" s="138">
        <v>2</v>
      </c>
      <c r="C7" s="28" t="s">
        <v>95</v>
      </c>
      <c r="D7" s="108">
        <v>15</v>
      </c>
      <c r="E7" s="126">
        <v>1</v>
      </c>
      <c r="F7" s="255">
        <v>1</v>
      </c>
      <c r="G7" s="123">
        <v>2</v>
      </c>
      <c r="H7" s="106">
        <f t="shared" ref="H7:H70" si="0">IFERROR(G7/D7,"-")</f>
        <v>0.13333333333333333</v>
      </c>
      <c r="I7" s="108">
        <v>79</v>
      </c>
      <c r="J7" s="126">
        <v>1</v>
      </c>
      <c r="K7" s="255">
        <v>13</v>
      </c>
      <c r="L7" s="123">
        <v>14</v>
      </c>
      <c r="M7" s="106">
        <f t="shared" ref="M7:M70" si="1">IFERROR(L7/I7,"-")</f>
        <v>0.17721518987341772</v>
      </c>
      <c r="N7" s="108">
        <v>5281</v>
      </c>
      <c r="O7" s="126">
        <v>63</v>
      </c>
      <c r="P7" s="255">
        <v>584</v>
      </c>
      <c r="Q7" s="123">
        <v>618</v>
      </c>
      <c r="R7" s="106">
        <f t="shared" ref="R7:R70" si="2">IFERROR(Q7/N7,"-")</f>
        <v>0.117023291043363</v>
      </c>
      <c r="S7" s="108">
        <v>4289</v>
      </c>
      <c r="T7" s="126">
        <v>50</v>
      </c>
      <c r="U7" s="255">
        <v>632</v>
      </c>
      <c r="V7" s="123">
        <v>662</v>
      </c>
      <c r="W7" s="106">
        <f t="shared" ref="W7:W70" si="3">IFERROR(V7/S7,"-")</f>
        <v>0.15434833294474237</v>
      </c>
      <c r="X7" s="108">
        <v>3117</v>
      </c>
      <c r="Y7" s="126">
        <v>22</v>
      </c>
      <c r="Z7" s="255">
        <v>528</v>
      </c>
      <c r="AA7" s="123">
        <v>534</v>
      </c>
      <c r="AB7" s="76">
        <f t="shared" ref="AB7:AB70" si="4">IFERROR(AA7/X7,"-")</f>
        <v>0.17131857555341676</v>
      </c>
      <c r="AC7" s="256">
        <v>1894</v>
      </c>
      <c r="AD7" s="126">
        <v>6</v>
      </c>
      <c r="AE7" s="255">
        <v>376</v>
      </c>
      <c r="AF7" s="123">
        <v>378</v>
      </c>
      <c r="AG7" s="106">
        <f t="shared" ref="AG7:AG70" si="5">IFERROR(AF7/AC7,"-")</f>
        <v>0.19957761351636746</v>
      </c>
      <c r="AH7" s="108">
        <v>813</v>
      </c>
      <c r="AI7" s="126">
        <v>1</v>
      </c>
      <c r="AJ7" s="255">
        <v>143</v>
      </c>
      <c r="AK7" s="123">
        <v>144</v>
      </c>
      <c r="AL7" s="106">
        <f t="shared" ref="AL7:AL70" si="6">IFERROR(AK7/AH7,"-")</f>
        <v>0.17712177121771217</v>
      </c>
      <c r="AM7" s="108">
        <f t="shared" ref="AM7:AM70" si="7">SUM(D7,I7,N7,S7,X7,AC7,AH7)</f>
        <v>15488</v>
      </c>
      <c r="AN7" s="126">
        <f t="shared" ref="AN7:AN70" si="8">SUM(E7,J7,O7,T7,Y7,AD7,AI7)</f>
        <v>144</v>
      </c>
      <c r="AO7" s="125">
        <f t="shared" ref="AO7:AO70" si="9">SUM(F7,K7,P7,U7,Z7,AE7,AJ7)</f>
        <v>2277</v>
      </c>
      <c r="AP7" s="123">
        <f t="shared" ref="AP7:AP70" si="10">SUM(G7,L7,Q7,V7,AA7,AF7,AK7)</f>
        <v>2352</v>
      </c>
      <c r="AQ7" s="106">
        <f t="shared" ref="AQ7:AQ70" si="11">IFERROR(AP7/AM7,"-")</f>
        <v>0.1518595041322314</v>
      </c>
      <c r="AR7" s="82">
        <f t="shared" ref="AR7:AR70" si="12">IFERROR(G7/$AP7,"-")</f>
        <v>8.5034013605442174E-4</v>
      </c>
      <c r="AS7" s="82">
        <f t="shared" ref="AS7:AS70" si="13">IFERROR(L7/$AP7,"-")</f>
        <v>5.9523809523809521E-3</v>
      </c>
      <c r="AT7" s="82">
        <f t="shared" ref="AT7:AT70" si="14">IFERROR(Q7/$AP7,"-")</f>
        <v>0.26275510204081631</v>
      </c>
      <c r="AU7" s="82">
        <f t="shared" ref="AU7:AU70" si="15">IFERROR(V7/$AP7,"-")</f>
        <v>0.28146258503401361</v>
      </c>
      <c r="AV7" s="82">
        <f t="shared" ref="AV7:AV70" si="16">IFERROR(AA7/$AP7,"-")</f>
        <v>0.22704081632653061</v>
      </c>
      <c r="AW7" s="82">
        <f t="shared" ref="AW7:AW70" si="17">IFERROR(AF7/$AP7,"-")</f>
        <v>0.16071428571428573</v>
      </c>
      <c r="AX7" s="82">
        <f t="shared" ref="AX7:AX70" si="18">IFERROR(AK7/$AP7,"-")</f>
        <v>6.1224489795918366E-2</v>
      </c>
      <c r="AY7" s="140"/>
    </row>
    <row r="8" spans="2:51" ht="13.5" customHeight="1">
      <c r="B8" s="138">
        <v>3</v>
      </c>
      <c r="C8" s="28" t="s">
        <v>96</v>
      </c>
      <c r="D8" s="108">
        <v>11</v>
      </c>
      <c r="E8" s="126">
        <v>3</v>
      </c>
      <c r="F8" s="255">
        <v>4</v>
      </c>
      <c r="G8" s="123">
        <v>5</v>
      </c>
      <c r="H8" s="106">
        <f t="shared" si="0"/>
        <v>0.45454545454545453</v>
      </c>
      <c r="I8" s="108">
        <v>56</v>
      </c>
      <c r="J8" s="126">
        <v>4</v>
      </c>
      <c r="K8" s="255">
        <v>15</v>
      </c>
      <c r="L8" s="123">
        <v>18</v>
      </c>
      <c r="M8" s="106">
        <f t="shared" si="1"/>
        <v>0.32142857142857145</v>
      </c>
      <c r="N8" s="108">
        <v>3321</v>
      </c>
      <c r="O8" s="126">
        <v>34</v>
      </c>
      <c r="P8" s="255">
        <v>394</v>
      </c>
      <c r="Q8" s="123">
        <v>410</v>
      </c>
      <c r="R8" s="106">
        <f t="shared" si="2"/>
        <v>0.12345679012345678</v>
      </c>
      <c r="S8" s="108">
        <v>2698</v>
      </c>
      <c r="T8" s="126">
        <v>25</v>
      </c>
      <c r="U8" s="255">
        <v>467</v>
      </c>
      <c r="V8" s="123">
        <v>479</v>
      </c>
      <c r="W8" s="106">
        <f t="shared" si="3"/>
        <v>0.17753891771682728</v>
      </c>
      <c r="X8" s="108">
        <v>1947</v>
      </c>
      <c r="Y8" s="126">
        <v>13</v>
      </c>
      <c r="Z8" s="255">
        <v>403</v>
      </c>
      <c r="AA8" s="123">
        <v>407</v>
      </c>
      <c r="AB8" s="76">
        <f t="shared" si="4"/>
        <v>0.20903954802259886</v>
      </c>
      <c r="AC8" s="256">
        <v>1197</v>
      </c>
      <c r="AD8" s="126">
        <v>6</v>
      </c>
      <c r="AE8" s="255">
        <v>279</v>
      </c>
      <c r="AF8" s="123">
        <v>281</v>
      </c>
      <c r="AG8" s="106">
        <f t="shared" si="5"/>
        <v>0.23475355054302421</v>
      </c>
      <c r="AH8" s="108">
        <v>499</v>
      </c>
      <c r="AI8" s="126">
        <v>1</v>
      </c>
      <c r="AJ8" s="255">
        <v>114</v>
      </c>
      <c r="AK8" s="123">
        <v>114</v>
      </c>
      <c r="AL8" s="106">
        <f t="shared" si="6"/>
        <v>0.22845691382765532</v>
      </c>
      <c r="AM8" s="108">
        <f t="shared" si="7"/>
        <v>9729</v>
      </c>
      <c r="AN8" s="126">
        <f t="shared" si="8"/>
        <v>86</v>
      </c>
      <c r="AO8" s="125">
        <f t="shared" si="9"/>
        <v>1676</v>
      </c>
      <c r="AP8" s="123">
        <f t="shared" si="10"/>
        <v>1714</v>
      </c>
      <c r="AQ8" s="106">
        <f t="shared" si="11"/>
        <v>0.17617432418542503</v>
      </c>
      <c r="AR8" s="82">
        <f t="shared" si="12"/>
        <v>2.9171528588098016E-3</v>
      </c>
      <c r="AS8" s="82">
        <f t="shared" si="13"/>
        <v>1.0501750291715286E-2</v>
      </c>
      <c r="AT8" s="82">
        <f t="shared" si="14"/>
        <v>0.23920653442240372</v>
      </c>
      <c r="AU8" s="82">
        <f t="shared" si="15"/>
        <v>0.27946324387397897</v>
      </c>
      <c r="AV8" s="82">
        <f t="shared" si="16"/>
        <v>0.23745624270711785</v>
      </c>
      <c r="AW8" s="82">
        <f t="shared" si="17"/>
        <v>0.16394399066511084</v>
      </c>
      <c r="AX8" s="82">
        <f t="shared" si="18"/>
        <v>6.6511085180863475E-2</v>
      </c>
      <c r="AY8" s="140"/>
    </row>
    <row r="9" spans="2:51" ht="13.5" customHeight="1">
      <c r="B9" s="138">
        <v>4</v>
      </c>
      <c r="C9" s="28" t="s">
        <v>97</v>
      </c>
      <c r="D9" s="108">
        <v>16</v>
      </c>
      <c r="E9" s="126">
        <v>1</v>
      </c>
      <c r="F9" s="255">
        <v>2</v>
      </c>
      <c r="G9" s="123">
        <v>3</v>
      </c>
      <c r="H9" s="106">
        <f t="shared" si="0"/>
        <v>0.1875</v>
      </c>
      <c r="I9" s="108">
        <v>63</v>
      </c>
      <c r="J9" s="126">
        <v>2</v>
      </c>
      <c r="K9" s="255">
        <v>19</v>
      </c>
      <c r="L9" s="123">
        <v>20</v>
      </c>
      <c r="M9" s="106">
        <f t="shared" si="1"/>
        <v>0.31746031746031744</v>
      </c>
      <c r="N9" s="108">
        <v>3556</v>
      </c>
      <c r="O9" s="126">
        <v>47</v>
      </c>
      <c r="P9" s="255">
        <v>444</v>
      </c>
      <c r="Q9" s="123">
        <v>464</v>
      </c>
      <c r="R9" s="106">
        <f t="shared" si="2"/>
        <v>0.13048368953880765</v>
      </c>
      <c r="S9" s="108">
        <v>3149</v>
      </c>
      <c r="T9" s="126">
        <v>37</v>
      </c>
      <c r="U9" s="255">
        <v>568</v>
      </c>
      <c r="V9" s="123">
        <v>584</v>
      </c>
      <c r="W9" s="106">
        <f t="shared" si="3"/>
        <v>0.1854557002222928</v>
      </c>
      <c r="X9" s="108">
        <v>2347</v>
      </c>
      <c r="Y9" s="126">
        <v>9</v>
      </c>
      <c r="Z9" s="255">
        <v>526</v>
      </c>
      <c r="AA9" s="123">
        <v>530</v>
      </c>
      <c r="AB9" s="76">
        <f t="shared" si="4"/>
        <v>0.22582019599488709</v>
      </c>
      <c r="AC9" s="256">
        <v>1157</v>
      </c>
      <c r="AD9" s="126">
        <v>2</v>
      </c>
      <c r="AE9" s="255">
        <v>289</v>
      </c>
      <c r="AF9" s="123">
        <v>289</v>
      </c>
      <c r="AG9" s="106">
        <f t="shared" si="5"/>
        <v>0.24978392394122731</v>
      </c>
      <c r="AH9" s="108">
        <v>520</v>
      </c>
      <c r="AI9" s="126">
        <v>1</v>
      </c>
      <c r="AJ9" s="255">
        <v>125</v>
      </c>
      <c r="AK9" s="123">
        <v>125</v>
      </c>
      <c r="AL9" s="106">
        <f t="shared" si="6"/>
        <v>0.24038461538461539</v>
      </c>
      <c r="AM9" s="108">
        <f t="shared" si="7"/>
        <v>10808</v>
      </c>
      <c r="AN9" s="126">
        <f t="shared" si="8"/>
        <v>99</v>
      </c>
      <c r="AO9" s="125">
        <f t="shared" si="9"/>
        <v>1973</v>
      </c>
      <c r="AP9" s="123">
        <f t="shared" si="10"/>
        <v>2015</v>
      </c>
      <c r="AQ9" s="106">
        <f t="shared" si="11"/>
        <v>0.1864359733530718</v>
      </c>
      <c r="AR9" s="82">
        <f t="shared" si="12"/>
        <v>1.488833746898263E-3</v>
      </c>
      <c r="AS9" s="82">
        <f t="shared" si="13"/>
        <v>9.9255583126550868E-3</v>
      </c>
      <c r="AT9" s="82">
        <f t="shared" si="14"/>
        <v>0.23027295285359803</v>
      </c>
      <c r="AU9" s="82">
        <f t="shared" si="15"/>
        <v>0.28982630272952853</v>
      </c>
      <c r="AV9" s="82">
        <f t="shared" si="16"/>
        <v>0.26302729528535979</v>
      </c>
      <c r="AW9" s="82">
        <f t="shared" si="17"/>
        <v>0.143424317617866</v>
      </c>
      <c r="AX9" s="82">
        <f t="shared" si="18"/>
        <v>6.2034739454094295E-2</v>
      </c>
      <c r="AY9" s="140"/>
    </row>
    <row r="10" spans="2:51" ht="13.5" customHeight="1">
      <c r="B10" s="138">
        <v>5</v>
      </c>
      <c r="C10" s="28" t="s">
        <v>98</v>
      </c>
      <c r="D10" s="108">
        <v>14</v>
      </c>
      <c r="E10" s="126">
        <v>0</v>
      </c>
      <c r="F10" s="255">
        <v>2</v>
      </c>
      <c r="G10" s="123">
        <v>2</v>
      </c>
      <c r="H10" s="106">
        <f t="shared" si="0"/>
        <v>0.14285714285714285</v>
      </c>
      <c r="I10" s="108">
        <v>63</v>
      </c>
      <c r="J10" s="126">
        <v>2</v>
      </c>
      <c r="K10" s="255">
        <v>10</v>
      </c>
      <c r="L10" s="123">
        <v>12</v>
      </c>
      <c r="M10" s="106">
        <f t="shared" si="1"/>
        <v>0.19047619047619047</v>
      </c>
      <c r="N10" s="108">
        <v>3553</v>
      </c>
      <c r="O10" s="126">
        <v>49</v>
      </c>
      <c r="P10" s="255">
        <v>380</v>
      </c>
      <c r="Q10" s="123">
        <v>406</v>
      </c>
      <c r="R10" s="106">
        <f t="shared" si="2"/>
        <v>0.11426963129749508</v>
      </c>
      <c r="S10" s="108">
        <v>2747</v>
      </c>
      <c r="T10" s="126">
        <v>41</v>
      </c>
      <c r="U10" s="255">
        <v>422</v>
      </c>
      <c r="V10" s="123">
        <v>447</v>
      </c>
      <c r="W10" s="106">
        <f t="shared" si="3"/>
        <v>0.16272297051328721</v>
      </c>
      <c r="X10" s="108">
        <v>1984</v>
      </c>
      <c r="Y10" s="126">
        <v>19</v>
      </c>
      <c r="Z10" s="255">
        <v>373</v>
      </c>
      <c r="AA10" s="123">
        <v>382</v>
      </c>
      <c r="AB10" s="76">
        <f t="shared" si="4"/>
        <v>0.19254032258064516</v>
      </c>
      <c r="AC10" s="256">
        <v>1095</v>
      </c>
      <c r="AD10" s="126">
        <v>6</v>
      </c>
      <c r="AE10" s="255">
        <v>218</v>
      </c>
      <c r="AF10" s="123">
        <v>221</v>
      </c>
      <c r="AG10" s="106">
        <f t="shared" si="5"/>
        <v>0.20182648401826483</v>
      </c>
      <c r="AH10" s="108">
        <v>507</v>
      </c>
      <c r="AI10" s="126">
        <v>0</v>
      </c>
      <c r="AJ10" s="255">
        <v>95</v>
      </c>
      <c r="AK10" s="123">
        <v>95</v>
      </c>
      <c r="AL10" s="106">
        <f t="shared" si="6"/>
        <v>0.18737672583826431</v>
      </c>
      <c r="AM10" s="108">
        <f t="shared" si="7"/>
        <v>9963</v>
      </c>
      <c r="AN10" s="126">
        <f t="shared" si="8"/>
        <v>117</v>
      </c>
      <c r="AO10" s="125">
        <f t="shared" si="9"/>
        <v>1500</v>
      </c>
      <c r="AP10" s="123">
        <f t="shared" si="10"/>
        <v>1565</v>
      </c>
      <c r="AQ10" s="106">
        <f t="shared" si="11"/>
        <v>0.15708120044163404</v>
      </c>
      <c r="AR10" s="82">
        <f t="shared" si="12"/>
        <v>1.2779552715654952E-3</v>
      </c>
      <c r="AS10" s="82">
        <f t="shared" si="13"/>
        <v>7.6677316293929714E-3</v>
      </c>
      <c r="AT10" s="82">
        <f t="shared" si="14"/>
        <v>0.2594249201277955</v>
      </c>
      <c r="AU10" s="82">
        <f t="shared" si="15"/>
        <v>0.2856230031948882</v>
      </c>
      <c r="AV10" s="82">
        <f t="shared" si="16"/>
        <v>0.2440894568690096</v>
      </c>
      <c r="AW10" s="82">
        <f t="shared" si="17"/>
        <v>0.14121405750798721</v>
      </c>
      <c r="AX10" s="82">
        <f t="shared" si="18"/>
        <v>6.070287539936102E-2</v>
      </c>
      <c r="AY10" s="140"/>
    </row>
    <row r="11" spans="2:51" ht="13.5" customHeight="1">
      <c r="B11" s="138">
        <v>6</v>
      </c>
      <c r="C11" s="28" t="s">
        <v>99</v>
      </c>
      <c r="D11" s="108">
        <v>16</v>
      </c>
      <c r="E11" s="126">
        <v>0</v>
      </c>
      <c r="F11" s="255">
        <v>4</v>
      </c>
      <c r="G11" s="123">
        <v>4</v>
      </c>
      <c r="H11" s="106">
        <f t="shared" si="0"/>
        <v>0.25</v>
      </c>
      <c r="I11" s="108">
        <v>84</v>
      </c>
      <c r="J11" s="126">
        <v>3</v>
      </c>
      <c r="K11" s="255">
        <v>21</v>
      </c>
      <c r="L11" s="123">
        <v>22</v>
      </c>
      <c r="M11" s="106">
        <f t="shared" si="1"/>
        <v>0.26190476190476192</v>
      </c>
      <c r="N11" s="108">
        <v>4299</v>
      </c>
      <c r="O11" s="126">
        <v>52</v>
      </c>
      <c r="P11" s="255">
        <v>482</v>
      </c>
      <c r="Q11" s="123">
        <v>510</v>
      </c>
      <c r="R11" s="106">
        <f t="shared" si="2"/>
        <v>0.11863224005582694</v>
      </c>
      <c r="S11" s="108">
        <v>4026</v>
      </c>
      <c r="T11" s="126">
        <v>45</v>
      </c>
      <c r="U11" s="255">
        <v>614</v>
      </c>
      <c r="V11" s="123">
        <v>638</v>
      </c>
      <c r="W11" s="106">
        <f t="shared" si="3"/>
        <v>0.15846994535519127</v>
      </c>
      <c r="X11" s="108">
        <v>2788</v>
      </c>
      <c r="Y11" s="126">
        <v>27</v>
      </c>
      <c r="Z11" s="255">
        <v>553</v>
      </c>
      <c r="AA11" s="123">
        <v>565</v>
      </c>
      <c r="AB11" s="76">
        <f t="shared" si="4"/>
        <v>0.2026542324246772</v>
      </c>
      <c r="AC11" s="256">
        <v>1480</v>
      </c>
      <c r="AD11" s="126">
        <v>3</v>
      </c>
      <c r="AE11" s="255">
        <v>369</v>
      </c>
      <c r="AF11" s="123">
        <v>371</v>
      </c>
      <c r="AG11" s="106">
        <f t="shared" si="5"/>
        <v>0.25067567567567567</v>
      </c>
      <c r="AH11" s="108">
        <v>590</v>
      </c>
      <c r="AI11" s="126">
        <v>0</v>
      </c>
      <c r="AJ11" s="255">
        <v>118</v>
      </c>
      <c r="AK11" s="123">
        <v>118</v>
      </c>
      <c r="AL11" s="106">
        <f t="shared" si="6"/>
        <v>0.2</v>
      </c>
      <c r="AM11" s="108">
        <f t="shared" si="7"/>
        <v>13283</v>
      </c>
      <c r="AN11" s="126">
        <f t="shared" si="8"/>
        <v>130</v>
      </c>
      <c r="AO11" s="125">
        <f t="shared" si="9"/>
        <v>2161</v>
      </c>
      <c r="AP11" s="123">
        <f t="shared" si="10"/>
        <v>2228</v>
      </c>
      <c r="AQ11" s="106">
        <f t="shared" si="11"/>
        <v>0.16773319280283069</v>
      </c>
      <c r="AR11" s="82">
        <f t="shared" si="12"/>
        <v>1.7953321364452424E-3</v>
      </c>
      <c r="AS11" s="82">
        <f t="shared" si="13"/>
        <v>9.8743267504488325E-3</v>
      </c>
      <c r="AT11" s="82">
        <f t="shared" si="14"/>
        <v>0.22890484739676839</v>
      </c>
      <c r="AU11" s="82">
        <f t="shared" si="15"/>
        <v>0.28635547576301618</v>
      </c>
      <c r="AV11" s="82">
        <f t="shared" si="16"/>
        <v>0.25359066427289051</v>
      </c>
      <c r="AW11" s="82">
        <f t="shared" si="17"/>
        <v>0.16651705565529623</v>
      </c>
      <c r="AX11" s="82">
        <f t="shared" si="18"/>
        <v>5.2962298025134649E-2</v>
      </c>
      <c r="AY11" s="140"/>
    </row>
    <row r="12" spans="2:51" ht="13.5" customHeight="1">
      <c r="B12" s="138">
        <v>7</v>
      </c>
      <c r="C12" s="28" t="s">
        <v>100</v>
      </c>
      <c r="D12" s="108">
        <v>24</v>
      </c>
      <c r="E12" s="126">
        <v>2</v>
      </c>
      <c r="F12" s="255">
        <v>5</v>
      </c>
      <c r="G12" s="123">
        <v>7</v>
      </c>
      <c r="H12" s="106">
        <f t="shared" si="0"/>
        <v>0.29166666666666669</v>
      </c>
      <c r="I12" s="108">
        <v>89</v>
      </c>
      <c r="J12" s="126">
        <v>6</v>
      </c>
      <c r="K12" s="255">
        <v>25</v>
      </c>
      <c r="L12" s="123">
        <v>27</v>
      </c>
      <c r="M12" s="106">
        <f t="shared" si="1"/>
        <v>0.30337078651685395</v>
      </c>
      <c r="N12" s="108">
        <v>4137</v>
      </c>
      <c r="O12" s="126">
        <v>67</v>
      </c>
      <c r="P12" s="255">
        <v>497</v>
      </c>
      <c r="Q12" s="123">
        <v>534</v>
      </c>
      <c r="R12" s="106">
        <f t="shared" si="2"/>
        <v>0.12907904278462654</v>
      </c>
      <c r="S12" s="108">
        <v>3563</v>
      </c>
      <c r="T12" s="126">
        <v>52</v>
      </c>
      <c r="U12" s="255">
        <v>620</v>
      </c>
      <c r="V12" s="123">
        <v>640</v>
      </c>
      <c r="W12" s="106">
        <f t="shared" si="3"/>
        <v>0.17962391243334269</v>
      </c>
      <c r="X12" s="108">
        <v>2423</v>
      </c>
      <c r="Y12" s="126">
        <v>22</v>
      </c>
      <c r="Z12" s="255">
        <v>513</v>
      </c>
      <c r="AA12" s="123">
        <v>525</v>
      </c>
      <c r="AB12" s="76">
        <f t="shared" si="4"/>
        <v>0.21667354519191084</v>
      </c>
      <c r="AC12" s="256">
        <v>1236</v>
      </c>
      <c r="AD12" s="126">
        <v>6</v>
      </c>
      <c r="AE12" s="255">
        <v>308</v>
      </c>
      <c r="AF12" s="123">
        <v>313</v>
      </c>
      <c r="AG12" s="106">
        <f t="shared" si="5"/>
        <v>0.25323624595469257</v>
      </c>
      <c r="AH12" s="108">
        <v>522</v>
      </c>
      <c r="AI12" s="126">
        <v>0</v>
      </c>
      <c r="AJ12" s="255">
        <v>108</v>
      </c>
      <c r="AK12" s="123">
        <v>108</v>
      </c>
      <c r="AL12" s="106">
        <f t="shared" si="6"/>
        <v>0.20689655172413793</v>
      </c>
      <c r="AM12" s="108">
        <f t="shared" si="7"/>
        <v>11994</v>
      </c>
      <c r="AN12" s="126">
        <f t="shared" si="8"/>
        <v>155</v>
      </c>
      <c r="AO12" s="125">
        <f t="shared" si="9"/>
        <v>2076</v>
      </c>
      <c r="AP12" s="123">
        <f t="shared" si="10"/>
        <v>2154</v>
      </c>
      <c r="AQ12" s="106">
        <f t="shared" si="11"/>
        <v>0.17958979489744872</v>
      </c>
      <c r="AR12" s="82">
        <f t="shared" si="12"/>
        <v>3.2497678737233053E-3</v>
      </c>
      <c r="AS12" s="82">
        <f t="shared" si="13"/>
        <v>1.2534818941504178E-2</v>
      </c>
      <c r="AT12" s="82">
        <f t="shared" si="14"/>
        <v>0.24791086350974931</v>
      </c>
      <c r="AU12" s="82">
        <f t="shared" si="15"/>
        <v>0.2971216341689879</v>
      </c>
      <c r="AV12" s="82">
        <f t="shared" si="16"/>
        <v>0.24373259052924792</v>
      </c>
      <c r="AW12" s="82">
        <f t="shared" si="17"/>
        <v>0.14531104921077065</v>
      </c>
      <c r="AX12" s="82">
        <f t="shared" si="18"/>
        <v>5.0139275766016712E-2</v>
      </c>
      <c r="AY12" s="140"/>
    </row>
    <row r="13" spans="2:51" ht="13.5" customHeight="1">
      <c r="B13" s="138">
        <v>8</v>
      </c>
      <c r="C13" s="28" t="s">
        <v>51</v>
      </c>
      <c r="D13" s="108">
        <v>10</v>
      </c>
      <c r="E13" s="126">
        <v>1</v>
      </c>
      <c r="F13" s="255">
        <v>3</v>
      </c>
      <c r="G13" s="123">
        <v>3</v>
      </c>
      <c r="H13" s="106">
        <f t="shared" si="0"/>
        <v>0.3</v>
      </c>
      <c r="I13" s="108">
        <v>52</v>
      </c>
      <c r="J13" s="126">
        <v>0</v>
      </c>
      <c r="K13" s="255">
        <v>7</v>
      </c>
      <c r="L13" s="123">
        <v>7</v>
      </c>
      <c r="M13" s="106">
        <f t="shared" si="1"/>
        <v>0.13461538461538461</v>
      </c>
      <c r="N13" s="108">
        <v>3290</v>
      </c>
      <c r="O13" s="126">
        <v>68</v>
      </c>
      <c r="P13" s="255">
        <v>343</v>
      </c>
      <c r="Q13" s="123">
        <v>373</v>
      </c>
      <c r="R13" s="106">
        <f t="shared" si="2"/>
        <v>0.11337386018237082</v>
      </c>
      <c r="S13" s="108">
        <v>2704</v>
      </c>
      <c r="T13" s="126">
        <v>34</v>
      </c>
      <c r="U13" s="255">
        <v>361</v>
      </c>
      <c r="V13" s="123">
        <v>380</v>
      </c>
      <c r="W13" s="106">
        <f t="shared" si="3"/>
        <v>0.14053254437869822</v>
      </c>
      <c r="X13" s="108">
        <v>2120</v>
      </c>
      <c r="Y13" s="126">
        <v>26</v>
      </c>
      <c r="Z13" s="255">
        <v>363</v>
      </c>
      <c r="AA13" s="123">
        <v>375</v>
      </c>
      <c r="AB13" s="76">
        <f t="shared" si="4"/>
        <v>0.17688679245283018</v>
      </c>
      <c r="AC13" s="256">
        <v>1281</v>
      </c>
      <c r="AD13" s="126">
        <v>8</v>
      </c>
      <c r="AE13" s="255">
        <v>253</v>
      </c>
      <c r="AF13" s="123">
        <v>256</v>
      </c>
      <c r="AG13" s="106">
        <f t="shared" si="5"/>
        <v>0.19984387197501952</v>
      </c>
      <c r="AH13" s="108">
        <v>637</v>
      </c>
      <c r="AI13" s="126">
        <v>1</v>
      </c>
      <c r="AJ13" s="255">
        <v>108</v>
      </c>
      <c r="AK13" s="123">
        <v>109</v>
      </c>
      <c r="AL13" s="106">
        <f t="shared" si="6"/>
        <v>0.17111459968602827</v>
      </c>
      <c r="AM13" s="108">
        <f t="shared" si="7"/>
        <v>10094</v>
      </c>
      <c r="AN13" s="126">
        <f t="shared" si="8"/>
        <v>138</v>
      </c>
      <c r="AO13" s="125">
        <f t="shared" si="9"/>
        <v>1438</v>
      </c>
      <c r="AP13" s="123">
        <f t="shared" si="10"/>
        <v>1503</v>
      </c>
      <c r="AQ13" s="106">
        <f t="shared" si="11"/>
        <v>0.14890033683376264</v>
      </c>
      <c r="AR13" s="82">
        <f t="shared" si="12"/>
        <v>1.996007984031936E-3</v>
      </c>
      <c r="AS13" s="82">
        <f t="shared" si="13"/>
        <v>4.6573519627411842E-3</v>
      </c>
      <c r="AT13" s="82">
        <f t="shared" si="14"/>
        <v>0.2481703260146374</v>
      </c>
      <c r="AU13" s="82">
        <f t="shared" si="15"/>
        <v>0.2528276779773786</v>
      </c>
      <c r="AV13" s="82">
        <f t="shared" si="16"/>
        <v>0.249500998003992</v>
      </c>
      <c r="AW13" s="82">
        <f t="shared" si="17"/>
        <v>0.17032601463739189</v>
      </c>
      <c r="AX13" s="82">
        <f t="shared" si="18"/>
        <v>7.2521623419827014E-2</v>
      </c>
      <c r="AY13" s="140"/>
    </row>
    <row r="14" spans="2:51" ht="13.5" customHeight="1">
      <c r="B14" s="138">
        <v>9</v>
      </c>
      <c r="C14" s="28" t="s">
        <v>101</v>
      </c>
      <c r="D14" s="108">
        <v>7</v>
      </c>
      <c r="E14" s="126">
        <v>0</v>
      </c>
      <c r="F14" s="255">
        <v>2</v>
      </c>
      <c r="G14" s="123">
        <v>2</v>
      </c>
      <c r="H14" s="106">
        <f t="shared" si="0"/>
        <v>0.2857142857142857</v>
      </c>
      <c r="I14" s="108">
        <v>37</v>
      </c>
      <c r="J14" s="126">
        <v>1</v>
      </c>
      <c r="K14" s="255">
        <v>5</v>
      </c>
      <c r="L14" s="123">
        <v>6</v>
      </c>
      <c r="M14" s="106">
        <f t="shared" si="1"/>
        <v>0.16216216216216217</v>
      </c>
      <c r="N14" s="108">
        <v>2172</v>
      </c>
      <c r="O14" s="126">
        <v>27</v>
      </c>
      <c r="P14" s="255">
        <v>261</v>
      </c>
      <c r="Q14" s="123">
        <v>278</v>
      </c>
      <c r="R14" s="106">
        <f t="shared" si="2"/>
        <v>0.1279926335174954</v>
      </c>
      <c r="S14" s="108">
        <v>1849</v>
      </c>
      <c r="T14" s="126">
        <v>25</v>
      </c>
      <c r="U14" s="255">
        <v>274</v>
      </c>
      <c r="V14" s="123">
        <v>287</v>
      </c>
      <c r="W14" s="106">
        <f t="shared" si="3"/>
        <v>0.15521903731746889</v>
      </c>
      <c r="X14" s="108">
        <v>1356</v>
      </c>
      <c r="Y14" s="126">
        <v>8</v>
      </c>
      <c r="Z14" s="255">
        <v>256</v>
      </c>
      <c r="AA14" s="123">
        <v>259</v>
      </c>
      <c r="AB14" s="76">
        <f t="shared" si="4"/>
        <v>0.19100294985250738</v>
      </c>
      <c r="AC14" s="256">
        <v>759</v>
      </c>
      <c r="AD14" s="126">
        <v>1</v>
      </c>
      <c r="AE14" s="255">
        <v>140</v>
      </c>
      <c r="AF14" s="123">
        <v>140</v>
      </c>
      <c r="AG14" s="106">
        <f t="shared" si="5"/>
        <v>0.1844532279314888</v>
      </c>
      <c r="AH14" s="108">
        <v>357</v>
      </c>
      <c r="AI14" s="126">
        <v>1</v>
      </c>
      <c r="AJ14" s="255">
        <v>74</v>
      </c>
      <c r="AK14" s="123">
        <v>74</v>
      </c>
      <c r="AL14" s="106">
        <f t="shared" si="6"/>
        <v>0.20728291316526612</v>
      </c>
      <c r="AM14" s="108">
        <f t="shared" si="7"/>
        <v>6537</v>
      </c>
      <c r="AN14" s="126">
        <f t="shared" si="8"/>
        <v>63</v>
      </c>
      <c r="AO14" s="125">
        <f t="shared" si="9"/>
        <v>1012</v>
      </c>
      <c r="AP14" s="123">
        <f t="shared" si="10"/>
        <v>1046</v>
      </c>
      <c r="AQ14" s="106">
        <f t="shared" si="11"/>
        <v>0.16001223802967723</v>
      </c>
      <c r="AR14" s="82">
        <f t="shared" si="12"/>
        <v>1.9120458891013384E-3</v>
      </c>
      <c r="AS14" s="82">
        <f t="shared" si="13"/>
        <v>5.7361376673040155E-3</v>
      </c>
      <c r="AT14" s="82">
        <f t="shared" si="14"/>
        <v>0.26577437858508607</v>
      </c>
      <c r="AU14" s="82">
        <f t="shared" si="15"/>
        <v>0.27437858508604207</v>
      </c>
      <c r="AV14" s="82">
        <f t="shared" si="16"/>
        <v>0.24760994263862332</v>
      </c>
      <c r="AW14" s="82">
        <f t="shared" si="17"/>
        <v>0.13384321223709369</v>
      </c>
      <c r="AX14" s="82">
        <f t="shared" si="18"/>
        <v>7.0745697896749518E-2</v>
      </c>
      <c r="AY14" s="140"/>
    </row>
    <row r="15" spans="2:51" ht="13.5" customHeight="1">
      <c r="B15" s="138">
        <v>10</v>
      </c>
      <c r="C15" s="28" t="s">
        <v>52</v>
      </c>
      <c r="D15" s="108">
        <v>25</v>
      </c>
      <c r="E15" s="126">
        <v>3</v>
      </c>
      <c r="F15" s="255">
        <v>9</v>
      </c>
      <c r="G15" s="123">
        <v>10</v>
      </c>
      <c r="H15" s="106">
        <f t="shared" si="0"/>
        <v>0.4</v>
      </c>
      <c r="I15" s="108">
        <v>75</v>
      </c>
      <c r="J15" s="126">
        <v>2</v>
      </c>
      <c r="K15" s="255">
        <v>16</v>
      </c>
      <c r="L15" s="123">
        <v>17</v>
      </c>
      <c r="M15" s="106">
        <f t="shared" si="1"/>
        <v>0.22666666666666666</v>
      </c>
      <c r="N15" s="108">
        <v>5134</v>
      </c>
      <c r="O15" s="126">
        <v>56</v>
      </c>
      <c r="P15" s="255">
        <v>621</v>
      </c>
      <c r="Q15" s="123">
        <v>641</v>
      </c>
      <c r="R15" s="106">
        <f t="shared" si="2"/>
        <v>0.12485391507596416</v>
      </c>
      <c r="S15" s="108">
        <v>4369</v>
      </c>
      <c r="T15" s="126">
        <v>43</v>
      </c>
      <c r="U15" s="255">
        <v>675</v>
      </c>
      <c r="V15" s="123">
        <v>696</v>
      </c>
      <c r="W15" s="106">
        <f t="shared" si="3"/>
        <v>0.15930418860151063</v>
      </c>
      <c r="X15" s="108">
        <v>3011</v>
      </c>
      <c r="Y15" s="126">
        <v>23</v>
      </c>
      <c r="Z15" s="255">
        <v>633</v>
      </c>
      <c r="AA15" s="123">
        <v>645</v>
      </c>
      <c r="AB15" s="76">
        <f t="shared" si="4"/>
        <v>0.21421454666223846</v>
      </c>
      <c r="AC15" s="256">
        <v>1503</v>
      </c>
      <c r="AD15" s="126">
        <v>7</v>
      </c>
      <c r="AE15" s="255">
        <v>357</v>
      </c>
      <c r="AF15" s="123">
        <v>358</v>
      </c>
      <c r="AG15" s="106">
        <f t="shared" si="5"/>
        <v>0.2381902860944777</v>
      </c>
      <c r="AH15" s="108">
        <v>642</v>
      </c>
      <c r="AI15" s="126">
        <v>0</v>
      </c>
      <c r="AJ15" s="255">
        <v>166</v>
      </c>
      <c r="AK15" s="123">
        <v>166</v>
      </c>
      <c r="AL15" s="106">
        <f t="shared" si="6"/>
        <v>0.25856697819314639</v>
      </c>
      <c r="AM15" s="108">
        <f t="shared" si="7"/>
        <v>14759</v>
      </c>
      <c r="AN15" s="126">
        <f t="shared" si="8"/>
        <v>134</v>
      </c>
      <c r="AO15" s="125">
        <f t="shared" si="9"/>
        <v>2477</v>
      </c>
      <c r="AP15" s="123">
        <f t="shared" si="10"/>
        <v>2533</v>
      </c>
      <c r="AQ15" s="106">
        <f t="shared" si="11"/>
        <v>0.17162409377329088</v>
      </c>
      <c r="AR15" s="82">
        <f t="shared" si="12"/>
        <v>3.9478878799842085E-3</v>
      </c>
      <c r="AS15" s="82">
        <f t="shared" si="13"/>
        <v>6.7114093959731542E-3</v>
      </c>
      <c r="AT15" s="82">
        <f t="shared" si="14"/>
        <v>0.25305961310698777</v>
      </c>
      <c r="AU15" s="82">
        <f t="shared" si="15"/>
        <v>0.2747729964469009</v>
      </c>
      <c r="AV15" s="82">
        <f t="shared" si="16"/>
        <v>0.25463876825898146</v>
      </c>
      <c r="AW15" s="82">
        <f t="shared" si="17"/>
        <v>0.14133438610343466</v>
      </c>
      <c r="AX15" s="82">
        <f t="shared" si="18"/>
        <v>6.5534938807737864E-2</v>
      </c>
      <c r="AY15" s="140"/>
    </row>
    <row r="16" spans="2:51" ht="13.5" customHeight="1">
      <c r="B16" s="138">
        <v>11</v>
      </c>
      <c r="C16" s="28" t="s">
        <v>53</v>
      </c>
      <c r="D16" s="108">
        <v>43</v>
      </c>
      <c r="E16" s="126">
        <v>1</v>
      </c>
      <c r="F16" s="255">
        <v>4</v>
      </c>
      <c r="G16" s="123">
        <v>5</v>
      </c>
      <c r="H16" s="106">
        <f t="shared" si="0"/>
        <v>0.11627906976744186</v>
      </c>
      <c r="I16" s="108">
        <v>135</v>
      </c>
      <c r="J16" s="126">
        <v>3</v>
      </c>
      <c r="K16" s="255">
        <v>30</v>
      </c>
      <c r="L16" s="123">
        <v>33</v>
      </c>
      <c r="M16" s="106">
        <f t="shared" si="1"/>
        <v>0.24444444444444444</v>
      </c>
      <c r="N16" s="108">
        <v>8180</v>
      </c>
      <c r="O16" s="126">
        <v>114</v>
      </c>
      <c r="P16" s="255">
        <v>870</v>
      </c>
      <c r="Q16" s="123">
        <v>937</v>
      </c>
      <c r="R16" s="106">
        <f t="shared" si="2"/>
        <v>0.11454767726161369</v>
      </c>
      <c r="S16" s="108">
        <v>7648</v>
      </c>
      <c r="T16" s="126">
        <v>99</v>
      </c>
      <c r="U16" s="255">
        <v>1178</v>
      </c>
      <c r="V16" s="123">
        <v>1234</v>
      </c>
      <c r="W16" s="106">
        <f t="shared" si="3"/>
        <v>0.16134937238493724</v>
      </c>
      <c r="X16" s="108">
        <v>5137</v>
      </c>
      <c r="Y16" s="126">
        <v>29</v>
      </c>
      <c r="Z16" s="255">
        <v>976</v>
      </c>
      <c r="AA16" s="123">
        <v>996</v>
      </c>
      <c r="AB16" s="76">
        <f t="shared" si="4"/>
        <v>0.1938874829667121</v>
      </c>
      <c r="AC16" s="256">
        <v>2806</v>
      </c>
      <c r="AD16" s="126">
        <v>13</v>
      </c>
      <c r="AE16" s="255">
        <v>612</v>
      </c>
      <c r="AF16" s="123">
        <v>618</v>
      </c>
      <c r="AG16" s="106">
        <f t="shared" si="5"/>
        <v>0.22024233784746972</v>
      </c>
      <c r="AH16" s="108">
        <v>1149</v>
      </c>
      <c r="AI16" s="126">
        <v>2</v>
      </c>
      <c r="AJ16" s="255">
        <v>261</v>
      </c>
      <c r="AK16" s="123">
        <v>263</v>
      </c>
      <c r="AL16" s="106">
        <f t="shared" si="6"/>
        <v>0.22889469103568319</v>
      </c>
      <c r="AM16" s="108">
        <f t="shared" si="7"/>
        <v>25098</v>
      </c>
      <c r="AN16" s="126">
        <f t="shared" si="8"/>
        <v>261</v>
      </c>
      <c r="AO16" s="125">
        <f t="shared" si="9"/>
        <v>3931</v>
      </c>
      <c r="AP16" s="123">
        <f t="shared" si="10"/>
        <v>4086</v>
      </c>
      <c r="AQ16" s="106">
        <f t="shared" si="11"/>
        <v>0.16280181687783887</v>
      </c>
      <c r="AR16" s="82">
        <f t="shared" si="12"/>
        <v>1.2236906510034262E-3</v>
      </c>
      <c r="AS16" s="82">
        <f t="shared" si="13"/>
        <v>8.0763582966226141E-3</v>
      </c>
      <c r="AT16" s="82">
        <f t="shared" si="14"/>
        <v>0.22931962799804209</v>
      </c>
      <c r="AU16" s="82">
        <f t="shared" si="15"/>
        <v>0.3020068526676456</v>
      </c>
      <c r="AV16" s="82">
        <f t="shared" si="16"/>
        <v>0.24375917767988253</v>
      </c>
      <c r="AW16" s="82">
        <f t="shared" si="17"/>
        <v>0.1512481644640235</v>
      </c>
      <c r="AX16" s="82">
        <f t="shared" si="18"/>
        <v>6.4366128242780221E-2</v>
      </c>
      <c r="AY16" s="140"/>
    </row>
    <row r="17" spans="2:51" ht="13.5" customHeight="1">
      <c r="B17" s="138">
        <v>12</v>
      </c>
      <c r="C17" s="28" t="s">
        <v>102</v>
      </c>
      <c r="D17" s="108">
        <v>24</v>
      </c>
      <c r="E17" s="126">
        <v>0</v>
      </c>
      <c r="F17" s="255">
        <v>4</v>
      </c>
      <c r="G17" s="123">
        <v>4</v>
      </c>
      <c r="H17" s="106">
        <f t="shared" si="0"/>
        <v>0.16666666666666666</v>
      </c>
      <c r="I17" s="108">
        <v>75</v>
      </c>
      <c r="J17" s="126">
        <v>3</v>
      </c>
      <c r="K17" s="255">
        <v>18</v>
      </c>
      <c r="L17" s="123">
        <v>21</v>
      </c>
      <c r="M17" s="106">
        <f t="shared" si="1"/>
        <v>0.28000000000000003</v>
      </c>
      <c r="N17" s="108">
        <v>4104</v>
      </c>
      <c r="O17" s="126">
        <v>43</v>
      </c>
      <c r="P17" s="255">
        <v>448</v>
      </c>
      <c r="Q17" s="123">
        <v>467</v>
      </c>
      <c r="R17" s="106">
        <f t="shared" si="2"/>
        <v>0.11379142300194932</v>
      </c>
      <c r="S17" s="108">
        <v>3613</v>
      </c>
      <c r="T17" s="126">
        <v>38</v>
      </c>
      <c r="U17" s="255">
        <v>554</v>
      </c>
      <c r="V17" s="123">
        <v>574</v>
      </c>
      <c r="W17" s="106">
        <f t="shared" si="3"/>
        <v>0.15887074453362857</v>
      </c>
      <c r="X17" s="108">
        <v>2784</v>
      </c>
      <c r="Y17" s="126">
        <v>14</v>
      </c>
      <c r="Z17" s="255">
        <v>538</v>
      </c>
      <c r="AA17" s="123">
        <v>543</v>
      </c>
      <c r="AB17" s="76">
        <f t="shared" si="4"/>
        <v>0.19504310344827586</v>
      </c>
      <c r="AC17" s="256">
        <v>1627</v>
      </c>
      <c r="AD17" s="126">
        <v>4</v>
      </c>
      <c r="AE17" s="255">
        <v>342</v>
      </c>
      <c r="AF17" s="123">
        <v>345</v>
      </c>
      <c r="AG17" s="106">
        <f t="shared" si="5"/>
        <v>0.21204671173939765</v>
      </c>
      <c r="AH17" s="108">
        <v>745</v>
      </c>
      <c r="AI17" s="126">
        <v>2</v>
      </c>
      <c r="AJ17" s="255">
        <v>145</v>
      </c>
      <c r="AK17" s="123">
        <v>147</v>
      </c>
      <c r="AL17" s="106">
        <f t="shared" si="6"/>
        <v>0.19731543624161074</v>
      </c>
      <c r="AM17" s="108">
        <f t="shared" si="7"/>
        <v>12972</v>
      </c>
      <c r="AN17" s="126">
        <f t="shared" si="8"/>
        <v>104</v>
      </c>
      <c r="AO17" s="125">
        <f t="shared" si="9"/>
        <v>2049</v>
      </c>
      <c r="AP17" s="123">
        <f t="shared" si="10"/>
        <v>2101</v>
      </c>
      <c r="AQ17" s="106">
        <f t="shared" si="11"/>
        <v>0.16196423065063212</v>
      </c>
      <c r="AR17" s="82">
        <f t="shared" si="12"/>
        <v>1.9038553069966682E-3</v>
      </c>
      <c r="AS17" s="82">
        <f t="shared" si="13"/>
        <v>9.9952403617325075E-3</v>
      </c>
      <c r="AT17" s="82">
        <f t="shared" si="14"/>
        <v>0.22227510709186102</v>
      </c>
      <c r="AU17" s="82">
        <f t="shared" si="15"/>
        <v>0.2732032365540219</v>
      </c>
      <c r="AV17" s="82">
        <f t="shared" si="16"/>
        <v>0.2584483579247977</v>
      </c>
      <c r="AW17" s="82">
        <f t="shared" si="17"/>
        <v>0.16420752022846263</v>
      </c>
      <c r="AX17" s="82">
        <f t="shared" si="18"/>
        <v>6.9966682532127553E-2</v>
      </c>
      <c r="AY17" s="140"/>
    </row>
    <row r="18" spans="2:51" ht="13.5" customHeight="1">
      <c r="B18" s="138">
        <v>13</v>
      </c>
      <c r="C18" s="28" t="s">
        <v>103</v>
      </c>
      <c r="D18" s="108">
        <v>40</v>
      </c>
      <c r="E18" s="126">
        <v>1</v>
      </c>
      <c r="F18" s="255">
        <v>9</v>
      </c>
      <c r="G18" s="123">
        <v>9</v>
      </c>
      <c r="H18" s="106">
        <f t="shared" si="0"/>
        <v>0.22500000000000001</v>
      </c>
      <c r="I18" s="108">
        <v>148</v>
      </c>
      <c r="J18" s="126">
        <v>5</v>
      </c>
      <c r="K18" s="255">
        <v>44</v>
      </c>
      <c r="L18" s="123">
        <v>47</v>
      </c>
      <c r="M18" s="106">
        <f t="shared" si="1"/>
        <v>0.31756756756756754</v>
      </c>
      <c r="N18" s="108">
        <v>6798</v>
      </c>
      <c r="O18" s="126">
        <v>126</v>
      </c>
      <c r="P18" s="255">
        <v>782</v>
      </c>
      <c r="Q18" s="123">
        <v>852</v>
      </c>
      <c r="R18" s="106">
        <f t="shared" si="2"/>
        <v>0.12533097969991175</v>
      </c>
      <c r="S18" s="108">
        <v>6583</v>
      </c>
      <c r="T18" s="126">
        <v>96</v>
      </c>
      <c r="U18" s="255">
        <v>1013</v>
      </c>
      <c r="V18" s="123">
        <v>1076</v>
      </c>
      <c r="W18" s="106">
        <f t="shared" si="3"/>
        <v>0.1634513139905818</v>
      </c>
      <c r="X18" s="108">
        <v>4727</v>
      </c>
      <c r="Y18" s="126">
        <v>51</v>
      </c>
      <c r="Z18" s="255">
        <v>929</v>
      </c>
      <c r="AA18" s="123">
        <v>964</v>
      </c>
      <c r="AB18" s="76">
        <f t="shared" si="4"/>
        <v>0.20393484239475354</v>
      </c>
      <c r="AC18" s="256">
        <v>2578</v>
      </c>
      <c r="AD18" s="126">
        <v>11</v>
      </c>
      <c r="AE18" s="255">
        <v>598</v>
      </c>
      <c r="AF18" s="123">
        <v>606</v>
      </c>
      <c r="AG18" s="106">
        <f t="shared" si="5"/>
        <v>0.23506594259115593</v>
      </c>
      <c r="AH18" s="108">
        <v>1153</v>
      </c>
      <c r="AI18" s="126">
        <v>2</v>
      </c>
      <c r="AJ18" s="255">
        <v>234</v>
      </c>
      <c r="AK18" s="123">
        <v>236</v>
      </c>
      <c r="AL18" s="106">
        <f t="shared" si="6"/>
        <v>0.20468343451864701</v>
      </c>
      <c r="AM18" s="108">
        <f t="shared" si="7"/>
        <v>22027</v>
      </c>
      <c r="AN18" s="126">
        <f t="shared" si="8"/>
        <v>292</v>
      </c>
      <c r="AO18" s="125">
        <f t="shared" si="9"/>
        <v>3609</v>
      </c>
      <c r="AP18" s="123">
        <f t="shared" si="10"/>
        <v>3790</v>
      </c>
      <c r="AQ18" s="106">
        <f t="shared" si="11"/>
        <v>0.17206156081173105</v>
      </c>
      <c r="AR18" s="82">
        <f t="shared" si="12"/>
        <v>2.3746701846965698E-3</v>
      </c>
      <c r="AS18" s="82">
        <f t="shared" si="13"/>
        <v>1.2401055408970976E-2</v>
      </c>
      <c r="AT18" s="82">
        <f t="shared" si="14"/>
        <v>0.22480211081794196</v>
      </c>
      <c r="AU18" s="82">
        <f t="shared" si="15"/>
        <v>0.28390501319261213</v>
      </c>
      <c r="AV18" s="82">
        <f t="shared" si="16"/>
        <v>0.25435356200527703</v>
      </c>
      <c r="AW18" s="82">
        <f t="shared" si="17"/>
        <v>0.15989445910290237</v>
      </c>
      <c r="AX18" s="82">
        <f t="shared" si="18"/>
        <v>6.2269129287598944E-2</v>
      </c>
      <c r="AY18" s="140"/>
    </row>
    <row r="19" spans="2:51" ht="13.5" customHeight="1">
      <c r="B19" s="138">
        <v>14</v>
      </c>
      <c r="C19" s="28" t="s">
        <v>104</v>
      </c>
      <c r="D19" s="108">
        <v>26</v>
      </c>
      <c r="E19" s="126">
        <v>0</v>
      </c>
      <c r="F19" s="255">
        <v>5</v>
      </c>
      <c r="G19" s="123">
        <v>5</v>
      </c>
      <c r="H19" s="106">
        <f t="shared" si="0"/>
        <v>0.19230769230769232</v>
      </c>
      <c r="I19" s="108">
        <v>87</v>
      </c>
      <c r="J19" s="126">
        <v>4</v>
      </c>
      <c r="K19" s="255">
        <v>25</v>
      </c>
      <c r="L19" s="123">
        <v>27</v>
      </c>
      <c r="M19" s="106">
        <f t="shared" si="1"/>
        <v>0.31034482758620691</v>
      </c>
      <c r="N19" s="108">
        <v>5345</v>
      </c>
      <c r="O19" s="126">
        <v>93</v>
      </c>
      <c r="P19" s="255">
        <v>558</v>
      </c>
      <c r="Q19" s="123">
        <v>615</v>
      </c>
      <c r="R19" s="106">
        <f t="shared" si="2"/>
        <v>0.11506080449017773</v>
      </c>
      <c r="S19" s="108">
        <v>4774</v>
      </c>
      <c r="T19" s="126">
        <v>49</v>
      </c>
      <c r="U19" s="255">
        <v>705</v>
      </c>
      <c r="V19" s="123">
        <v>734</v>
      </c>
      <c r="W19" s="106">
        <f t="shared" si="3"/>
        <v>0.15374947633012148</v>
      </c>
      <c r="X19" s="108">
        <v>3621</v>
      </c>
      <c r="Y19" s="126">
        <v>22</v>
      </c>
      <c r="Z19" s="255">
        <v>698</v>
      </c>
      <c r="AA19" s="123">
        <v>710</v>
      </c>
      <c r="AB19" s="76">
        <f t="shared" si="4"/>
        <v>0.19607843137254902</v>
      </c>
      <c r="AC19" s="256">
        <v>2186</v>
      </c>
      <c r="AD19" s="126">
        <v>13</v>
      </c>
      <c r="AE19" s="255">
        <v>450</v>
      </c>
      <c r="AF19" s="123">
        <v>458</v>
      </c>
      <c r="AG19" s="106">
        <f t="shared" si="5"/>
        <v>0.20951509606587373</v>
      </c>
      <c r="AH19" s="108">
        <v>955</v>
      </c>
      <c r="AI19" s="126">
        <v>4</v>
      </c>
      <c r="AJ19" s="255">
        <v>166</v>
      </c>
      <c r="AK19" s="123">
        <v>167</v>
      </c>
      <c r="AL19" s="106">
        <f t="shared" si="6"/>
        <v>0.17486910994764399</v>
      </c>
      <c r="AM19" s="108">
        <f t="shared" si="7"/>
        <v>16994</v>
      </c>
      <c r="AN19" s="126">
        <f t="shared" si="8"/>
        <v>185</v>
      </c>
      <c r="AO19" s="125">
        <f t="shared" si="9"/>
        <v>2607</v>
      </c>
      <c r="AP19" s="123">
        <f t="shared" si="10"/>
        <v>2716</v>
      </c>
      <c r="AQ19" s="106">
        <f t="shared" si="11"/>
        <v>0.15982111333411791</v>
      </c>
      <c r="AR19" s="82">
        <f t="shared" si="12"/>
        <v>1.8409425625920471E-3</v>
      </c>
      <c r="AS19" s="82">
        <f t="shared" si="13"/>
        <v>9.9410898379970539E-3</v>
      </c>
      <c r="AT19" s="82">
        <f t="shared" si="14"/>
        <v>0.2264359351988218</v>
      </c>
      <c r="AU19" s="82">
        <f t="shared" si="15"/>
        <v>0.2702503681885125</v>
      </c>
      <c r="AV19" s="82">
        <f t="shared" si="16"/>
        <v>0.26141384388807071</v>
      </c>
      <c r="AW19" s="82">
        <f t="shared" si="17"/>
        <v>0.16863033873343153</v>
      </c>
      <c r="AX19" s="82">
        <f t="shared" si="18"/>
        <v>6.1487481590574371E-2</v>
      </c>
      <c r="AY19" s="140"/>
    </row>
    <row r="20" spans="2:51" ht="13.5" customHeight="1">
      <c r="B20" s="138">
        <v>15</v>
      </c>
      <c r="C20" s="28" t="s">
        <v>105</v>
      </c>
      <c r="D20" s="108">
        <v>37</v>
      </c>
      <c r="E20" s="126">
        <v>0</v>
      </c>
      <c r="F20" s="255">
        <v>4</v>
      </c>
      <c r="G20" s="123">
        <v>4</v>
      </c>
      <c r="H20" s="106">
        <f t="shared" si="0"/>
        <v>0.10810810810810811</v>
      </c>
      <c r="I20" s="108">
        <v>174</v>
      </c>
      <c r="J20" s="126">
        <v>4</v>
      </c>
      <c r="K20" s="255">
        <v>28</v>
      </c>
      <c r="L20" s="123">
        <v>30</v>
      </c>
      <c r="M20" s="106">
        <f t="shared" si="1"/>
        <v>0.17241379310344829</v>
      </c>
      <c r="N20" s="108">
        <v>9193</v>
      </c>
      <c r="O20" s="126">
        <v>131</v>
      </c>
      <c r="P20" s="255">
        <v>988</v>
      </c>
      <c r="Q20" s="123">
        <v>1059</v>
      </c>
      <c r="R20" s="106">
        <f t="shared" si="2"/>
        <v>0.11519634504514305</v>
      </c>
      <c r="S20" s="108">
        <v>8122</v>
      </c>
      <c r="T20" s="126">
        <v>87</v>
      </c>
      <c r="U20" s="255">
        <v>1255</v>
      </c>
      <c r="V20" s="123">
        <v>1293</v>
      </c>
      <c r="W20" s="106">
        <f t="shared" si="3"/>
        <v>0.15919724205860625</v>
      </c>
      <c r="X20" s="108">
        <v>5800</v>
      </c>
      <c r="Y20" s="126">
        <v>46</v>
      </c>
      <c r="Z20" s="255">
        <v>1089</v>
      </c>
      <c r="AA20" s="123">
        <v>1111</v>
      </c>
      <c r="AB20" s="76">
        <f t="shared" si="4"/>
        <v>0.19155172413793103</v>
      </c>
      <c r="AC20" s="256">
        <v>3135</v>
      </c>
      <c r="AD20" s="126">
        <v>10</v>
      </c>
      <c r="AE20" s="255">
        <v>661</v>
      </c>
      <c r="AF20" s="123">
        <v>667</v>
      </c>
      <c r="AG20" s="106">
        <f t="shared" si="5"/>
        <v>0.21275917065390751</v>
      </c>
      <c r="AH20" s="108">
        <v>1302</v>
      </c>
      <c r="AI20" s="126">
        <v>2</v>
      </c>
      <c r="AJ20" s="255">
        <v>233</v>
      </c>
      <c r="AK20" s="123">
        <v>233</v>
      </c>
      <c r="AL20" s="106">
        <f t="shared" si="6"/>
        <v>0.17895545314900155</v>
      </c>
      <c r="AM20" s="108">
        <f t="shared" si="7"/>
        <v>27763</v>
      </c>
      <c r="AN20" s="126">
        <f t="shared" si="8"/>
        <v>280</v>
      </c>
      <c r="AO20" s="125">
        <f t="shared" si="9"/>
        <v>4258</v>
      </c>
      <c r="AP20" s="123">
        <f t="shared" si="10"/>
        <v>4397</v>
      </c>
      <c r="AQ20" s="106">
        <f t="shared" si="11"/>
        <v>0.15837625616828152</v>
      </c>
      <c r="AR20" s="82">
        <f t="shared" si="12"/>
        <v>9.0971116670457127E-4</v>
      </c>
      <c r="AS20" s="82">
        <f t="shared" si="13"/>
        <v>6.8228337502842847E-3</v>
      </c>
      <c r="AT20" s="82">
        <f t="shared" si="14"/>
        <v>0.24084603138503524</v>
      </c>
      <c r="AU20" s="82">
        <f t="shared" si="15"/>
        <v>0.29406413463725267</v>
      </c>
      <c r="AV20" s="82">
        <f t="shared" si="16"/>
        <v>0.25267227655219465</v>
      </c>
      <c r="AW20" s="82">
        <f t="shared" si="17"/>
        <v>0.15169433704798727</v>
      </c>
      <c r="AX20" s="82">
        <f t="shared" si="18"/>
        <v>5.299067546054128E-2</v>
      </c>
      <c r="AY20" s="140"/>
    </row>
    <row r="21" spans="2:51" ht="13.5" customHeight="1">
      <c r="B21" s="138">
        <v>16</v>
      </c>
      <c r="C21" s="28" t="s">
        <v>54</v>
      </c>
      <c r="D21" s="108">
        <v>20</v>
      </c>
      <c r="E21" s="126">
        <v>1</v>
      </c>
      <c r="F21" s="255">
        <v>3</v>
      </c>
      <c r="G21" s="123">
        <v>4</v>
      </c>
      <c r="H21" s="106">
        <f t="shared" si="0"/>
        <v>0.2</v>
      </c>
      <c r="I21" s="108">
        <v>90</v>
      </c>
      <c r="J21" s="126">
        <v>2</v>
      </c>
      <c r="K21" s="255">
        <v>18</v>
      </c>
      <c r="L21" s="123">
        <v>20</v>
      </c>
      <c r="M21" s="106">
        <f t="shared" si="1"/>
        <v>0.22222222222222221</v>
      </c>
      <c r="N21" s="108">
        <v>5620</v>
      </c>
      <c r="O21" s="126">
        <v>88</v>
      </c>
      <c r="P21" s="255">
        <v>565</v>
      </c>
      <c r="Q21" s="123">
        <v>617</v>
      </c>
      <c r="R21" s="106">
        <f t="shared" si="2"/>
        <v>0.1097864768683274</v>
      </c>
      <c r="S21" s="108">
        <v>5048</v>
      </c>
      <c r="T21" s="126">
        <v>79</v>
      </c>
      <c r="U21" s="255">
        <v>677</v>
      </c>
      <c r="V21" s="123">
        <v>715</v>
      </c>
      <c r="W21" s="106">
        <f t="shared" si="3"/>
        <v>0.14164025356576862</v>
      </c>
      <c r="X21" s="108">
        <v>3894</v>
      </c>
      <c r="Y21" s="126">
        <v>37</v>
      </c>
      <c r="Z21" s="255">
        <v>651</v>
      </c>
      <c r="AA21" s="123">
        <v>673</v>
      </c>
      <c r="AB21" s="76">
        <f t="shared" si="4"/>
        <v>0.17282999486389317</v>
      </c>
      <c r="AC21" s="256">
        <v>2457</v>
      </c>
      <c r="AD21" s="126">
        <v>7</v>
      </c>
      <c r="AE21" s="255">
        <v>455</v>
      </c>
      <c r="AF21" s="123">
        <v>459</v>
      </c>
      <c r="AG21" s="106">
        <f t="shared" si="5"/>
        <v>0.18681318681318682</v>
      </c>
      <c r="AH21" s="108">
        <v>1197</v>
      </c>
      <c r="AI21" s="126">
        <v>3</v>
      </c>
      <c r="AJ21" s="255">
        <v>218</v>
      </c>
      <c r="AK21" s="123">
        <v>221</v>
      </c>
      <c r="AL21" s="106">
        <f t="shared" si="6"/>
        <v>0.1846282372598162</v>
      </c>
      <c r="AM21" s="108">
        <f t="shared" si="7"/>
        <v>18326</v>
      </c>
      <c r="AN21" s="126">
        <f t="shared" si="8"/>
        <v>217</v>
      </c>
      <c r="AO21" s="125">
        <f t="shared" si="9"/>
        <v>2587</v>
      </c>
      <c r="AP21" s="123">
        <f t="shared" si="10"/>
        <v>2709</v>
      </c>
      <c r="AQ21" s="106">
        <f t="shared" si="11"/>
        <v>0.14782276546982429</v>
      </c>
      <c r="AR21" s="82">
        <f t="shared" si="12"/>
        <v>1.4765596160944998E-3</v>
      </c>
      <c r="AS21" s="82">
        <f t="shared" si="13"/>
        <v>7.3827980804724988E-3</v>
      </c>
      <c r="AT21" s="82">
        <f t="shared" si="14"/>
        <v>0.2277593207825766</v>
      </c>
      <c r="AU21" s="82">
        <f t="shared" si="15"/>
        <v>0.26393503137689184</v>
      </c>
      <c r="AV21" s="82">
        <f t="shared" si="16"/>
        <v>0.24843115540789959</v>
      </c>
      <c r="AW21" s="82">
        <f t="shared" si="17"/>
        <v>0.16943521594684385</v>
      </c>
      <c r="AX21" s="82">
        <f t="shared" si="18"/>
        <v>8.157991878922112E-2</v>
      </c>
      <c r="AY21" s="140"/>
    </row>
    <row r="22" spans="2:51" ht="13.5" customHeight="1">
      <c r="B22" s="138">
        <v>17</v>
      </c>
      <c r="C22" s="28" t="s">
        <v>106</v>
      </c>
      <c r="D22" s="108">
        <v>48</v>
      </c>
      <c r="E22" s="126">
        <v>1</v>
      </c>
      <c r="F22" s="255">
        <v>13</v>
      </c>
      <c r="G22" s="123">
        <v>13</v>
      </c>
      <c r="H22" s="106">
        <f t="shared" si="0"/>
        <v>0.27083333333333331</v>
      </c>
      <c r="I22" s="108">
        <v>153</v>
      </c>
      <c r="J22" s="126">
        <v>2</v>
      </c>
      <c r="K22" s="255">
        <v>24</v>
      </c>
      <c r="L22" s="123">
        <v>25</v>
      </c>
      <c r="M22" s="106">
        <f t="shared" si="1"/>
        <v>0.16339869281045752</v>
      </c>
      <c r="N22" s="108">
        <v>8183</v>
      </c>
      <c r="O22" s="126">
        <v>108</v>
      </c>
      <c r="P22" s="255">
        <v>925</v>
      </c>
      <c r="Q22" s="123">
        <v>987</v>
      </c>
      <c r="R22" s="106">
        <f t="shared" si="2"/>
        <v>0.12061591103507271</v>
      </c>
      <c r="S22" s="108">
        <v>7233</v>
      </c>
      <c r="T22" s="126">
        <v>94</v>
      </c>
      <c r="U22" s="255">
        <v>1114</v>
      </c>
      <c r="V22" s="123">
        <v>1165</v>
      </c>
      <c r="W22" s="106">
        <f t="shared" si="3"/>
        <v>0.16106733029171852</v>
      </c>
      <c r="X22" s="108">
        <v>5468</v>
      </c>
      <c r="Y22" s="126">
        <v>44</v>
      </c>
      <c r="Z22" s="255">
        <v>1017</v>
      </c>
      <c r="AA22" s="123">
        <v>1036</v>
      </c>
      <c r="AB22" s="76">
        <f t="shared" si="4"/>
        <v>0.18946598390636429</v>
      </c>
      <c r="AC22" s="256">
        <v>3318</v>
      </c>
      <c r="AD22" s="126">
        <v>18</v>
      </c>
      <c r="AE22" s="255">
        <v>720</v>
      </c>
      <c r="AF22" s="123">
        <v>731</v>
      </c>
      <c r="AG22" s="106">
        <f t="shared" si="5"/>
        <v>0.22031344183242918</v>
      </c>
      <c r="AH22" s="108">
        <v>1545</v>
      </c>
      <c r="AI22" s="126">
        <v>1</v>
      </c>
      <c r="AJ22" s="255">
        <v>310</v>
      </c>
      <c r="AK22" s="123">
        <v>311</v>
      </c>
      <c r="AL22" s="106">
        <f t="shared" si="6"/>
        <v>0.20129449838187702</v>
      </c>
      <c r="AM22" s="108">
        <f t="shared" si="7"/>
        <v>25948</v>
      </c>
      <c r="AN22" s="126">
        <f t="shared" si="8"/>
        <v>268</v>
      </c>
      <c r="AO22" s="125">
        <f t="shared" si="9"/>
        <v>4123</v>
      </c>
      <c r="AP22" s="123">
        <f t="shared" si="10"/>
        <v>4268</v>
      </c>
      <c r="AQ22" s="106">
        <f t="shared" si="11"/>
        <v>0.16448281177740096</v>
      </c>
      <c r="AR22" s="82">
        <f t="shared" si="12"/>
        <v>3.0459231490159327E-3</v>
      </c>
      <c r="AS22" s="82">
        <f t="shared" si="13"/>
        <v>5.857544517338332E-3</v>
      </c>
      <c r="AT22" s="82">
        <f t="shared" si="14"/>
        <v>0.23125585754451733</v>
      </c>
      <c r="AU22" s="82">
        <f t="shared" si="15"/>
        <v>0.27296157450796626</v>
      </c>
      <c r="AV22" s="82">
        <f t="shared" si="16"/>
        <v>0.24273664479850046</v>
      </c>
      <c r="AW22" s="82">
        <f t="shared" si="17"/>
        <v>0.17127460168697281</v>
      </c>
      <c r="AX22" s="82">
        <f t="shared" si="18"/>
        <v>7.2867853795688844E-2</v>
      </c>
      <c r="AY22" s="140"/>
    </row>
    <row r="23" spans="2:51" ht="13.5" customHeight="1">
      <c r="B23" s="138">
        <v>18</v>
      </c>
      <c r="C23" s="28" t="s">
        <v>55</v>
      </c>
      <c r="D23" s="108">
        <v>27</v>
      </c>
      <c r="E23" s="126">
        <v>2</v>
      </c>
      <c r="F23" s="255">
        <v>6</v>
      </c>
      <c r="G23" s="123">
        <v>8</v>
      </c>
      <c r="H23" s="106">
        <f t="shared" si="0"/>
        <v>0.29629629629629628</v>
      </c>
      <c r="I23" s="108">
        <v>107</v>
      </c>
      <c r="J23" s="126">
        <v>1</v>
      </c>
      <c r="K23" s="255">
        <v>26</v>
      </c>
      <c r="L23" s="123">
        <v>27</v>
      </c>
      <c r="M23" s="106">
        <f t="shared" si="1"/>
        <v>0.25233644859813081</v>
      </c>
      <c r="N23" s="108">
        <v>7159</v>
      </c>
      <c r="O23" s="126">
        <v>99</v>
      </c>
      <c r="P23" s="255">
        <v>744</v>
      </c>
      <c r="Q23" s="123">
        <v>802</v>
      </c>
      <c r="R23" s="106">
        <f t="shared" si="2"/>
        <v>0.11202681938818271</v>
      </c>
      <c r="S23" s="108">
        <v>6564</v>
      </c>
      <c r="T23" s="126">
        <v>71</v>
      </c>
      <c r="U23" s="255">
        <v>917</v>
      </c>
      <c r="V23" s="123">
        <v>958</v>
      </c>
      <c r="W23" s="106">
        <f t="shared" si="3"/>
        <v>0.14594759293113954</v>
      </c>
      <c r="X23" s="108">
        <v>5067</v>
      </c>
      <c r="Y23" s="126">
        <v>38</v>
      </c>
      <c r="Z23" s="255">
        <v>903</v>
      </c>
      <c r="AA23" s="123">
        <v>921</v>
      </c>
      <c r="AB23" s="76">
        <f t="shared" si="4"/>
        <v>0.1817643576080521</v>
      </c>
      <c r="AC23" s="256">
        <v>2929</v>
      </c>
      <c r="AD23" s="126">
        <v>14</v>
      </c>
      <c r="AE23" s="255">
        <v>585</v>
      </c>
      <c r="AF23" s="123">
        <v>591</v>
      </c>
      <c r="AG23" s="106">
        <f t="shared" si="5"/>
        <v>0.20177534994878799</v>
      </c>
      <c r="AH23" s="108">
        <v>1344</v>
      </c>
      <c r="AI23" s="126">
        <v>2</v>
      </c>
      <c r="AJ23" s="255">
        <v>256</v>
      </c>
      <c r="AK23" s="123">
        <v>258</v>
      </c>
      <c r="AL23" s="106">
        <f t="shared" si="6"/>
        <v>0.19196428571428573</v>
      </c>
      <c r="AM23" s="108">
        <f t="shared" si="7"/>
        <v>23197</v>
      </c>
      <c r="AN23" s="126">
        <f t="shared" si="8"/>
        <v>227</v>
      </c>
      <c r="AO23" s="125">
        <f t="shared" si="9"/>
        <v>3437</v>
      </c>
      <c r="AP23" s="123">
        <f t="shared" si="10"/>
        <v>3565</v>
      </c>
      <c r="AQ23" s="106">
        <f t="shared" si="11"/>
        <v>0.15368366599129199</v>
      </c>
      <c r="AR23" s="82">
        <f t="shared" si="12"/>
        <v>2.2440392706872371E-3</v>
      </c>
      <c r="AS23" s="82">
        <f t="shared" si="13"/>
        <v>7.5736325385694246E-3</v>
      </c>
      <c r="AT23" s="82">
        <f t="shared" si="14"/>
        <v>0.22496493688639552</v>
      </c>
      <c r="AU23" s="82">
        <f t="shared" si="15"/>
        <v>0.26872370266479662</v>
      </c>
      <c r="AV23" s="82">
        <f t="shared" si="16"/>
        <v>0.25834502103786816</v>
      </c>
      <c r="AW23" s="82">
        <f t="shared" si="17"/>
        <v>0.16577840112201964</v>
      </c>
      <c r="AX23" s="82">
        <f t="shared" si="18"/>
        <v>7.2370266479663395E-2</v>
      </c>
      <c r="AY23" s="140"/>
    </row>
    <row r="24" spans="2:51" ht="13.5" customHeight="1">
      <c r="B24" s="138">
        <v>19</v>
      </c>
      <c r="C24" s="28" t="s">
        <v>107</v>
      </c>
      <c r="D24" s="108">
        <v>33</v>
      </c>
      <c r="E24" s="126">
        <v>0</v>
      </c>
      <c r="F24" s="255">
        <v>1</v>
      </c>
      <c r="G24" s="123">
        <v>1</v>
      </c>
      <c r="H24" s="106">
        <f t="shared" si="0"/>
        <v>3.0303030303030304E-2</v>
      </c>
      <c r="I24" s="108">
        <v>145</v>
      </c>
      <c r="J24" s="126">
        <v>3</v>
      </c>
      <c r="K24" s="255">
        <v>29</v>
      </c>
      <c r="L24" s="123">
        <v>30</v>
      </c>
      <c r="M24" s="106">
        <f t="shared" si="1"/>
        <v>0.20689655172413793</v>
      </c>
      <c r="N24" s="108">
        <v>5178</v>
      </c>
      <c r="O24" s="126">
        <v>66</v>
      </c>
      <c r="P24" s="255">
        <v>625</v>
      </c>
      <c r="Q24" s="123">
        <v>655</v>
      </c>
      <c r="R24" s="106">
        <f t="shared" si="2"/>
        <v>0.12649671687910391</v>
      </c>
      <c r="S24" s="108">
        <v>4624</v>
      </c>
      <c r="T24" s="126">
        <v>53</v>
      </c>
      <c r="U24" s="255">
        <v>795</v>
      </c>
      <c r="V24" s="123">
        <v>820</v>
      </c>
      <c r="W24" s="106">
        <f t="shared" si="3"/>
        <v>0.1773356401384083</v>
      </c>
      <c r="X24" s="108">
        <v>3315</v>
      </c>
      <c r="Y24" s="126">
        <v>25</v>
      </c>
      <c r="Z24" s="255">
        <v>659</v>
      </c>
      <c r="AA24" s="123">
        <v>677</v>
      </c>
      <c r="AB24" s="76">
        <f t="shared" si="4"/>
        <v>0.20422322775263951</v>
      </c>
      <c r="AC24" s="256">
        <v>1923</v>
      </c>
      <c r="AD24" s="126">
        <v>6</v>
      </c>
      <c r="AE24" s="255">
        <v>402</v>
      </c>
      <c r="AF24" s="123">
        <v>407</v>
      </c>
      <c r="AG24" s="106">
        <f t="shared" si="5"/>
        <v>0.21164846593863754</v>
      </c>
      <c r="AH24" s="108">
        <v>828</v>
      </c>
      <c r="AI24" s="126">
        <v>1</v>
      </c>
      <c r="AJ24" s="255">
        <v>155</v>
      </c>
      <c r="AK24" s="123">
        <v>156</v>
      </c>
      <c r="AL24" s="106">
        <f t="shared" si="6"/>
        <v>0.18840579710144928</v>
      </c>
      <c r="AM24" s="108">
        <f t="shared" si="7"/>
        <v>16046</v>
      </c>
      <c r="AN24" s="126">
        <f t="shared" si="8"/>
        <v>154</v>
      </c>
      <c r="AO24" s="125">
        <f t="shared" si="9"/>
        <v>2666</v>
      </c>
      <c r="AP24" s="123">
        <f t="shared" si="10"/>
        <v>2746</v>
      </c>
      <c r="AQ24" s="106">
        <f t="shared" si="11"/>
        <v>0.17113299264614235</v>
      </c>
      <c r="AR24" s="82">
        <f t="shared" si="12"/>
        <v>3.6416605972323381E-4</v>
      </c>
      <c r="AS24" s="82">
        <f t="shared" si="13"/>
        <v>1.0924981791697014E-2</v>
      </c>
      <c r="AT24" s="82">
        <f t="shared" si="14"/>
        <v>0.23852876911871815</v>
      </c>
      <c r="AU24" s="82">
        <f t="shared" si="15"/>
        <v>0.29861616897305171</v>
      </c>
      <c r="AV24" s="82">
        <f t="shared" si="16"/>
        <v>0.24654042243262927</v>
      </c>
      <c r="AW24" s="82">
        <f t="shared" si="17"/>
        <v>0.14821558630735615</v>
      </c>
      <c r="AX24" s="82">
        <f t="shared" si="18"/>
        <v>5.680990531682447E-2</v>
      </c>
      <c r="AY24" s="140"/>
    </row>
    <row r="25" spans="2:51" ht="13.5" customHeight="1">
      <c r="B25" s="138">
        <v>20</v>
      </c>
      <c r="C25" s="28" t="s">
        <v>108</v>
      </c>
      <c r="D25" s="108">
        <v>41</v>
      </c>
      <c r="E25" s="126">
        <v>2</v>
      </c>
      <c r="F25" s="255">
        <v>9</v>
      </c>
      <c r="G25" s="123">
        <v>10</v>
      </c>
      <c r="H25" s="106">
        <f t="shared" si="0"/>
        <v>0.24390243902439024</v>
      </c>
      <c r="I25" s="108">
        <v>122</v>
      </c>
      <c r="J25" s="126">
        <v>3</v>
      </c>
      <c r="K25" s="255">
        <v>31</v>
      </c>
      <c r="L25" s="123">
        <v>34</v>
      </c>
      <c r="M25" s="106">
        <f t="shared" si="1"/>
        <v>0.27868852459016391</v>
      </c>
      <c r="N25" s="108">
        <v>8730</v>
      </c>
      <c r="O25" s="126">
        <v>146</v>
      </c>
      <c r="P25" s="255">
        <v>982</v>
      </c>
      <c r="Q25" s="123">
        <v>1061</v>
      </c>
      <c r="R25" s="106">
        <f t="shared" si="2"/>
        <v>0.12153493699885452</v>
      </c>
      <c r="S25" s="108">
        <v>7243</v>
      </c>
      <c r="T25" s="126">
        <v>87</v>
      </c>
      <c r="U25" s="255">
        <v>1084</v>
      </c>
      <c r="V25" s="123">
        <v>1127</v>
      </c>
      <c r="W25" s="106">
        <f t="shared" si="3"/>
        <v>0.15559850890514981</v>
      </c>
      <c r="X25" s="108">
        <v>5001</v>
      </c>
      <c r="Y25" s="126">
        <v>40</v>
      </c>
      <c r="Z25" s="255">
        <v>948</v>
      </c>
      <c r="AA25" s="123">
        <v>972</v>
      </c>
      <c r="AB25" s="76">
        <f t="shared" si="4"/>
        <v>0.19436112777444511</v>
      </c>
      <c r="AC25" s="256">
        <v>2752</v>
      </c>
      <c r="AD25" s="126">
        <v>10</v>
      </c>
      <c r="AE25" s="255">
        <v>608</v>
      </c>
      <c r="AF25" s="123">
        <v>614</v>
      </c>
      <c r="AG25" s="106">
        <f t="shared" si="5"/>
        <v>0.22311046511627908</v>
      </c>
      <c r="AH25" s="108">
        <v>1209</v>
      </c>
      <c r="AI25" s="126">
        <v>1</v>
      </c>
      <c r="AJ25" s="255">
        <v>255</v>
      </c>
      <c r="AK25" s="123">
        <v>255</v>
      </c>
      <c r="AL25" s="106">
        <f t="shared" si="6"/>
        <v>0.21091811414392059</v>
      </c>
      <c r="AM25" s="108">
        <f t="shared" si="7"/>
        <v>25098</v>
      </c>
      <c r="AN25" s="126">
        <f t="shared" si="8"/>
        <v>289</v>
      </c>
      <c r="AO25" s="125">
        <f t="shared" si="9"/>
        <v>3917</v>
      </c>
      <c r="AP25" s="123">
        <f t="shared" si="10"/>
        <v>4073</v>
      </c>
      <c r="AQ25" s="106">
        <f t="shared" si="11"/>
        <v>0.16228384731851145</v>
      </c>
      <c r="AR25" s="82">
        <f t="shared" si="12"/>
        <v>2.4551927326295114E-3</v>
      </c>
      <c r="AS25" s="82">
        <f t="shared" si="13"/>
        <v>8.3476552909403385E-3</v>
      </c>
      <c r="AT25" s="82">
        <f t="shared" si="14"/>
        <v>0.26049594893199118</v>
      </c>
      <c r="AU25" s="82">
        <f t="shared" si="15"/>
        <v>0.27670022096734592</v>
      </c>
      <c r="AV25" s="82">
        <f t="shared" si="16"/>
        <v>0.2386447336115885</v>
      </c>
      <c r="AW25" s="82">
        <f t="shared" si="17"/>
        <v>0.150748833783452</v>
      </c>
      <c r="AX25" s="82">
        <f t="shared" si="18"/>
        <v>6.260741468205254E-2</v>
      </c>
      <c r="AY25" s="140"/>
    </row>
    <row r="26" spans="2:51" ht="13.5" customHeight="1">
      <c r="B26" s="138">
        <v>21</v>
      </c>
      <c r="C26" s="28" t="s">
        <v>109</v>
      </c>
      <c r="D26" s="108">
        <v>40</v>
      </c>
      <c r="E26" s="126">
        <v>0</v>
      </c>
      <c r="F26" s="255">
        <v>5</v>
      </c>
      <c r="G26" s="123">
        <v>5</v>
      </c>
      <c r="H26" s="106">
        <f t="shared" si="0"/>
        <v>0.125</v>
      </c>
      <c r="I26" s="108">
        <v>99</v>
      </c>
      <c r="J26" s="126">
        <v>3</v>
      </c>
      <c r="K26" s="255">
        <v>21</v>
      </c>
      <c r="L26" s="123">
        <v>23</v>
      </c>
      <c r="M26" s="106">
        <f t="shared" si="1"/>
        <v>0.23232323232323232</v>
      </c>
      <c r="N26" s="108">
        <v>5337</v>
      </c>
      <c r="O26" s="126">
        <v>74</v>
      </c>
      <c r="P26" s="255">
        <v>548</v>
      </c>
      <c r="Q26" s="123">
        <v>591</v>
      </c>
      <c r="R26" s="106">
        <f t="shared" si="2"/>
        <v>0.11073636874648679</v>
      </c>
      <c r="S26" s="108">
        <v>4902</v>
      </c>
      <c r="T26" s="126">
        <v>73</v>
      </c>
      <c r="U26" s="255">
        <v>754</v>
      </c>
      <c r="V26" s="123">
        <v>788</v>
      </c>
      <c r="W26" s="106">
        <f t="shared" si="3"/>
        <v>0.16075071399428806</v>
      </c>
      <c r="X26" s="108">
        <v>3509</v>
      </c>
      <c r="Y26" s="126">
        <v>27</v>
      </c>
      <c r="Z26" s="255">
        <v>654</v>
      </c>
      <c r="AA26" s="123">
        <v>672</v>
      </c>
      <c r="AB26" s="76">
        <f t="shared" si="4"/>
        <v>0.1915075520091194</v>
      </c>
      <c r="AC26" s="256">
        <v>1820</v>
      </c>
      <c r="AD26" s="126">
        <v>8</v>
      </c>
      <c r="AE26" s="255">
        <v>420</v>
      </c>
      <c r="AF26" s="123">
        <v>425</v>
      </c>
      <c r="AG26" s="106">
        <f t="shared" si="5"/>
        <v>0.23351648351648352</v>
      </c>
      <c r="AH26" s="108">
        <v>658</v>
      </c>
      <c r="AI26" s="126">
        <v>1</v>
      </c>
      <c r="AJ26" s="255">
        <v>145</v>
      </c>
      <c r="AK26" s="123">
        <v>146</v>
      </c>
      <c r="AL26" s="106">
        <f t="shared" si="6"/>
        <v>0.22188449848024316</v>
      </c>
      <c r="AM26" s="108">
        <f t="shared" si="7"/>
        <v>16365</v>
      </c>
      <c r="AN26" s="126">
        <f t="shared" si="8"/>
        <v>186</v>
      </c>
      <c r="AO26" s="125">
        <f t="shared" si="9"/>
        <v>2547</v>
      </c>
      <c r="AP26" s="123">
        <f t="shared" si="10"/>
        <v>2650</v>
      </c>
      <c r="AQ26" s="106">
        <f t="shared" si="11"/>
        <v>0.16193095019859458</v>
      </c>
      <c r="AR26" s="82">
        <f t="shared" si="12"/>
        <v>1.8867924528301887E-3</v>
      </c>
      <c r="AS26" s="82">
        <f t="shared" si="13"/>
        <v>8.6792452830188674E-3</v>
      </c>
      <c r="AT26" s="82">
        <f t="shared" si="14"/>
        <v>0.2230188679245283</v>
      </c>
      <c r="AU26" s="82">
        <f t="shared" si="15"/>
        <v>0.29735849056603775</v>
      </c>
      <c r="AV26" s="82">
        <f t="shared" si="16"/>
        <v>0.25358490566037734</v>
      </c>
      <c r="AW26" s="82">
        <f t="shared" si="17"/>
        <v>0.16037735849056603</v>
      </c>
      <c r="AX26" s="82">
        <f t="shared" si="18"/>
        <v>5.5094339622641507E-2</v>
      </c>
      <c r="AY26" s="140"/>
    </row>
    <row r="27" spans="2:51" ht="13.5" customHeight="1">
      <c r="B27" s="138">
        <v>22</v>
      </c>
      <c r="C27" s="28" t="s">
        <v>56</v>
      </c>
      <c r="D27" s="108">
        <v>30</v>
      </c>
      <c r="E27" s="126">
        <v>0</v>
      </c>
      <c r="F27" s="255">
        <v>6</v>
      </c>
      <c r="G27" s="123">
        <v>6</v>
      </c>
      <c r="H27" s="106">
        <f t="shared" si="0"/>
        <v>0.2</v>
      </c>
      <c r="I27" s="108">
        <v>118</v>
      </c>
      <c r="J27" s="126">
        <v>5</v>
      </c>
      <c r="K27" s="255">
        <v>25</v>
      </c>
      <c r="L27" s="123">
        <v>28</v>
      </c>
      <c r="M27" s="106">
        <f t="shared" si="1"/>
        <v>0.23728813559322035</v>
      </c>
      <c r="N27" s="108">
        <v>7864</v>
      </c>
      <c r="O27" s="126">
        <v>115</v>
      </c>
      <c r="P27" s="255">
        <v>855</v>
      </c>
      <c r="Q27" s="123">
        <v>916</v>
      </c>
      <c r="R27" s="106">
        <f t="shared" si="2"/>
        <v>0.11648016276703968</v>
      </c>
      <c r="S27" s="108">
        <v>6327</v>
      </c>
      <c r="T27" s="126">
        <v>83</v>
      </c>
      <c r="U27" s="255">
        <v>976</v>
      </c>
      <c r="V27" s="123">
        <v>1016</v>
      </c>
      <c r="W27" s="106">
        <f t="shared" si="3"/>
        <v>0.16058163426584479</v>
      </c>
      <c r="X27" s="108">
        <v>4262</v>
      </c>
      <c r="Y27" s="126">
        <v>34</v>
      </c>
      <c r="Z27" s="255">
        <v>826</v>
      </c>
      <c r="AA27" s="123">
        <v>844</v>
      </c>
      <c r="AB27" s="76">
        <f t="shared" si="4"/>
        <v>0.19802909432191459</v>
      </c>
      <c r="AC27" s="256">
        <v>2205</v>
      </c>
      <c r="AD27" s="126">
        <v>11</v>
      </c>
      <c r="AE27" s="255">
        <v>493</v>
      </c>
      <c r="AF27" s="123">
        <v>499</v>
      </c>
      <c r="AG27" s="106">
        <f t="shared" si="5"/>
        <v>0.22630385487528346</v>
      </c>
      <c r="AH27" s="108">
        <v>975</v>
      </c>
      <c r="AI27" s="126">
        <v>1</v>
      </c>
      <c r="AJ27" s="255">
        <v>174</v>
      </c>
      <c r="AK27" s="123">
        <v>174</v>
      </c>
      <c r="AL27" s="106">
        <f t="shared" si="6"/>
        <v>0.17846153846153845</v>
      </c>
      <c r="AM27" s="108">
        <f t="shared" si="7"/>
        <v>21781</v>
      </c>
      <c r="AN27" s="126">
        <f t="shared" si="8"/>
        <v>249</v>
      </c>
      <c r="AO27" s="125">
        <f t="shared" si="9"/>
        <v>3355</v>
      </c>
      <c r="AP27" s="123">
        <f t="shared" si="10"/>
        <v>3483</v>
      </c>
      <c r="AQ27" s="106">
        <f t="shared" si="11"/>
        <v>0.15991001331435656</v>
      </c>
      <c r="AR27" s="82">
        <f t="shared" si="12"/>
        <v>1.7226528854435831E-3</v>
      </c>
      <c r="AS27" s="82">
        <f t="shared" si="13"/>
        <v>8.0390467987367219E-3</v>
      </c>
      <c r="AT27" s="82">
        <f t="shared" si="14"/>
        <v>0.26299167384438704</v>
      </c>
      <c r="AU27" s="82">
        <f t="shared" si="15"/>
        <v>0.29170255526844674</v>
      </c>
      <c r="AV27" s="82">
        <f t="shared" si="16"/>
        <v>0.24231983921906403</v>
      </c>
      <c r="AW27" s="82">
        <f t="shared" si="17"/>
        <v>0.143267298306058</v>
      </c>
      <c r="AX27" s="82">
        <f t="shared" si="18"/>
        <v>4.9956933677863913E-2</v>
      </c>
      <c r="AY27" s="140"/>
    </row>
    <row r="28" spans="2:51" ht="13.5" customHeight="1">
      <c r="B28" s="138">
        <v>23</v>
      </c>
      <c r="C28" s="28" t="s">
        <v>110</v>
      </c>
      <c r="D28" s="108">
        <v>57</v>
      </c>
      <c r="E28" s="126">
        <v>4</v>
      </c>
      <c r="F28" s="255">
        <v>13</v>
      </c>
      <c r="G28" s="123">
        <v>15</v>
      </c>
      <c r="H28" s="106">
        <f t="shared" si="0"/>
        <v>0.26315789473684209</v>
      </c>
      <c r="I28" s="108">
        <v>198</v>
      </c>
      <c r="J28" s="126">
        <v>4</v>
      </c>
      <c r="K28" s="255">
        <v>49</v>
      </c>
      <c r="L28" s="123">
        <v>52</v>
      </c>
      <c r="M28" s="106">
        <f t="shared" si="1"/>
        <v>0.26262626262626265</v>
      </c>
      <c r="N28" s="108">
        <v>10587</v>
      </c>
      <c r="O28" s="126">
        <v>132</v>
      </c>
      <c r="P28" s="255">
        <v>1104</v>
      </c>
      <c r="Q28" s="123">
        <v>1177</v>
      </c>
      <c r="R28" s="106">
        <f t="shared" si="2"/>
        <v>0.11117408142061018</v>
      </c>
      <c r="S28" s="108">
        <v>10527</v>
      </c>
      <c r="T28" s="126">
        <v>143</v>
      </c>
      <c r="U28" s="255">
        <v>1581</v>
      </c>
      <c r="V28" s="123">
        <v>1664</v>
      </c>
      <c r="W28" s="106">
        <f t="shared" si="3"/>
        <v>0.15806972546784459</v>
      </c>
      <c r="X28" s="108">
        <v>7491</v>
      </c>
      <c r="Y28" s="126">
        <v>47</v>
      </c>
      <c r="Z28" s="255">
        <v>1327</v>
      </c>
      <c r="AA28" s="123">
        <v>1355</v>
      </c>
      <c r="AB28" s="76">
        <f t="shared" si="4"/>
        <v>0.18088372713923376</v>
      </c>
      <c r="AC28" s="256">
        <v>3637</v>
      </c>
      <c r="AD28" s="126">
        <v>20</v>
      </c>
      <c r="AE28" s="255">
        <v>700</v>
      </c>
      <c r="AF28" s="123">
        <v>714</v>
      </c>
      <c r="AG28" s="106">
        <f t="shared" si="5"/>
        <v>0.19631564476216662</v>
      </c>
      <c r="AH28" s="108">
        <v>1324</v>
      </c>
      <c r="AI28" s="126">
        <v>3</v>
      </c>
      <c r="AJ28" s="255">
        <v>267</v>
      </c>
      <c r="AK28" s="123">
        <v>269</v>
      </c>
      <c r="AL28" s="106">
        <f t="shared" si="6"/>
        <v>0.20317220543806647</v>
      </c>
      <c r="AM28" s="108">
        <f t="shared" si="7"/>
        <v>33821</v>
      </c>
      <c r="AN28" s="126">
        <f t="shared" si="8"/>
        <v>353</v>
      </c>
      <c r="AO28" s="125">
        <f t="shared" si="9"/>
        <v>5041</v>
      </c>
      <c r="AP28" s="123">
        <f t="shared" si="10"/>
        <v>5246</v>
      </c>
      <c r="AQ28" s="106">
        <f t="shared" si="11"/>
        <v>0.15511073001981018</v>
      </c>
      <c r="AR28" s="82">
        <f t="shared" si="12"/>
        <v>2.8593213877239803E-3</v>
      </c>
      <c r="AS28" s="82">
        <f t="shared" si="13"/>
        <v>9.9123141441097972E-3</v>
      </c>
      <c r="AT28" s="82">
        <f t="shared" si="14"/>
        <v>0.2243614182234083</v>
      </c>
      <c r="AU28" s="82">
        <f t="shared" si="15"/>
        <v>0.31719405261151351</v>
      </c>
      <c r="AV28" s="82">
        <f t="shared" si="16"/>
        <v>0.25829203202439954</v>
      </c>
      <c r="AW28" s="82">
        <f t="shared" si="17"/>
        <v>0.13610369805566144</v>
      </c>
      <c r="AX28" s="82">
        <f t="shared" si="18"/>
        <v>5.1277163553183375E-2</v>
      </c>
      <c r="AY28" s="140"/>
    </row>
    <row r="29" spans="2:51" ht="13.5" customHeight="1">
      <c r="B29" s="138">
        <v>24</v>
      </c>
      <c r="C29" s="28" t="s">
        <v>111</v>
      </c>
      <c r="D29" s="108">
        <v>34</v>
      </c>
      <c r="E29" s="126">
        <v>3</v>
      </c>
      <c r="F29" s="255">
        <v>9</v>
      </c>
      <c r="G29" s="123">
        <v>11</v>
      </c>
      <c r="H29" s="106">
        <f t="shared" si="0"/>
        <v>0.3235294117647059</v>
      </c>
      <c r="I29" s="108">
        <v>91</v>
      </c>
      <c r="J29" s="126">
        <v>3</v>
      </c>
      <c r="K29" s="255">
        <v>22</v>
      </c>
      <c r="L29" s="123">
        <v>23</v>
      </c>
      <c r="M29" s="106">
        <f t="shared" si="1"/>
        <v>0.25274725274725274</v>
      </c>
      <c r="N29" s="108">
        <v>5347</v>
      </c>
      <c r="O29" s="126">
        <v>67</v>
      </c>
      <c r="P29" s="255">
        <v>582</v>
      </c>
      <c r="Q29" s="123">
        <v>620</v>
      </c>
      <c r="R29" s="106">
        <f t="shared" si="2"/>
        <v>0.11595287076865532</v>
      </c>
      <c r="S29" s="108">
        <v>4269</v>
      </c>
      <c r="T29" s="126">
        <v>59</v>
      </c>
      <c r="U29" s="255">
        <v>628</v>
      </c>
      <c r="V29" s="123">
        <v>659</v>
      </c>
      <c r="W29" s="106">
        <f t="shared" si="3"/>
        <v>0.15436870461466384</v>
      </c>
      <c r="X29" s="108">
        <v>3144</v>
      </c>
      <c r="Y29" s="126">
        <v>30</v>
      </c>
      <c r="Z29" s="255">
        <v>585</v>
      </c>
      <c r="AA29" s="123">
        <v>601</v>
      </c>
      <c r="AB29" s="76">
        <f t="shared" si="4"/>
        <v>0.19115776081424937</v>
      </c>
      <c r="AC29" s="256">
        <v>1760</v>
      </c>
      <c r="AD29" s="126">
        <v>2</v>
      </c>
      <c r="AE29" s="255">
        <v>361</v>
      </c>
      <c r="AF29" s="123">
        <v>361</v>
      </c>
      <c r="AG29" s="106">
        <f t="shared" si="5"/>
        <v>0.20511363636363636</v>
      </c>
      <c r="AH29" s="108">
        <v>799</v>
      </c>
      <c r="AI29" s="126">
        <v>0</v>
      </c>
      <c r="AJ29" s="255">
        <v>151</v>
      </c>
      <c r="AK29" s="123">
        <v>151</v>
      </c>
      <c r="AL29" s="106">
        <f t="shared" si="6"/>
        <v>0.18898623279098872</v>
      </c>
      <c r="AM29" s="108">
        <f t="shared" si="7"/>
        <v>15444</v>
      </c>
      <c r="AN29" s="126">
        <f t="shared" si="8"/>
        <v>164</v>
      </c>
      <c r="AO29" s="125">
        <f t="shared" si="9"/>
        <v>2338</v>
      </c>
      <c r="AP29" s="123">
        <f t="shared" si="10"/>
        <v>2426</v>
      </c>
      <c r="AQ29" s="106">
        <f t="shared" si="11"/>
        <v>0.1570836570836571</v>
      </c>
      <c r="AR29" s="82">
        <f t="shared" si="12"/>
        <v>4.5342126957955481E-3</v>
      </c>
      <c r="AS29" s="82">
        <f t="shared" si="13"/>
        <v>9.4806265457543278E-3</v>
      </c>
      <c r="AT29" s="82">
        <f t="shared" si="14"/>
        <v>0.25556471558120364</v>
      </c>
      <c r="AU29" s="82">
        <f t="shared" si="15"/>
        <v>0.27164056059356967</v>
      </c>
      <c r="AV29" s="82">
        <f t="shared" si="16"/>
        <v>0.24773289365210222</v>
      </c>
      <c r="AW29" s="82">
        <f t="shared" si="17"/>
        <v>0.14880461665292663</v>
      </c>
      <c r="AX29" s="82">
        <f t="shared" si="18"/>
        <v>6.2242374278647983E-2</v>
      </c>
      <c r="AY29" s="140"/>
    </row>
    <row r="30" spans="2:51" ht="13.5" customHeight="1">
      <c r="B30" s="138">
        <v>25</v>
      </c>
      <c r="C30" s="28" t="s">
        <v>112</v>
      </c>
      <c r="D30" s="108">
        <v>14</v>
      </c>
      <c r="E30" s="126">
        <v>1</v>
      </c>
      <c r="F30" s="255">
        <v>2</v>
      </c>
      <c r="G30" s="123">
        <v>2</v>
      </c>
      <c r="H30" s="106">
        <f t="shared" si="0"/>
        <v>0.14285714285714285</v>
      </c>
      <c r="I30" s="108">
        <v>36</v>
      </c>
      <c r="J30" s="126">
        <v>1</v>
      </c>
      <c r="K30" s="255">
        <v>7</v>
      </c>
      <c r="L30" s="123">
        <v>8</v>
      </c>
      <c r="M30" s="106">
        <f t="shared" si="1"/>
        <v>0.22222222222222221</v>
      </c>
      <c r="N30" s="108">
        <v>3508</v>
      </c>
      <c r="O30" s="126">
        <v>44</v>
      </c>
      <c r="P30" s="255">
        <v>387</v>
      </c>
      <c r="Q30" s="123">
        <v>411</v>
      </c>
      <c r="R30" s="106">
        <f t="shared" si="2"/>
        <v>0.11716077537058153</v>
      </c>
      <c r="S30" s="108">
        <v>3035</v>
      </c>
      <c r="T30" s="126">
        <v>31</v>
      </c>
      <c r="U30" s="255">
        <v>431</v>
      </c>
      <c r="V30" s="123">
        <v>446</v>
      </c>
      <c r="W30" s="106">
        <f t="shared" si="3"/>
        <v>0.14695222405271829</v>
      </c>
      <c r="X30" s="108">
        <v>2163</v>
      </c>
      <c r="Y30" s="126">
        <v>14</v>
      </c>
      <c r="Z30" s="255">
        <v>389</v>
      </c>
      <c r="AA30" s="123">
        <v>397</v>
      </c>
      <c r="AB30" s="76">
        <f t="shared" si="4"/>
        <v>0.18354137771613499</v>
      </c>
      <c r="AC30" s="256">
        <v>1284</v>
      </c>
      <c r="AD30" s="126">
        <v>6</v>
      </c>
      <c r="AE30" s="255">
        <v>262</v>
      </c>
      <c r="AF30" s="123">
        <v>264</v>
      </c>
      <c r="AG30" s="106">
        <f t="shared" si="5"/>
        <v>0.20560747663551401</v>
      </c>
      <c r="AH30" s="108">
        <v>646</v>
      </c>
      <c r="AI30" s="126">
        <v>1</v>
      </c>
      <c r="AJ30" s="255">
        <v>121</v>
      </c>
      <c r="AK30" s="123">
        <v>122</v>
      </c>
      <c r="AL30" s="106">
        <f t="shared" si="6"/>
        <v>0.18885448916408668</v>
      </c>
      <c r="AM30" s="108">
        <f t="shared" si="7"/>
        <v>10686</v>
      </c>
      <c r="AN30" s="126">
        <f t="shared" si="8"/>
        <v>98</v>
      </c>
      <c r="AO30" s="125">
        <f t="shared" si="9"/>
        <v>1599</v>
      </c>
      <c r="AP30" s="123">
        <f t="shared" si="10"/>
        <v>1650</v>
      </c>
      <c r="AQ30" s="106">
        <f t="shared" si="11"/>
        <v>0.15440763615946099</v>
      </c>
      <c r="AR30" s="82">
        <f t="shared" si="12"/>
        <v>1.2121212121212121E-3</v>
      </c>
      <c r="AS30" s="82">
        <f t="shared" si="13"/>
        <v>4.8484848484848485E-3</v>
      </c>
      <c r="AT30" s="82">
        <f t="shared" si="14"/>
        <v>0.24909090909090909</v>
      </c>
      <c r="AU30" s="82">
        <f t="shared" si="15"/>
        <v>0.27030303030303032</v>
      </c>
      <c r="AV30" s="82">
        <f t="shared" si="16"/>
        <v>0.2406060606060606</v>
      </c>
      <c r="AW30" s="82">
        <f t="shared" si="17"/>
        <v>0.16</v>
      </c>
      <c r="AX30" s="82">
        <f t="shared" si="18"/>
        <v>7.3939393939393944E-2</v>
      </c>
      <c r="AY30" s="140"/>
    </row>
    <row r="31" spans="2:51" ht="13.5" customHeight="1">
      <c r="B31" s="138">
        <v>26</v>
      </c>
      <c r="C31" s="28" t="s">
        <v>30</v>
      </c>
      <c r="D31" s="108">
        <v>307</v>
      </c>
      <c r="E31" s="126">
        <v>5</v>
      </c>
      <c r="F31" s="255">
        <v>48</v>
      </c>
      <c r="G31" s="123">
        <v>51</v>
      </c>
      <c r="H31" s="106">
        <f t="shared" si="0"/>
        <v>0.16612377850162866</v>
      </c>
      <c r="I31" s="108">
        <v>847</v>
      </c>
      <c r="J31" s="126">
        <v>35</v>
      </c>
      <c r="K31" s="255">
        <v>202</v>
      </c>
      <c r="L31" s="123">
        <v>222</v>
      </c>
      <c r="M31" s="106">
        <f t="shared" si="1"/>
        <v>0.26210153482880755</v>
      </c>
      <c r="N31" s="108">
        <v>52527</v>
      </c>
      <c r="O31" s="126">
        <v>785</v>
      </c>
      <c r="P31" s="255">
        <v>5562</v>
      </c>
      <c r="Q31" s="123">
        <v>6002</v>
      </c>
      <c r="R31" s="106">
        <f t="shared" si="2"/>
        <v>0.11426504464370704</v>
      </c>
      <c r="S31" s="108">
        <v>45026</v>
      </c>
      <c r="T31" s="126">
        <v>588</v>
      </c>
      <c r="U31" s="255">
        <v>6966</v>
      </c>
      <c r="V31" s="123">
        <v>7281</v>
      </c>
      <c r="W31" s="106">
        <f t="shared" si="3"/>
        <v>0.16170656953760049</v>
      </c>
      <c r="X31" s="108">
        <v>28040</v>
      </c>
      <c r="Y31" s="126">
        <v>234</v>
      </c>
      <c r="Z31" s="255">
        <v>5535</v>
      </c>
      <c r="AA31" s="123">
        <v>5673</v>
      </c>
      <c r="AB31" s="76">
        <f t="shared" si="4"/>
        <v>0.20231811697574892</v>
      </c>
      <c r="AC31" s="256">
        <v>14062</v>
      </c>
      <c r="AD31" s="126">
        <v>69</v>
      </c>
      <c r="AE31" s="255">
        <v>3301</v>
      </c>
      <c r="AF31" s="123">
        <v>3344</v>
      </c>
      <c r="AG31" s="106">
        <f t="shared" si="5"/>
        <v>0.23780401080927321</v>
      </c>
      <c r="AH31" s="108">
        <v>6100</v>
      </c>
      <c r="AI31" s="126">
        <v>8</v>
      </c>
      <c r="AJ31" s="255">
        <v>1374</v>
      </c>
      <c r="AK31" s="123">
        <v>1377</v>
      </c>
      <c r="AL31" s="106">
        <f t="shared" si="6"/>
        <v>0.2257377049180328</v>
      </c>
      <c r="AM31" s="108">
        <f t="shared" si="7"/>
        <v>146909</v>
      </c>
      <c r="AN31" s="126">
        <f t="shared" si="8"/>
        <v>1724</v>
      </c>
      <c r="AO31" s="125">
        <f t="shared" si="9"/>
        <v>22988</v>
      </c>
      <c r="AP31" s="123">
        <f t="shared" si="10"/>
        <v>23950</v>
      </c>
      <c r="AQ31" s="106">
        <f t="shared" si="11"/>
        <v>0.16302609098149196</v>
      </c>
      <c r="AR31" s="82">
        <f t="shared" si="12"/>
        <v>2.1294363256784969E-3</v>
      </c>
      <c r="AS31" s="82">
        <f t="shared" si="13"/>
        <v>9.2693110647181637E-3</v>
      </c>
      <c r="AT31" s="82">
        <f t="shared" si="14"/>
        <v>0.25060542797494778</v>
      </c>
      <c r="AU31" s="82">
        <f t="shared" si="15"/>
        <v>0.30400835073068894</v>
      </c>
      <c r="AV31" s="82">
        <f t="shared" si="16"/>
        <v>0.23686847599164926</v>
      </c>
      <c r="AW31" s="82">
        <f t="shared" si="17"/>
        <v>0.13962421711899792</v>
      </c>
      <c r="AX31" s="82">
        <f t="shared" si="18"/>
        <v>5.7494780793319412E-2</v>
      </c>
      <c r="AY31" s="140"/>
    </row>
    <row r="32" spans="2:51" ht="13.5" customHeight="1">
      <c r="B32" s="138">
        <v>27</v>
      </c>
      <c r="C32" s="28" t="s">
        <v>31</v>
      </c>
      <c r="D32" s="108">
        <v>63</v>
      </c>
      <c r="E32" s="126">
        <v>0</v>
      </c>
      <c r="F32" s="255">
        <v>10</v>
      </c>
      <c r="G32" s="123">
        <v>10</v>
      </c>
      <c r="H32" s="106">
        <f t="shared" si="0"/>
        <v>0.15873015873015872</v>
      </c>
      <c r="I32" s="108">
        <v>157</v>
      </c>
      <c r="J32" s="126">
        <v>7</v>
      </c>
      <c r="K32" s="255">
        <v>40</v>
      </c>
      <c r="L32" s="123">
        <v>45</v>
      </c>
      <c r="M32" s="106">
        <f t="shared" si="1"/>
        <v>0.28662420382165604</v>
      </c>
      <c r="N32" s="108">
        <v>8238</v>
      </c>
      <c r="O32" s="126">
        <v>100</v>
      </c>
      <c r="P32" s="255">
        <v>895</v>
      </c>
      <c r="Q32" s="123">
        <v>942</v>
      </c>
      <c r="R32" s="106">
        <f t="shared" si="2"/>
        <v>0.11434814275309541</v>
      </c>
      <c r="S32" s="108">
        <v>7163</v>
      </c>
      <c r="T32" s="126">
        <v>90</v>
      </c>
      <c r="U32" s="255">
        <v>1141</v>
      </c>
      <c r="V32" s="123">
        <v>1183</v>
      </c>
      <c r="W32" s="106">
        <f t="shared" si="3"/>
        <v>0.16515426497277677</v>
      </c>
      <c r="X32" s="108">
        <v>4909</v>
      </c>
      <c r="Y32" s="126">
        <v>36</v>
      </c>
      <c r="Z32" s="255">
        <v>926</v>
      </c>
      <c r="AA32" s="123">
        <v>940</v>
      </c>
      <c r="AB32" s="76">
        <f t="shared" si="4"/>
        <v>0.19148502750050928</v>
      </c>
      <c r="AC32" s="256">
        <v>2897</v>
      </c>
      <c r="AD32" s="126">
        <v>11</v>
      </c>
      <c r="AE32" s="255">
        <v>663</v>
      </c>
      <c r="AF32" s="123">
        <v>670</v>
      </c>
      <c r="AG32" s="106">
        <f t="shared" si="5"/>
        <v>0.23127373144632379</v>
      </c>
      <c r="AH32" s="108">
        <v>1340</v>
      </c>
      <c r="AI32" s="126">
        <v>0</v>
      </c>
      <c r="AJ32" s="255">
        <v>265</v>
      </c>
      <c r="AK32" s="123">
        <v>265</v>
      </c>
      <c r="AL32" s="106">
        <f t="shared" si="6"/>
        <v>0.19776119402985073</v>
      </c>
      <c r="AM32" s="108">
        <f t="shared" si="7"/>
        <v>24767</v>
      </c>
      <c r="AN32" s="126">
        <f t="shared" si="8"/>
        <v>244</v>
      </c>
      <c r="AO32" s="125">
        <f t="shared" si="9"/>
        <v>3940</v>
      </c>
      <c r="AP32" s="123">
        <f t="shared" si="10"/>
        <v>4055</v>
      </c>
      <c r="AQ32" s="106">
        <f t="shared" si="11"/>
        <v>0.16372592562684216</v>
      </c>
      <c r="AR32" s="82">
        <f t="shared" si="12"/>
        <v>2.4660912453760789E-3</v>
      </c>
      <c r="AS32" s="82">
        <f t="shared" si="13"/>
        <v>1.1097410604192354E-2</v>
      </c>
      <c r="AT32" s="82">
        <f t="shared" si="14"/>
        <v>0.23230579531442663</v>
      </c>
      <c r="AU32" s="82">
        <f t="shared" si="15"/>
        <v>0.29173859432799015</v>
      </c>
      <c r="AV32" s="82">
        <f t="shared" si="16"/>
        <v>0.23181257706535141</v>
      </c>
      <c r="AW32" s="82">
        <f t="shared" si="17"/>
        <v>0.16522811344019728</v>
      </c>
      <c r="AX32" s="82">
        <f t="shared" si="18"/>
        <v>6.5351418002466091E-2</v>
      </c>
      <c r="AY32" s="140"/>
    </row>
    <row r="33" spans="2:51" ht="13.5" customHeight="1">
      <c r="B33" s="138">
        <v>28</v>
      </c>
      <c r="C33" s="28" t="s">
        <v>32</v>
      </c>
      <c r="D33" s="108">
        <v>39</v>
      </c>
      <c r="E33" s="126">
        <v>2</v>
      </c>
      <c r="F33" s="255">
        <v>4</v>
      </c>
      <c r="G33" s="123">
        <v>5</v>
      </c>
      <c r="H33" s="106">
        <f t="shared" si="0"/>
        <v>0.12820512820512819</v>
      </c>
      <c r="I33" s="108">
        <v>153</v>
      </c>
      <c r="J33" s="126">
        <v>8</v>
      </c>
      <c r="K33" s="255">
        <v>32</v>
      </c>
      <c r="L33" s="123">
        <v>36</v>
      </c>
      <c r="M33" s="106">
        <f t="shared" si="1"/>
        <v>0.23529411764705882</v>
      </c>
      <c r="N33" s="108">
        <v>7661</v>
      </c>
      <c r="O33" s="126">
        <v>116</v>
      </c>
      <c r="P33" s="255">
        <v>783</v>
      </c>
      <c r="Q33" s="123">
        <v>851</v>
      </c>
      <c r="R33" s="106">
        <f t="shared" si="2"/>
        <v>0.11108210416394726</v>
      </c>
      <c r="S33" s="108">
        <v>6695</v>
      </c>
      <c r="T33" s="126">
        <v>91</v>
      </c>
      <c r="U33" s="255">
        <v>1046</v>
      </c>
      <c r="V33" s="123">
        <v>1092</v>
      </c>
      <c r="W33" s="106">
        <f t="shared" si="3"/>
        <v>0.16310679611650486</v>
      </c>
      <c r="X33" s="108">
        <v>3860</v>
      </c>
      <c r="Y33" s="126">
        <v>35</v>
      </c>
      <c r="Z33" s="255">
        <v>758</v>
      </c>
      <c r="AA33" s="123">
        <v>779</v>
      </c>
      <c r="AB33" s="76">
        <f t="shared" si="4"/>
        <v>0.20181347150259069</v>
      </c>
      <c r="AC33" s="256">
        <v>1801</v>
      </c>
      <c r="AD33" s="126">
        <v>8</v>
      </c>
      <c r="AE33" s="255">
        <v>400</v>
      </c>
      <c r="AF33" s="123">
        <v>407</v>
      </c>
      <c r="AG33" s="106">
        <f t="shared" si="5"/>
        <v>0.22598556357579122</v>
      </c>
      <c r="AH33" s="108">
        <v>799</v>
      </c>
      <c r="AI33" s="126">
        <v>1</v>
      </c>
      <c r="AJ33" s="255">
        <v>166</v>
      </c>
      <c r="AK33" s="123">
        <v>166</v>
      </c>
      <c r="AL33" s="106">
        <f t="shared" si="6"/>
        <v>0.20775969962453067</v>
      </c>
      <c r="AM33" s="108">
        <f t="shared" si="7"/>
        <v>21008</v>
      </c>
      <c r="AN33" s="126">
        <f t="shared" si="8"/>
        <v>261</v>
      </c>
      <c r="AO33" s="125">
        <f t="shared" si="9"/>
        <v>3189</v>
      </c>
      <c r="AP33" s="123">
        <f t="shared" si="10"/>
        <v>3336</v>
      </c>
      <c r="AQ33" s="106">
        <f t="shared" si="11"/>
        <v>0.15879664889565881</v>
      </c>
      <c r="AR33" s="82">
        <f t="shared" si="12"/>
        <v>1.4988009592326139E-3</v>
      </c>
      <c r="AS33" s="82">
        <f t="shared" si="13"/>
        <v>1.0791366906474821E-2</v>
      </c>
      <c r="AT33" s="82">
        <f t="shared" si="14"/>
        <v>0.25509592326139091</v>
      </c>
      <c r="AU33" s="82">
        <f t="shared" si="15"/>
        <v>0.3273381294964029</v>
      </c>
      <c r="AV33" s="82">
        <f t="shared" si="16"/>
        <v>0.23351318944844124</v>
      </c>
      <c r="AW33" s="82">
        <f t="shared" si="17"/>
        <v>0.12200239808153478</v>
      </c>
      <c r="AX33" s="82">
        <f t="shared" si="18"/>
        <v>4.9760191846522785E-2</v>
      </c>
      <c r="AY33" s="140"/>
    </row>
    <row r="34" spans="2:51" ht="13.5" customHeight="1">
      <c r="B34" s="138">
        <v>29</v>
      </c>
      <c r="C34" s="28" t="s">
        <v>33</v>
      </c>
      <c r="D34" s="108">
        <v>38</v>
      </c>
      <c r="E34" s="126">
        <v>0</v>
      </c>
      <c r="F34" s="255">
        <v>5</v>
      </c>
      <c r="G34" s="123">
        <v>5</v>
      </c>
      <c r="H34" s="106">
        <f t="shared" si="0"/>
        <v>0.13157894736842105</v>
      </c>
      <c r="I34" s="108">
        <v>95</v>
      </c>
      <c r="J34" s="126">
        <v>6</v>
      </c>
      <c r="K34" s="255">
        <v>22</v>
      </c>
      <c r="L34" s="123">
        <v>26</v>
      </c>
      <c r="M34" s="106">
        <f t="shared" si="1"/>
        <v>0.27368421052631581</v>
      </c>
      <c r="N34" s="108">
        <v>5909</v>
      </c>
      <c r="O34" s="126">
        <v>92</v>
      </c>
      <c r="P34" s="255">
        <v>659</v>
      </c>
      <c r="Q34" s="123">
        <v>704</v>
      </c>
      <c r="R34" s="106">
        <f t="shared" si="2"/>
        <v>0.11914029446606871</v>
      </c>
      <c r="S34" s="108">
        <v>5290</v>
      </c>
      <c r="T34" s="126">
        <v>69</v>
      </c>
      <c r="U34" s="255">
        <v>776</v>
      </c>
      <c r="V34" s="123">
        <v>816</v>
      </c>
      <c r="W34" s="106">
        <f t="shared" si="3"/>
        <v>0.15425330812854443</v>
      </c>
      <c r="X34" s="108">
        <v>3435</v>
      </c>
      <c r="Y34" s="126">
        <v>25</v>
      </c>
      <c r="Z34" s="255">
        <v>642</v>
      </c>
      <c r="AA34" s="123">
        <v>655</v>
      </c>
      <c r="AB34" s="76">
        <f t="shared" si="4"/>
        <v>0.19068413391557495</v>
      </c>
      <c r="AC34" s="256">
        <v>1738</v>
      </c>
      <c r="AD34" s="126">
        <v>12</v>
      </c>
      <c r="AE34" s="255">
        <v>383</v>
      </c>
      <c r="AF34" s="123">
        <v>390</v>
      </c>
      <c r="AG34" s="106">
        <f t="shared" si="5"/>
        <v>0.2243958573072497</v>
      </c>
      <c r="AH34" s="108">
        <v>753</v>
      </c>
      <c r="AI34" s="126">
        <v>2</v>
      </c>
      <c r="AJ34" s="255">
        <v>174</v>
      </c>
      <c r="AK34" s="123">
        <v>175</v>
      </c>
      <c r="AL34" s="106">
        <f t="shared" si="6"/>
        <v>0.23240371845949534</v>
      </c>
      <c r="AM34" s="108">
        <f t="shared" si="7"/>
        <v>17258</v>
      </c>
      <c r="AN34" s="126">
        <f t="shared" si="8"/>
        <v>206</v>
      </c>
      <c r="AO34" s="125">
        <f t="shared" si="9"/>
        <v>2661</v>
      </c>
      <c r="AP34" s="123">
        <f t="shared" si="10"/>
        <v>2771</v>
      </c>
      <c r="AQ34" s="106">
        <f t="shared" si="11"/>
        <v>0.16056321705875537</v>
      </c>
      <c r="AR34" s="82">
        <f t="shared" si="12"/>
        <v>1.8044027426921689E-3</v>
      </c>
      <c r="AS34" s="82">
        <f t="shared" si="13"/>
        <v>9.3828942619992774E-3</v>
      </c>
      <c r="AT34" s="82">
        <f t="shared" si="14"/>
        <v>0.25405990617105739</v>
      </c>
      <c r="AU34" s="82">
        <f t="shared" si="15"/>
        <v>0.29447852760736198</v>
      </c>
      <c r="AV34" s="82">
        <f t="shared" si="16"/>
        <v>0.23637675929267413</v>
      </c>
      <c r="AW34" s="82">
        <f t="shared" si="17"/>
        <v>0.14074341392998918</v>
      </c>
      <c r="AX34" s="82">
        <f t="shared" si="18"/>
        <v>6.3154095994225917E-2</v>
      </c>
      <c r="AY34" s="140"/>
    </row>
    <row r="35" spans="2:51" ht="13.5" customHeight="1">
      <c r="B35" s="138">
        <v>30</v>
      </c>
      <c r="C35" s="28" t="s">
        <v>34</v>
      </c>
      <c r="D35" s="108">
        <v>44</v>
      </c>
      <c r="E35" s="126">
        <v>0</v>
      </c>
      <c r="F35" s="255">
        <v>5</v>
      </c>
      <c r="G35" s="123">
        <v>5</v>
      </c>
      <c r="H35" s="106">
        <f t="shared" si="0"/>
        <v>0.11363636363636363</v>
      </c>
      <c r="I35" s="108">
        <v>104</v>
      </c>
      <c r="J35" s="126">
        <v>4</v>
      </c>
      <c r="K35" s="255">
        <v>22</v>
      </c>
      <c r="L35" s="123">
        <v>23</v>
      </c>
      <c r="M35" s="106">
        <f t="shared" si="1"/>
        <v>0.22115384615384615</v>
      </c>
      <c r="N35" s="108">
        <v>7887</v>
      </c>
      <c r="O35" s="126">
        <v>138</v>
      </c>
      <c r="P35" s="255">
        <v>824</v>
      </c>
      <c r="Q35" s="123">
        <v>907</v>
      </c>
      <c r="R35" s="106">
        <f t="shared" si="2"/>
        <v>0.11499936604539115</v>
      </c>
      <c r="S35" s="108">
        <v>6959</v>
      </c>
      <c r="T35" s="126">
        <v>93</v>
      </c>
      <c r="U35" s="255">
        <v>997</v>
      </c>
      <c r="V35" s="123">
        <v>1054</v>
      </c>
      <c r="W35" s="106">
        <f t="shared" si="3"/>
        <v>0.15145854289409397</v>
      </c>
      <c r="X35" s="108">
        <v>4565</v>
      </c>
      <c r="Y35" s="126">
        <v>32</v>
      </c>
      <c r="Z35" s="255">
        <v>847</v>
      </c>
      <c r="AA35" s="123">
        <v>867</v>
      </c>
      <c r="AB35" s="76">
        <f t="shared" si="4"/>
        <v>0.18992332968236583</v>
      </c>
      <c r="AC35" s="256">
        <v>2451</v>
      </c>
      <c r="AD35" s="126">
        <v>13</v>
      </c>
      <c r="AE35" s="255">
        <v>500</v>
      </c>
      <c r="AF35" s="123">
        <v>509</v>
      </c>
      <c r="AG35" s="106">
        <f t="shared" si="5"/>
        <v>0.2076703386372909</v>
      </c>
      <c r="AH35" s="108">
        <v>1098</v>
      </c>
      <c r="AI35" s="126">
        <v>1</v>
      </c>
      <c r="AJ35" s="255">
        <v>223</v>
      </c>
      <c r="AK35" s="123">
        <v>223</v>
      </c>
      <c r="AL35" s="106">
        <f t="shared" si="6"/>
        <v>0.20309653916211293</v>
      </c>
      <c r="AM35" s="108">
        <f t="shared" si="7"/>
        <v>23108</v>
      </c>
      <c r="AN35" s="126">
        <f t="shared" si="8"/>
        <v>281</v>
      </c>
      <c r="AO35" s="125">
        <f t="shared" si="9"/>
        <v>3418</v>
      </c>
      <c r="AP35" s="123">
        <f t="shared" si="10"/>
        <v>3588</v>
      </c>
      <c r="AQ35" s="106">
        <f t="shared" si="11"/>
        <v>0.1552709018521724</v>
      </c>
      <c r="AR35" s="82">
        <f t="shared" si="12"/>
        <v>1.3935340022296545E-3</v>
      </c>
      <c r="AS35" s="82">
        <f t="shared" si="13"/>
        <v>6.41025641025641E-3</v>
      </c>
      <c r="AT35" s="82">
        <f t="shared" si="14"/>
        <v>0.25278706800445933</v>
      </c>
      <c r="AU35" s="82">
        <f t="shared" si="15"/>
        <v>0.29375696767001114</v>
      </c>
      <c r="AV35" s="82">
        <f t="shared" si="16"/>
        <v>0.24163879598662208</v>
      </c>
      <c r="AW35" s="82">
        <f t="shared" si="17"/>
        <v>0.14186176142697882</v>
      </c>
      <c r="AX35" s="82">
        <f t="shared" si="18"/>
        <v>6.2151616499442584E-2</v>
      </c>
      <c r="AY35" s="140"/>
    </row>
    <row r="36" spans="2:51" ht="13.5" customHeight="1">
      <c r="B36" s="138">
        <v>31</v>
      </c>
      <c r="C36" s="28" t="s">
        <v>35</v>
      </c>
      <c r="D36" s="108">
        <v>73</v>
      </c>
      <c r="E36" s="126">
        <v>2</v>
      </c>
      <c r="F36" s="255">
        <v>11</v>
      </c>
      <c r="G36" s="123">
        <v>12</v>
      </c>
      <c r="H36" s="106">
        <f t="shared" si="0"/>
        <v>0.16438356164383561</v>
      </c>
      <c r="I36" s="108">
        <v>217</v>
      </c>
      <c r="J36" s="126">
        <v>8</v>
      </c>
      <c r="K36" s="255">
        <v>60</v>
      </c>
      <c r="L36" s="123">
        <v>64</v>
      </c>
      <c r="M36" s="106">
        <f t="shared" si="1"/>
        <v>0.29493087557603687</v>
      </c>
      <c r="N36" s="108">
        <v>11699</v>
      </c>
      <c r="O36" s="126">
        <v>185</v>
      </c>
      <c r="P36" s="255">
        <v>1114</v>
      </c>
      <c r="Q36" s="123">
        <v>1228</v>
      </c>
      <c r="R36" s="106">
        <f t="shared" si="2"/>
        <v>0.10496623643046414</v>
      </c>
      <c r="S36" s="108">
        <v>9822</v>
      </c>
      <c r="T36" s="126">
        <v>109</v>
      </c>
      <c r="U36" s="255">
        <v>1411</v>
      </c>
      <c r="V36" s="123">
        <v>1464</v>
      </c>
      <c r="W36" s="106">
        <f t="shared" si="3"/>
        <v>0.14905314599877825</v>
      </c>
      <c r="X36" s="108">
        <v>5915</v>
      </c>
      <c r="Y36" s="126">
        <v>55</v>
      </c>
      <c r="Z36" s="255">
        <v>1058</v>
      </c>
      <c r="AA36" s="123">
        <v>1095</v>
      </c>
      <c r="AB36" s="76">
        <f t="shared" si="4"/>
        <v>0.18512256973795435</v>
      </c>
      <c r="AC36" s="256">
        <v>2733</v>
      </c>
      <c r="AD36" s="126">
        <v>16</v>
      </c>
      <c r="AE36" s="255">
        <v>599</v>
      </c>
      <c r="AF36" s="123">
        <v>606</v>
      </c>
      <c r="AG36" s="106">
        <f t="shared" si="5"/>
        <v>0.22173435784851811</v>
      </c>
      <c r="AH36" s="108">
        <v>1103</v>
      </c>
      <c r="AI36" s="126">
        <v>2</v>
      </c>
      <c r="AJ36" s="255">
        <v>224</v>
      </c>
      <c r="AK36" s="123">
        <v>225</v>
      </c>
      <c r="AL36" s="106">
        <f t="shared" si="6"/>
        <v>0.20398912058023572</v>
      </c>
      <c r="AM36" s="108">
        <f t="shared" si="7"/>
        <v>31562</v>
      </c>
      <c r="AN36" s="126">
        <f t="shared" si="8"/>
        <v>377</v>
      </c>
      <c r="AO36" s="125">
        <f t="shared" si="9"/>
        <v>4477</v>
      </c>
      <c r="AP36" s="123">
        <f t="shared" si="10"/>
        <v>4694</v>
      </c>
      <c r="AQ36" s="106">
        <f t="shared" si="11"/>
        <v>0.14872314808947468</v>
      </c>
      <c r="AR36" s="82">
        <f t="shared" si="12"/>
        <v>2.5564550489987218E-3</v>
      </c>
      <c r="AS36" s="82">
        <f t="shared" si="13"/>
        <v>1.3634426927993182E-2</v>
      </c>
      <c r="AT36" s="82">
        <f t="shared" si="14"/>
        <v>0.26161056668086918</v>
      </c>
      <c r="AU36" s="82">
        <f t="shared" si="15"/>
        <v>0.31188751597784403</v>
      </c>
      <c r="AV36" s="82">
        <f t="shared" si="16"/>
        <v>0.23327652322113338</v>
      </c>
      <c r="AW36" s="82">
        <f t="shared" si="17"/>
        <v>0.12910097997443545</v>
      </c>
      <c r="AX36" s="82">
        <f t="shared" si="18"/>
        <v>4.7933532168726034E-2</v>
      </c>
      <c r="AY36" s="140"/>
    </row>
    <row r="37" spans="2:51" ht="13.5" customHeight="1">
      <c r="B37" s="138">
        <v>32</v>
      </c>
      <c r="C37" s="28" t="s">
        <v>36</v>
      </c>
      <c r="D37" s="108">
        <v>52</v>
      </c>
      <c r="E37" s="126">
        <v>1</v>
      </c>
      <c r="F37" s="255">
        <v>11</v>
      </c>
      <c r="G37" s="123">
        <v>12</v>
      </c>
      <c r="H37" s="106">
        <f t="shared" si="0"/>
        <v>0.23076923076923078</v>
      </c>
      <c r="I37" s="108">
        <v>128</v>
      </c>
      <c r="J37" s="126">
        <v>2</v>
      </c>
      <c r="K37" s="255">
        <v>21</v>
      </c>
      <c r="L37" s="123">
        <v>23</v>
      </c>
      <c r="M37" s="106">
        <f t="shared" si="1"/>
        <v>0.1796875</v>
      </c>
      <c r="N37" s="108">
        <v>8626</v>
      </c>
      <c r="O37" s="126">
        <v>99</v>
      </c>
      <c r="P37" s="255">
        <v>949</v>
      </c>
      <c r="Q37" s="123">
        <v>999</v>
      </c>
      <c r="R37" s="106">
        <f t="shared" si="2"/>
        <v>0.11581265940180849</v>
      </c>
      <c r="S37" s="108">
        <v>7923</v>
      </c>
      <c r="T37" s="126">
        <v>102</v>
      </c>
      <c r="U37" s="255">
        <v>1220</v>
      </c>
      <c r="V37" s="123">
        <v>1280</v>
      </c>
      <c r="W37" s="106">
        <f t="shared" si="3"/>
        <v>0.16155496655307333</v>
      </c>
      <c r="X37" s="108">
        <v>5333</v>
      </c>
      <c r="Y37" s="126">
        <v>39</v>
      </c>
      <c r="Z37" s="255">
        <v>1043</v>
      </c>
      <c r="AA37" s="123">
        <v>1068</v>
      </c>
      <c r="AB37" s="76">
        <f t="shared" si="4"/>
        <v>0.20026251640727546</v>
      </c>
      <c r="AC37" s="256">
        <v>2564</v>
      </c>
      <c r="AD37" s="126">
        <v>5</v>
      </c>
      <c r="AE37" s="255">
        <v>575</v>
      </c>
      <c r="AF37" s="123">
        <v>578</v>
      </c>
      <c r="AG37" s="106">
        <f t="shared" si="5"/>
        <v>0.22542901716068642</v>
      </c>
      <c r="AH37" s="108">
        <v>1077</v>
      </c>
      <c r="AI37" s="126">
        <v>2</v>
      </c>
      <c r="AJ37" s="255">
        <v>247</v>
      </c>
      <c r="AK37" s="123">
        <v>248</v>
      </c>
      <c r="AL37" s="106">
        <f t="shared" si="6"/>
        <v>0.23026926648096566</v>
      </c>
      <c r="AM37" s="108">
        <f t="shared" si="7"/>
        <v>25703</v>
      </c>
      <c r="AN37" s="126">
        <f t="shared" si="8"/>
        <v>250</v>
      </c>
      <c r="AO37" s="125">
        <f t="shared" si="9"/>
        <v>4066</v>
      </c>
      <c r="AP37" s="123">
        <f t="shared" si="10"/>
        <v>4208</v>
      </c>
      <c r="AQ37" s="106">
        <f t="shared" si="11"/>
        <v>0.16371629770843871</v>
      </c>
      <c r="AR37" s="82">
        <f t="shared" si="12"/>
        <v>2.8517110266159697E-3</v>
      </c>
      <c r="AS37" s="82">
        <f t="shared" si="13"/>
        <v>5.4657794676806083E-3</v>
      </c>
      <c r="AT37" s="82">
        <f t="shared" si="14"/>
        <v>0.23740494296577946</v>
      </c>
      <c r="AU37" s="82">
        <f t="shared" si="15"/>
        <v>0.30418250950570341</v>
      </c>
      <c r="AV37" s="82">
        <f t="shared" si="16"/>
        <v>0.25380228136882127</v>
      </c>
      <c r="AW37" s="82">
        <f t="shared" si="17"/>
        <v>0.1373574144486692</v>
      </c>
      <c r="AX37" s="82">
        <f t="shared" si="18"/>
        <v>5.8935361216730035E-2</v>
      </c>
      <c r="AY37" s="140"/>
    </row>
    <row r="38" spans="2:51" ht="13.5" customHeight="1">
      <c r="B38" s="138">
        <v>33</v>
      </c>
      <c r="C38" s="28" t="s">
        <v>37</v>
      </c>
      <c r="D38" s="108">
        <v>7</v>
      </c>
      <c r="E38" s="126">
        <v>0</v>
      </c>
      <c r="F38" s="255">
        <v>2</v>
      </c>
      <c r="G38" s="123">
        <v>2</v>
      </c>
      <c r="H38" s="106">
        <f t="shared" si="0"/>
        <v>0.2857142857142857</v>
      </c>
      <c r="I38" s="108">
        <v>39</v>
      </c>
      <c r="J38" s="126">
        <v>0</v>
      </c>
      <c r="K38" s="255">
        <v>5</v>
      </c>
      <c r="L38" s="123">
        <v>5</v>
      </c>
      <c r="M38" s="106">
        <f t="shared" si="1"/>
        <v>0.12820512820512819</v>
      </c>
      <c r="N38" s="108">
        <v>2925</v>
      </c>
      <c r="O38" s="126">
        <v>55</v>
      </c>
      <c r="P38" s="255">
        <v>338</v>
      </c>
      <c r="Q38" s="123">
        <v>371</v>
      </c>
      <c r="R38" s="106">
        <f t="shared" si="2"/>
        <v>0.12683760683760684</v>
      </c>
      <c r="S38" s="108">
        <v>2315</v>
      </c>
      <c r="T38" s="126">
        <v>34</v>
      </c>
      <c r="U38" s="255">
        <v>376</v>
      </c>
      <c r="V38" s="123">
        <v>393</v>
      </c>
      <c r="W38" s="106">
        <f t="shared" si="3"/>
        <v>0.16976241900647948</v>
      </c>
      <c r="X38" s="108">
        <v>1309</v>
      </c>
      <c r="Y38" s="126">
        <v>12</v>
      </c>
      <c r="Z38" s="255">
        <v>261</v>
      </c>
      <c r="AA38" s="123">
        <v>269</v>
      </c>
      <c r="AB38" s="76">
        <f t="shared" si="4"/>
        <v>0.2055003819709702</v>
      </c>
      <c r="AC38" s="256">
        <v>671</v>
      </c>
      <c r="AD38" s="126">
        <v>4</v>
      </c>
      <c r="AE38" s="255">
        <v>181</v>
      </c>
      <c r="AF38" s="123">
        <v>184</v>
      </c>
      <c r="AG38" s="106">
        <f t="shared" si="5"/>
        <v>0.27421758569299554</v>
      </c>
      <c r="AH38" s="108">
        <v>289</v>
      </c>
      <c r="AI38" s="126">
        <v>0</v>
      </c>
      <c r="AJ38" s="255">
        <v>75</v>
      </c>
      <c r="AK38" s="123">
        <v>75</v>
      </c>
      <c r="AL38" s="106">
        <f t="shared" si="6"/>
        <v>0.25951557093425603</v>
      </c>
      <c r="AM38" s="108">
        <f t="shared" si="7"/>
        <v>7555</v>
      </c>
      <c r="AN38" s="126">
        <f t="shared" si="8"/>
        <v>105</v>
      </c>
      <c r="AO38" s="125">
        <f t="shared" si="9"/>
        <v>1238</v>
      </c>
      <c r="AP38" s="123">
        <f t="shared" si="10"/>
        <v>1299</v>
      </c>
      <c r="AQ38" s="106">
        <f t="shared" si="11"/>
        <v>0.17193911317008603</v>
      </c>
      <c r="AR38" s="82">
        <f t="shared" si="12"/>
        <v>1.539645881447267E-3</v>
      </c>
      <c r="AS38" s="82">
        <f t="shared" si="13"/>
        <v>3.8491147036181679E-3</v>
      </c>
      <c r="AT38" s="82">
        <f t="shared" si="14"/>
        <v>0.28560431100846806</v>
      </c>
      <c r="AU38" s="82">
        <f t="shared" si="15"/>
        <v>0.302540415704388</v>
      </c>
      <c r="AV38" s="82">
        <f t="shared" si="16"/>
        <v>0.20708237105465743</v>
      </c>
      <c r="AW38" s="82">
        <f t="shared" si="17"/>
        <v>0.14164742109314857</v>
      </c>
      <c r="AX38" s="82">
        <f t="shared" si="18"/>
        <v>5.7736720554272515E-2</v>
      </c>
      <c r="AY38" s="140"/>
    </row>
    <row r="39" spans="2:51" ht="13.5" customHeight="1">
      <c r="B39" s="138">
        <v>34</v>
      </c>
      <c r="C39" s="28" t="s">
        <v>38</v>
      </c>
      <c r="D39" s="108">
        <v>113</v>
      </c>
      <c r="E39" s="126">
        <v>3</v>
      </c>
      <c r="F39" s="255">
        <v>15</v>
      </c>
      <c r="G39" s="123">
        <v>17</v>
      </c>
      <c r="H39" s="106">
        <f t="shared" si="0"/>
        <v>0.15044247787610621</v>
      </c>
      <c r="I39" s="108">
        <v>180</v>
      </c>
      <c r="J39" s="126">
        <v>4</v>
      </c>
      <c r="K39" s="255">
        <v>43</v>
      </c>
      <c r="L39" s="123">
        <v>44</v>
      </c>
      <c r="M39" s="106">
        <f t="shared" si="1"/>
        <v>0.24444444444444444</v>
      </c>
      <c r="N39" s="108">
        <v>11423</v>
      </c>
      <c r="O39" s="126">
        <v>208</v>
      </c>
      <c r="P39" s="255">
        <v>1259</v>
      </c>
      <c r="Q39" s="123">
        <v>1377</v>
      </c>
      <c r="R39" s="106">
        <f t="shared" si="2"/>
        <v>0.1205462663048236</v>
      </c>
      <c r="S39" s="108">
        <v>9792</v>
      </c>
      <c r="T39" s="126">
        <v>163</v>
      </c>
      <c r="U39" s="255">
        <v>1618</v>
      </c>
      <c r="V39" s="123">
        <v>1719</v>
      </c>
      <c r="W39" s="106">
        <f t="shared" si="3"/>
        <v>0.17555147058823528</v>
      </c>
      <c r="X39" s="108">
        <v>6339</v>
      </c>
      <c r="Y39" s="126">
        <v>53</v>
      </c>
      <c r="Z39" s="255">
        <v>1257</v>
      </c>
      <c r="AA39" s="123">
        <v>1287</v>
      </c>
      <c r="AB39" s="76">
        <f t="shared" si="4"/>
        <v>0.20302886890676763</v>
      </c>
      <c r="AC39" s="256">
        <v>3289</v>
      </c>
      <c r="AD39" s="126">
        <v>17</v>
      </c>
      <c r="AE39" s="255">
        <v>831</v>
      </c>
      <c r="AF39" s="123">
        <v>842</v>
      </c>
      <c r="AG39" s="106">
        <f t="shared" si="5"/>
        <v>0.25600486470051687</v>
      </c>
      <c r="AH39" s="108">
        <v>1286</v>
      </c>
      <c r="AI39" s="126">
        <v>3</v>
      </c>
      <c r="AJ39" s="255">
        <v>353</v>
      </c>
      <c r="AK39" s="123">
        <v>356</v>
      </c>
      <c r="AL39" s="106">
        <f t="shared" si="6"/>
        <v>0.27682737169517885</v>
      </c>
      <c r="AM39" s="108">
        <f t="shared" si="7"/>
        <v>32422</v>
      </c>
      <c r="AN39" s="126">
        <f t="shared" si="8"/>
        <v>451</v>
      </c>
      <c r="AO39" s="125">
        <f t="shared" si="9"/>
        <v>5376</v>
      </c>
      <c r="AP39" s="123">
        <f t="shared" si="10"/>
        <v>5642</v>
      </c>
      <c r="AQ39" s="106">
        <f t="shared" si="11"/>
        <v>0.1740176423416199</v>
      </c>
      <c r="AR39" s="82">
        <f t="shared" si="12"/>
        <v>3.0131159163417228E-3</v>
      </c>
      <c r="AS39" s="82">
        <f t="shared" si="13"/>
        <v>7.7986529599432825E-3</v>
      </c>
      <c r="AT39" s="82">
        <f t="shared" si="14"/>
        <v>0.24406238922367954</v>
      </c>
      <c r="AU39" s="82">
        <f t="shared" si="15"/>
        <v>0.30467919177596597</v>
      </c>
      <c r="AV39" s="82">
        <f t="shared" si="16"/>
        <v>0.22811059907834103</v>
      </c>
      <c r="AW39" s="82">
        <f t="shared" si="17"/>
        <v>0.14923785891527827</v>
      </c>
      <c r="AX39" s="82">
        <f t="shared" si="18"/>
        <v>6.309819213045019E-2</v>
      </c>
      <c r="AY39" s="140"/>
    </row>
    <row r="40" spans="2:51" ht="13.5" customHeight="1">
      <c r="B40" s="138">
        <v>35</v>
      </c>
      <c r="C40" s="28" t="s">
        <v>1</v>
      </c>
      <c r="D40" s="108">
        <v>20</v>
      </c>
      <c r="E40" s="126">
        <v>0</v>
      </c>
      <c r="F40" s="255">
        <v>5</v>
      </c>
      <c r="G40" s="123">
        <v>5</v>
      </c>
      <c r="H40" s="106">
        <f t="shared" si="0"/>
        <v>0.25</v>
      </c>
      <c r="I40" s="108">
        <v>49</v>
      </c>
      <c r="J40" s="126">
        <v>1</v>
      </c>
      <c r="K40" s="255">
        <v>8</v>
      </c>
      <c r="L40" s="123">
        <v>8</v>
      </c>
      <c r="M40" s="106">
        <f t="shared" si="1"/>
        <v>0.16326530612244897</v>
      </c>
      <c r="N40" s="108">
        <v>22766</v>
      </c>
      <c r="O40" s="126">
        <v>338</v>
      </c>
      <c r="P40" s="255">
        <v>2262</v>
      </c>
      <c r="Q40" s="123">
        <v>2447</v>
      </c>
      <c r="R40" s="106">
        <f t="shared" si="2"/>
        <v>0.10748484582271808</v>
      </c>
      <c r="S40" s="108">
        <v>19810</v>
      </c>
      <c r="T40" s="126">
        <v>250</v>
      </c>
      <c r="U40" s="255">
        <v>2816</v>
      </c>
      <c r="V40" s="123">
        <v>2953</v>
      </c>
      <c r="W40" s="106">
        <f t="shared" si="3"/>
        <v>0.14906612821807169</v>
      </c>
      <c r="X40" s="108">
        <v>13760</v>
      </c>
      <c r="Y40" s="126">
        <v>113</v>
      </c>
      <c r="Z40" s="255">
        <v>2437</v>
      </c>
      <c r="AA40" s="123">
        <v>2496</v>
      </c>
      <c r="AB40" s="76">
        <f t="shared" si="4"/>
        <v>0.18139534883720931</v>
      </c>
      <c r="AC40" s="256">
        <v>7142</v>
      </c>
      <c r="AD40" s="126">
        <v>21</v>
      </c>
      <c r="AE40" s="255">
        <v>1451</v>
      </c>
      <c r="AF40" s="123">
        <v>1456</v>
      </c>
      <c r="AG40" s="106">
        <f t="shared" si="5"/>
        <v>0.20386446373564829</v>
      </c>
      <c r="AH40" s="108">
        <v>2806</v>
      </c>
      <c r="AI40" s="126">
        <v>6</v>
      </c>
      <c r="AJ40" s="255">
        <v>564</v>
      </c>
      <c r="AK40" s="123">
        <v>565</v>
      </c>
      <c r="AL40" s="106">
        <f t="shared" si="6"/>
        <v>0.20135424091233073</v>
      </c>
      <c r="AM40" s="108">
        <f t="shared" si="7"/>
        <v>66353</v>
      </c>
      <c r="AN40" s="126">
        <f t="shared" si="8"/>
        <v>729</v>
      </c>
      <c r="AO40" s="125">
        <f t="shared" si="9"/>
        <v>9543</v>
      </c>
      <c r="AP40" s="123">
        <f t="shared" si="10"/>
        <v>9930</v>
      </c>
      <c r="AQ40" s="106">
        <f t="shared" si="11"/>
        <v>0.14965412264705438</v>
      </c>
      <c r="AR40" s="82">
        <f t="shared" si="12"/>
        <v>5.0352467270896274E-4</v>
      </c>
      <c r="AS40" s="82">
        <f t="shared" si="13"/>
        <v>8.0563947633434038E-4</v>
      </c>
      <c r="AT40" s="82">
        <f t="shared" si="14"/>
        <v>0.24642497482376635</v>
      </c>
      <c r="AU40" s="82">
        <f t="shared" si="15"/>
        <v>0.29738167170191337</v>
      </c>
      <c r="AV40" s="82">
        <f t="shared" si="16"/>
        <v>0.25135951661631423</v>
      </c>
      <c r="AW40" s="82">
        <f t="shared" si="17"/>
        <v>0.14662638469284994</v>
      </c>
      <c r="AX40" s="82">
        <f t="shared" si="18"/>
        <v>5.689828801611279E-2</v>
      </c>
      <c r="AY40" s="140"/>
    </row>
    <row r="41" spans="2:51" ht="13.5" customHeight="1">
      <c r="B41" s="138">
        <v>36</v>
      </c>
      <c r="C41" s="28" t="s">
        <v>2</v>
      </c>
      <c r="D41" s="108">
        <v>36</v>
      </c>
      <c r="E41" s="126">
        <v>0</v>
      </c>
      <c r="F41" s="255">
        <v>9</v>
      </c>
      <c r="G41" s="123">
        <v>9</v>
      </c>
      <c r="H41" s="106">
        <f t="shared" si="0"/>
        <v>0.25</v>
      </c>
      <c r="I41" s="108">
        <v>55</v>
      </c>
      <c r="J41" s="126">
        <v>2</v>
      </c>
      <c r="K41" s="255">
        <v>12</v>
      </c>
      <c r="L41" s="123">
        <v>14</v>
      </c>
      <c r="M41" s="106">
        <f t="shared" si="1"/>
        <v>0.25454545454545452</v>
      </c>
      <c r="N41" s="108">
        <v>6304</v>
      </c>
      <c r="O41" s="126">
        <v>74</v>
      </c>
      <c r="P41" s="255">
        <v>630</v>
      </c>
      <c r="Q41" s="123">
        <v>668</v>
      </c>
      <c r="R41" s="106">
        <f t="shared" si="2"/>
        <v>0.10596446700507614</v>
      </c>
      <c r="S41" s="108">
        <v>5293</v>
      </c>
      <c r="T41" s="126">
        <v>69</v>
      </c>
      <c r="U41" s="255">
        <v>767</v>
      </c>
      <c r="V41" s="123">
        <v>800</v>
      </c>
      <c r="W41" s="106">
        <f t="shared" si="3"/>
        <v>0.15114301908180616</v>
      </c>
      <c r="X41" s="108">
        <v>3764</v>
      </c>
      <c r="Y41" s="126">
        <v>33</v>
      </c>
      <c r="Z41" s="255">
        <v>709</v>
      </c>
      <c r="AA41" s="123">
        <v>724</v>
      </c>
      <c r="AB41" s="76">
        <f t="shared" si="4"/>
        <v>0.19234856535600425</v>
      </c>
      <c r="AC41" s="256">
        <v>2097</v>
      </c>
      <c r="AD41" s="126">
        <v>8</v>
      </c>
      <c r="AE41" s="255">
        <v>468</v>
      </c>
      <c r="AF41" s="123">
        <v>471</v>
      </c>
      <c r="AG41" s="106">
        <f t="shared" si="5"/>
        <v>0.22460658082975679</v>
      </c>
      <c r="AH41" s="108">
        <v>895</v>
      </c>
      <c r="AI41" s="126">
        <v>2</v>
      </c>
      <c r="AJ41" s="255">
        <v>221</v>
      </c>
      <c r="AK41" s="123">
        <v>221</v>
      </c>
      <c r="AL41" s="106">
        <f t="shared" si="6"/>
        <v>0.24692737430167597</v>
      </c>
      <c r="AM41" s="108">
        <f t="shared" si="7"/>
        <v>18444</v>
      </c>
      <c r="AN41" s="126">
        <f t="shared" si="8"/>
        <v>188</v>
      </c>
      <c r="AO41" s="125">
        <f t="shared" si="9"/>
        <v>2816</v>
      </c>
      <c r="AP41" s="123">
        <f t="shared" si="10"/>
        <v>2907</v>
      </c>
      <c r="AQ41" s="106">
        <f t="shared" si="11"/>
        <v>0.15761223162003904</v>
      </c>
      <c r="AR41" s="82">
        <f t="shared" si="12"/>
        <v>3.0959752321981426E-3</v>
      </c>
      <c r="AS41" s="82">
        <f t="shared" si="13"/>
        <v>4.8159614723082217E-3</v>
      </c>
      <c r="AT41" s="82">
        <f t="shared" si="14"/>
        <v>0.22979016167870658</v>
      </c>
      <c r="AU41" s="82">
        <f t="shared" si="15"/>
        <v>0.27519779841761266</v>
      </c>
      <c r="AV41" s="82">
        <f t="shared" si="16"/>
        <v>0.24905400756793947</v>
      </c>
      <c r="AW41" s="82">
        <f t="shared" si="17"/>
        <v>0.16202270381836945</v>
      </c>
      <c r="AX41" s="82">
        <f t="shared" si="18"/>
        <v>7.6023391812865493E-2</v>
      </c>
      <c r="AY41" s="140"/>
    </row>
    <row r="42" spans="2:51" ht="13.5" customHeight="1">
      <c r="B42" s="138">
        <v>37</v>
      </c>
      <c r="C42" s="28" t="s">
        <v>3</v>
      </c>
      <c r="D42" s="108">
        <v>26</v>
      </c>
      <c r="E42" s="126">
        <v>1</v>
      </c>
      <c r="F42" s="255">
        <v>6</v>
      </c>
      <c r="G42" s="123">
        <v>7</v>
      </c>
      <c r="H42" s="106">
        <f t="shared" si="0"/>
        <v>0.26923076923076922</v>
      </c>
      <c r="I42" s="108">
        <v>85</v>
      </c>
      <c r="J42" s="126">
        <v>4</v>
      </c>
      <c r="K42" s="255">
        <v>18</v>
      </c>
      <c r="L42" s="123">
        <v>20</v>
      </c>
      <c r="M42" s="106">
        <f t="shared" si="1"/>
        <v>0.23529411764705882</v>
      </c>
      <c r="N42" s="108">
        <v>20479</v>
      </c>
      <c r="O42" s="126">
        <v>334</v>
      </c>
      <c r="P42" s="255">
        <v>2081</v>
      </c>
      <c r="Q42" s="123">
        <v>2274</v>
      </c>
      <c r="R42" s="106">
        <f t="shared" si="2"/>
        <v>0.11104057815323014</v>
      </c>
      <c r="S42" s="108">
        <v>16736</v>
      </c>
      <c r="T42" s="126">
        <v>220</v>
      </c>
      <c r="U42" s="255">
        <v>2463</v>
      </c>
      <c r="V42" s="123">
        <v>2576</v>
      </c>
      <c r="W42" s="106">
        <f t="shared" si="3"/>
        <v>0.15391969407265774</v>
      </c>
      <c r="X42" s="108">
        <v>11456</v>
      </c>
      <c r="Y42" s="126">
        <v>102</v>
      </c>
      <c r="Z42" s="255">
        <v>2176</v>
      </c>
      <c r="AA42" s="123">
        <v>2234</v>
      </c>
      <c r="AB42" s="76">
        <f t="shared" si="4"/>
        <v>0.19500698324022347</v>
      </c>
      <c r="AC42" s="256">
        <v>6048</v>
      </c>
      <c r="AD42" s="126">
        <v>26</v>
      </c>
      <c r="AE42" s="255">
        <v>1337</v>
      </c>
      <c r="AF42" s="123">
        <v>1350</v>
      </c>
      <c r="AG42" s="106">
        <f t="shared" si="5"/>
        <v>0.22321428571428573</v>
      </c>
      <c r="AH42" s="108">
        <v>2398</v>
      </c>
      <c r="AI42" s="126">
        <v>6</v>
      </c>
      <c r="AJ42" s="255">
        <v>546</v>
      </c>
      <c r="AK42" s="123">
        <v>550</v>
      </c>
      <c r="AL42" s="106">
        <f t="shared" si="6"/>
        <v>0.22935779816513763</v>
      </c>
      <c r="AM42" s="108">
        <f t="shared" si="7"/>
        <v>57228</v>
      </c>
      <c r="AN42" s="126">
        <f t="shared" si="8"/>
        <v>693</v>
      </c>
      <c r="AO42" s="125">
        <f t="shared" si="9"/>
        <v>8627</v>
      </c>
      <c r="AP42" s="123">
        <f t="shared" si="10"/>
        <v>9011</v>
      </c>
      <c r="AQ42" s="106">
        <f t="shared" si="11"/>
        <v>0.15745788774725658</v>
      </c>
      <c r="AR42" s="82">
        <f t="shared" si="12"/>
        <v>7.7682832094107203E-4</v>
      </c>
      <c r="AS42" s="82">
        <f t="shared" si="13"/>
        <v>2.2195094884030629E-3</v>
      </c>
      <c r="AT42" s="82">
        <f t="shared" si="14"/>
        <v>0.25235822883142828</v>
      </c>
      <c r="AU42" s="82">
        <f t="shared" si="15"/>
        <v>0.28587282210631448</v>
      </c>
      <c r="AV42" s="82">
        <f t="shared" si="16"/>
        <v>0.24791920985462212</v>
      </c>
      <c r="AW42" s="82">
        <f t="shared" si="17"/>
        <v>0.14981689046720675</v>
      </c>
      <c r="AX42" s="82">
        <f t="shared" si="18"/>
        <v>6.1036510931084233E-2</v>
      </c>
      <c r="AY42" s="140"/>
    </row>
    <row r="43" spans="2:51" ht="13.5" customHeight="1">
      <c r="B43" s="138">
        <v>38</v>
      </c>
      <c r="C43" s="139" t="s">
        <v>39</v>
      </c>
      <c r="D43" s="141">
        <v>13</v>
      </c>
      <c r="E43" s="126">
        <v>1</v>
      </c>
      <c r="F43" s="255">
        <v>1</v>
      </c>
      <c r="G43" s="123">
        <v>2</v>
      </c>
      <c r="H43" s="106">
        <f t="shared" si="0"/>
        <v>0.15384615384615385</v>
      </c>
      <c r="I43" s="141">
        <v>37</v>
      </c>
      <c r="J43" s="126">
        <v>4</v>
      </c>
      <c r="K43" s="255">
        <v>7</v>
      </c>
      <c r="L43" s="123">
        <v>11</v>
      </c>
      <c r="M43" s="106">
        <f t="shared" si="1"/>
        <v>0.29729729729729731</v>
      </c>
      <c r="N43" s="141">
        <v>4240</v>
      </c>
      <c r="O43" s="126">
        <v>61</v>
      </c>
      <c r="P43" s="255">
        <v>449</v>
      </c>
      <c r="Q43" s="123">
        <v>485</v>
      </c>
      <c r="R43" s="106">
        <f t="shared" si="2"/>
        <v>0.11438679245283019</v>
      </c>
      <c r="S43" s="141">
        <v>3592</v>
      </c>
      <c r="T43" s="126">
        <v>55</v>
      </c>
      <c r="U43" s="255">
        <v>569</v>
      </c>
      <c r="V43" s="123">
        <v>599</v>
      </c>
      <c r="W43" s="106">
        <f t="shared" si="3"/>
        <v>0.16675946547884188</v>
      </c>
      <c r="X43" s="141">
        <v>2351</v>
      </c>
      <c r="Y43" s="126">
        <v>24</v>
      </c>
      <c r="Z43" s="255">
        <v>438</v>
      </c>
      <c r="AA43" s="123">
        <v>451</v>
      </c>
      <c r="AB43" s="76">
        <f t="shared" si="4"/>
        <v>0.19183326244151425</v>
      </c>
      <c r="AC43" s="257">
        <v>1234</v>
      </c>
      <c r="AD43" s="126">
        <v>3</v>
      </c>
      <c r="AE43" s="255">
        <v>265</v>
      </c>
      <c r="AF43" s="123">
        <v>267</v>
      </c>
      <c r="AG43" s="106">
        <f t="shared" si="5"/>
        <v>0.21636952998379255</v>
      </c>
      <c r="AH43" s="141">
        <v>490</v>
      </c>
      <c r="AI43" s="126">
        <v>2</v>
      </c>
      <c r="AJ43" s="255">
        <v>105</v>
      </c>
      <c r="AK43" s="123">
        <v>107</v>
      </c>
      <c r="AL43" s="106">
        <f t="shared" si="6"/>
        <v>0.21836734693877552</v>
      </c>
      <c r="AM43" s="141">
        <f t="shared" si="7"/>
        <v>11957</v>
      </c>
      <c r="AN43" s="126">
        <f t="shared" si="8"/>
        <v>150</v>
      </c>
      <c r="AO43" s="125">
        <f t="shared" si="9"/>
        <v>1834</v>
      </c>
      <c r="AP43" s="123">
        <f t="shared" si="10"/>
        <v>1922</v>
      </c>
      <c r="AQ43" s="106">
        <f t="shared" si="11"/>
        <v>0.1607426612026428</v>
      </c>
      <c r="AR43" s="82">
        <f t="shared" si="12"/>
        <v>1.0405827263267431E-3</v>
      </c>
      <c r="AS43" s="82">
        <f t="shared" si="13"/>
        <v>5.7232049947970867E-3</v>
      </c>
      <c r="AT43" s="82">
        <f t="shared" si="14"/>
        <v>0.25234131113423519</v>
      </c>
      <c r="AU43" s="82">
        <f t="shared" si="15"/>
        <v>0.31165452653485953</v>
      </c>
      <c r="AV43" s="82">
        <f t="shared" si="16"/>
        <v>0.23465140478668053</v>
      </c>
      <c r="AW43" s="82">
        <f t="shared" si="17"/>
        <v>0.1389177939646202</v>
      </c>
      <c r="AX43" s="82">
        <f t="shared" si="18"/>
        <v>5.5671175858480748E-2</v>
      </c>
      <c r="AY43" s="140"/>
    </row>
    <row r="44" spans="2:51" ht="13.5" customHeight="1">
      <c r="B44" s="138">
        <v>39</v>
      </c>
      <c r="C44" s="139" t="s">
        <v>7</v>
      </c>
      <c r="D44" s="141">
        <v>31</v>
      </c>
      <c r="E44" s="126">
        <v>0</v>
      </c>
      <c r="F44" s="255">
        <v>9</v>
      </c>
      <c r="G44" s="123">
        <v>9</v>
      </c>
      <c r="H44" s="106">
        <f t="shared" si="0"/>
        <v>0.29032258064516131</v>
      </c>
      <c r="I44" s="141">
        <v>123</v>
      </c>
      <c r="J44" s="126">
        <v>2</v>
      </c>
      <c r="K44" s="255">
        <v>21</v>
      </c>
      <c r="L44" s="123">
        <v>22</v>
      </c>
      <c r="M44" s="106">
        <f t="shared" si="1"/>
        <v>0.17886178861788618</v>
      </c>
      <c r="N44" s="141">
        <v>23380</v>
      </c>
      <c r="O44" s="126">
        <v>289</v>
      </c>
      <c r="P44" s="255">
        <v>2317</v>
      </c>
      <c r="Q44" s="123">
        <v>2480</v>
      </c>
      <c r="R44" s="106">
        <f t="shared" si="2"/>
        <v>0.10607356715141146</v>
      </c>
      <c r="S44" s="141">
        <v>20979</v>
      </c>
      <c r="T44" s="126">
        <v>223</v>
      </c>
      <c r="U44" s="255">
        <v>3121</v>
      </c>
      <c r="V44" s="123">
        <v>3235</v>
      </c>
      <c r="W44" s="106">
        <f t="shared" si="3"/>
        <v>0.15420182086848752</v>
      </c>
      <c r="X44" s="141">
        <v>12999</v>
      </c>
      <c r="Y44" s="126">
        <v>108</v>
      </c>
      <c r="Z44" s="255">
        <v>2556</v>
      </c>
      <c r="AA44" s="123">
        <v>2618</v>
      </c>
      <c r="AB44" s="76">
        <f t="shared" si="4"/>
        <v>0.20140010770059236</v>
      </c>
      <c r="AC44" s="257">
        <v>6448</v>
      </c>
      <c r="AD44" s="126">
        <v>24</v>
      </c>
      <c r="AE44" s="255">
        <v>1463</v>
      </c>
      <c r="AF44" s="123">
        <v>1474</v>
      </c>
      <c r="AG44" s="106">
        <f t="shared" si="5"/>
        <v>0.22859801488833748</v>
      </c>
      <c r="AH44" s="141">
        <v>2510</v>
      </c>
      <c r="AI44" s="126">
        <v>3</v>
      </c>
      <c r="AJ44" s="255">
        <v>636</v>
      </c>
      <c r="AK44" s="123">
        <v>638</v>
      </c>
      <c r="AL44" s="106">
        <f t="shared" si="6"/>
        <v>0.25418326693227089</v>
      </c>
      <c r="AM44" s="141">
        <f t="shared" si="7"/>
        <v>66470</v>
      </c>
      <c r="AN44" s="126">
        <f t="shared" si="8"/>
        <v>649</v>
      </c>
      <c r="AO44" s="125">
        <f t="shared" si="9"/>
        <v>10123</v>
      </c>
      <c r="AP44" s="123">
        <f t="shared" si="10"/>
        <v>10476</v>
      </c>
      <c r="AQ44" s="106">
        <f t="shared" si="11"/>
        <v>0.15760493455694299</v>
      </c>
      <c r="AR44" s="82">
        <f t="shared" si="12"/>
        <v>8.5910652920962198E-4</v>
      </c>
      <c r="AS44" s="82">
        <f t="shared" si="13"/>
        <v>2.1000381825124095E-3</v>
      </c>
      <c r="AT44" s="82">
        <f t="shared" si="14"/>
        <v>0.23673157693776251</v>
      </c>
      <c r="AU44" s="82">
        <f t="shared" si="15"/>
        <v>0.30880106911034744</v>
      </c>
      <c r="AV44" s="82">
        <f t="shared" si="16"/>
        <v>0.24990454371897672</v>
      </c>
      <c r="AW44" s="82">
        <f t="shared" si="17"/>
        <v>0.14070255822833141</v>
      </c>
      <c r="AX44" s="82">
        <f t="shared" si="18"/>
        <v>6.0901107292859871E-2</v>
      </c>
      <c r="AY44" s="140"/>
    </row>
    <row r="45" spans="2:51" ht="13.5" customHeight="1">
      <c r="B45" s="138">
        <v>40</v>
      </c>
      <c r="C45" s="139" t="s">
        <v>40</v>
      </c>
      <c r="D45" s="141">
        <v>38</v>
      </c>
      <c r="E45" s="126">
        <v>2</v>
      </c>
      <c r="F45" s="255">
        <v>7</v>
      </c>
      <c r="G45" s="123">
        <v>8</v>
      </c>
      <c r="H45" s="106">
        <f t="shared" si="0"/>
        <v>0.21052631578947367</v>
      </c>
      <c r="I45" s="141">
        <v>117</v>
      </c>
      <c r="J45" s="126">
        <v>4</v>
      </c>
      <c r="K45" s="255">
        <v>24</v>
      </c>
      <c r="L45" s="123">
        <v>27</v>
      </c>
      <c r="M45" s="106">
        <f t="shared" si="1"/>
        <v>0.23076923076923078</v>
      </c>
      <c r="N45" s="141">
        <v>4959</v>
      </c>
      <c r="O45" s="126">
        <v>81</v>
      </c>
      <c r="P45" s="255">
        <v>591</v>
      </c>
      <c r="Q45" s="123">
        <v>628</v>
      </c>
      <c r="R45" s="106">
        <f t="shared" si="2"/>
        <v>0.12663843516838072</v>
      </c>
      <c r="S45" s="141">
        <v>4358</v>
      </c>
      <c r="T45" s="126">
        <v>58</v>
      </c>
      <c r="U45" s="255">
        <v>721</v>
      </c>
      <c r="V45" s="123">
        <v>758</v>
      </c>
      <c r="W45" s="106">
        <f t="shared" si="3"/>
        <v>0.1739329967875172</v>
      </c>
      <c r="X45" s="141">
        <v>2850</v>
      </c>
      <c r="Y45" s="126">
        <v>25</v>
      </c>
      <c r="Z45" s="255">
        <v>660</v>
      </c>
      <c r="AA45" s="123">
        <v>669</v>
      </c>
      <c r="AB45" s="76">
        <f t="shared" si="4"/>
        <v>0.23473684210526316</v>
      </c>
      <c r="AC45" s="257">
        <v>1473</v>
      </c>
      <c r="AD45" s="126">
        <v>6</v>
      </c>
      <c r="AE45" s="255">
        <v>367</v>
      </c>
      <c r="AF45" s="123">
        <v>369</v>
      </c>
      <c r="AG45" s="106">
        <f t="shared" si="5"/>
        <v>0.25050916496945008</v>
      </c>
      <c r="AH45" s="141">
        <v>549</v>
      </c>
      <c r="AI45" s="126">
        <v>0</v>
      </c>
      <c r="AJ45" s="255">
        <v>158</v>
      </c>
      <c r="AK45" s="123">
        <v>158</v>
      </c>
      <c r="AL45" s="106">
        <f t="shared" si="6"/>
        <v>0.28779599271402551</v>
      </c>
      <c r="AM45" s="141">
        <f t="shared" si="7"/>
        <v>14344</v>
      </c>
      <c r="AN45" s="126">
        <f t="shared" si="8"/>
        <v>176</v>
      </c>
      <c r="AO45" s="125">
        <f t="shared" si="9"/>
        <v>2528</v>
      </c>
      <c r="AP45" s="123">
        <f t="shared" si="10"/>
        <v>2617</v>
      </c>
      <c r="AQ45" s="106">
        <f t="shared" si="11"/>
        <v>0.18244562186279978</v>
      </c>
      <c r="AR45" s="82">
        <f t="shared" si="12"/>
        <v>3.0569354222392052E-3</v>
      </c>
      <c r="AS45" s="82">
        <f t="shared" si="13"/>
        <v>1.0317157050057318E-2</v>
      </c>
      <c r="AT45" s="82">
        <f t="shared" si="14"/>
        <v>0.23996943064577761</v>
      </c>
      <c r="AU45" s="82">
        <f t="shared" si="15"/>
        <v>0.28964463125716472</v>
      </c>
      <c r="AV45" s="82">
        <f t="shared" si="16"/>
        <v>0.25563622468475355</v>
      </c>
      <c r="AW45" s="82">
        <f t="shared" si="17"/>
        <v>0.14100114635078334</v>
      </c>
      <c r="AX45" s="82">
        <f t="shared" si="18"/>
        <v>6.0374474589224306E-2</v>
      </c>
      <c r="AY45" s="140"/>
    </row>
    <row r="46" spans="2:51" ht="13.5" customHeight="1">
      <c r="B46" s="138">
        <v>41</v>
      </c>
      <c r="C46" s="139" t="s">
        <v>11</v>
      </c>
      <c r="D46" s="141">
        <v>19</v>
      </c>
      <c r="E46" s="126">
        <v>2</v>
      </c>
      <c r="F46" s="255">
        <v>4</v>
      </c>
      <c r="G46" s="123">
        <v>4</v>
      </c>
      <c r="H46" s="106">
        <f t="shared" si="0"/>
        <v>0.21052631578947367</v>
      </c>
      <c r="I46" s="141">
        <v>62</v>
      </c>
      <c r="J46" s="126">
        <v>3</v>
      </c>
      <c r="K46" s="255">
        <v>14</v>
      </c>
      <c r="L46" s="123">
        <v>16</v>
      </c>
      <c r="M46" s="106">
        <f t="shared" si="1"/>
        <v>0.25806451612903225</v>
      </c>
      <c r="N46" s="141">
        <v>8878</v>
      </c>
      <c r="O46" s="126">
        <v>117</v>
      </c>
      <c r="P46" s="255">
        <v>944</v>
      </c>
      <c r="Q46" s="123">
        <v>1010</v>
      </c>
      <c r="R46" s="106">
        <f t="shared" si="2"/>
        <v>0.11376436134264474</v>
      </c>
      <c r="S46" s="141">
        <v>8405</v>
      </c>
      <c r="T46" s="126">
        <v>111</v>
      </c>
      <c r="U46" s="255">
        <v>1256</v>
      </c>
      <c r="V46" s="123">
        <v>1313</v>
      </c>
      <c r="W46" s="106">
        <f t="shared" si="3"/>
        <v>0.15621653777513386</v>
      </c>
      <c r="X46" s="141">
        <v>5472</v>
      </c>
      <c r="Y46" s="126">
        <v>41</v>
      </c>
      <c r="Z46" s="255">
        <v>1048</v>
      </c>
      <c r="AA46" s="123">
        <v>1071</v>
      </c>
      <c r="AB46" s="76">
        <f t="shared" si="4"/>
        <v>0.19572368421052633</v>
      </c>
      <c r="AC46" s="257">
        <v>2484</v>
      </c>
      <c r="AD46" s="126">
        <v>12</v>
      </c>
      <c r="AE46" s="255">
        <v>558</v>
      </c>
      <c r="AF46" s="123">
        <v>566</v>
      </c>
      <c r="AG46" s="106">
        <f t="shared" si="5"/>
        <v>0.22785829307568439</v>
      </c>
      <c r="AH46" s="141">
        <v>1022</v>
      </c>
      <c r="AI46" s="126">
        <v>0</v>
      </c>
      <c r="AJ46" s="255">
        <v>185</v>
      </c>
      <c r="AK46" s="123">
        <v>185</v>
      </c>
      <c r="AL46" s="106">
        <f t="shared" si="6"/>
        <v>0.18101761252446183</v>
      </c>
      <c r="AM46" s="141">
        <f t="shared" si="7"/>
        <v>26342</v>
      </c>
      <c r="AN46" s="126">
        <f t="shared" si="8"/>
        <v>286</v>
      </c>
      <c r="AO46" s="125">
        <f t="shared" si="9"/>
        <v>4009</v>
      </c>
      <c r="AP46" s="123">
        <f t="shared" si="10"/>
        <v>4165</v>
      </c>
      <c r="AQ46" s="106">
        <f t="shared" si="11"/>
        <v>0.15811251993014958</v>
      </c>
      <c r="AR46" s="82">
        <f t="shared" si="12"/>
        <v>9.6038415366146463E-4</v>
      </c>
      <c r="AS46" s="82">
        <f t="shared" si="13"/>
        <v>3.8415366146458585E-3</v>
      </c>
      <c r="AT46" s="82">
        <f t="shared" si="14"/>
        <v>0.2424969987995198</v>
      </c>
      <c r="AU46" s="82">
        <f t="shared" si="15"/>
        <v>0.31524609843937573</v>
      </c>
      <c r="AV46" s="82">
        <f t="shared" si="16"/>
        <v>0.25714285714285712</v>
      </c>
      <c r="AW46" s="82">
        <f t="shared" si="17"/>
        <v>0.13589435774309724</v>
      </c>
      <c r="AX46" s="82">
        <f t="shared" si="18"/>
        <v>4.441776710684274E-2</v>
      </c>
      <c r="AY46" s="140"/>
    </row>
    <row r="47" spans="2:51" ht="13.5" customHeight="1">
      <c r="B47" s="138">
        <v>42</v>
      </c>
      <c r="C47" s="139" t="s">
        <v>12</v>
      </c>
      <c r="D47" s="141">
        <v>68</v>
      </c>
      <c r="E47" s="126">
        <v>3</v>
      </c>
      <c r="F47" s="255">
        <v>14</v>
      </c>
      <c r="G47" s="123">
        <v>16</v>
      </c>
      <c r="H47" s="106">
        <f t="shared" si="0"/>
        <v>0.23529411764705882</v>
      </c>
      <c r="I47" s="141">
        <v>276</v>
      </c>
      <c r="J47" s="126">
        <v>10</v>
      </c>
      <c r="K47" s="255">
        <v>61</v>
      </c>
      <c r="L47" s="123">
        <v>66</v>
      </c>
      <c r="M47" s="106">
        <f t="shared" si="1"/>
        <v>0.2391304347826087</v>
      </c>
      <c r="N47" s="141">
        <v>26600</v>
      </c>
      <c r="O47" s="126">
        <v>358</v>
      </c>
      <c r="P47" s="255">
        <v>2691</v>
      </c>
      <c r="Q47" s="123">
        <v>2896</v>
      </c>
      <c r="R47" s="106">
        <f t="shared" si="2"/>
        <v>0.10887218045112781</v>
      </c>
      <c r="S47" s="141">
        <v>21909</v>
      </c>
      <c r="T47" s="126">
        <v>262</v>
      </c>
      <c r="U47" s="255">
        <v>3221</v>
      </c>
      <c r="V47" s="123">
        <v>3367</v>
      </c>
      <c r="W47" s="106">
        <f t="shared" si="3"/>
        <v>0.15368113560637181</v>
      </c>
      <c r="X47" s="141">
        <v>12898</v>
      </c>
      <c r="Y47" s="126">
        <v>116</v>
      </c>
      <c r="Z47" s="255">
        <v>2467</v>
      </c>
      <c r="AA47" s="123">
        <v>2548</v>
      </c>
      <c r="AB47" s="76">
        <f t="shared" si="4"/>
        <v>0.19755000775314002</v>
      </c>
      <c r="AC47" s="257">
        <v>6339</v>
      </c>
      <c r="AD47" s="126">
        <v>26</v>
      </c>
      <c r="AE47" s="255">
        <v>1502</v>
      </c>
      <c r="AF47" s="123">
        <v>1517</v>
      </c>
      <c r="AG47" s="106">
        <f t="shared" si="5"/>
        <v>0.23931219435242151</v>
      </c>
      <c r="AH47" s="141">
        <v>2466</v>
      </c>
      <c r="AI47" s="126">
        <v>2</v>
      </c>
      <c r="AJ47" s="255">
        <v>614</v>
      </c>
      <c r="AK47" s="123">
        <v>614</v>
      </c>
      <c r="AL47" s="106">
        <f t="shared" si="6"/>
        <v>0.24898621248986214</v>
      </c>
      <c r="AM47" s="141">
        <f t="shared" si="7"/>
        <v>70556</v>
      </c>
      <c r="AN47" s="126">
        <f t="shared" si="8"/>
        <v>777</v>
      </c>
      <c r="AO47" s="125">
        <f t="shared" si="9"/>
        <v>10570</v>
      </c>
      <c r="AP47" s="123">
        <f t="shared" si="10"/>
        <v>11024</v>
      </c>
      <c r="AQ47" s="106">
        <f t="shared" si="11"/>
        <v>0.15624468507284994</v>
      </c>
      <c r="AR47" s="82">
        <f t="shared" si="12"/>
        <v>1.4513788098693759E-3</v>
      </c>
      <c r="AS47" s="82">
        <f t="shared" si="13"/>
        <v>5.9869375907111756E-3</v>
      </c>
      <c r="AT47" s="82">
        <f t="shared" si="14"/>
        <v>0.26269956458635702</v>
      </c>
      <c r="AU47" s="82">
        <f t="shared" si="15"/>
        <v>0.30542452830188677</v>
      </c>
      <c r="AV47" s="82">
        <f t="shared" si="16"/>
        <v>0.23113207547169812</v>
      </c>
      <c r="AW47" s="82">
        <f t="shared" si="17"/>
        <v>0.1376088534107402</v>
      </c>
      <c r="AX47" s="82">
        <f t="shared" si="18"/>
        <v>5.5696661828737302E-2</v>
      </c>
      <c r="AY47" s="140"/>
    </row>
    <row r="48" spans="2:51" ht="13.5" customHeight="1">
      <c r="B48" s="138">
        <v>43</v>
      </c>
      <c r="C48" s="139" t="s">
        <v>8</v>
      </c>
      <c r="D48" s="141">
        <v>27</v>
      </c>
      <c r="E48" s="126">
        <v>3</v>
      </c>
      <c r="F48" s="255">
        <v>3</v>
      </c>
      <c r="G48" s="123">
        <v>6</v>
      </c>
      <c r="H48" s="106">
        <f t="shared" si="0"/>
        <v>0.22222222222222221</v>
      </c>
      <c r="I48" s="141">
        <v>187</v>
      </c>
      <c r="J48" s="126">
        <v>4</v>
      </c>
      <c r="K48" s="255">
        <v>38</v>
      </c>
      <c r="L48" s="123">
        <v>38</v>
      </c>
      <c r="M48" s="106">
        <f t="shared" si="1"/>
        <v>0.20320855614973263</v>
      </c>
      <c r="N48" s="141">
        <v>16152</v>
      </c>
      <c r="O48" s="126">
        <v>248</v>
      </c>
      <c r="P48" s="255">
        <v>1645</v>
      </c>
      <c r="Q48" s="123">
        <v>1794</v>
      </c>
      <c r="R48" s="106">
        <f t="shared" si="2"/>
        <v>0.11106983655274888</v>
      </c>
      <c r="S48" s="141">
        <v>13222</v>
      </c>
      <c r="T48" s="126">
        <v>179</v>
      </c>
      <c r="U48" s="255">
        <v>2009</v>
      </c>
      <c r="V48" s="123">
        <v>2117</v>
      </c>
      <c r="W48" s="106">
        <f t="shared" si="3"/>
        <v>0.16011193465436394</v>
      </c>
      <c r="X48" s="141">
        <v>8123</v>
      </c>
      <c r="Y48" s="126">
        <v>81</v>
      </c>
      <c r="Z48" s="255">
        <v>1622</v>
      </c>
      <c r="AA48" s="123">
        <v>1675</v>
      </c>
      <c r="AB48" s="76">
        <f t="shared" si="4"/>
        <v>0.20620460421026715</v>
      </c>
      <c r="AC48" s="257">
        <v>4090</v>
      </c>
      <c r="AD48" s="126">
        <v>21</v>
      </c>
      <c r="AE48" s="255">
        <v>1074</v>
      </c>
      <c r="AF48" s="123">
        <v>1092</v>
      </c>
      <c r="AG48" s="106">
        <f t="shared" si="5"/>
        <v>0.26699266503667479</v>
      </c>
      <c r="AH48" s="141">
        <v>1622</v>
      </c>
      <c r="AI48" s="126">
        <v>0</v>
      </c>
      <c r="AJ48" s="255">
        <v>467</v>
      </c>
      <c r="AK48" s="123">
        <v>467</v>
      </c>
      <c r="AL48" s="106">
        <f t="shared" si="6"/>
        <v>0.28791615289765721</v>
      </c>
      <c r="AM48" s="141">
        <f t="shared" si="7"/>
        <v>43423</v>
      </c>
      <c r="AN48" s="126">
        <f t="shared" si="8"/>
        <v>536</v>
      </c>
      <c r="AO48" s="125">
        <f t="shared" si="9"/>
        <v>6858</v>
      </c>
      <c r="AP48" s="123">
        <f t="shared" si="10"/>
        <v>7189</v>
      </c>
      <c r="AQ48" s="106">
        <f t="shared" si="11"/>
        <v>0.16555742348524977</v>
      </c>
      <c r="AR48" s="82">
        <f t="shared" si="12"/>
        <v>8.3460842954513842E-4</v>
      </c>
      <c r="AS48" s="82">
        <f t="shared" si="13"/>
        <v>5.28585338711921E-3</v>
      </c>
      <c r="AT48" s="82">
        <f t="shared" si="14"/>
        <v>0.24954792043399637</v>
      </c>
      <c r="AU48" s="82">
        <f t="shared" si="15"/>
        <v>0.29447767422450966</v>
      </c>
      <c r="AV48" s="82">
        <f t="shared" si="16"/>
        <v>0.2329948532480178</v>
      </c>
      <c r="AW48" s="82">
        <f t="shared" si="17"/>
        <v>0.15189873417721519</v>
      </c>
      <c r="AX48" s="82">
        <f t="shared" si="18"/>
        <v>6.4960356099596606E-2</v>
      </c>
      <c r="AY48" s="140"/>
    </row>
    <row r="49" spans="2:51" ht="13.5" customHeight="1">
      <c r="B49" s="138">
        <v>44</v>
      </c>
      <c r="C49" s="139" t="s">
        <v>18</v>
      </c>
      <c r="D49" s="141">
        <v>14</v>
      </c>
      <c r="E49" s="126">
        <v>0</v>
      </c>
      <c r="F49" s="255">
        <v>1</v>
      </c>
      <c r="G49" s="123">
        <v>1</v>
      </c>
      <c r="H49" s="106">
        <f t="shared" si="0"/>
        <v>7.1428571428571425E-2</v>
      </c>
      <c r="I49" s="141">
        <v>73</v>
      </c>
      <c r="J49" s="126">
        <v>1</v>
      </c>
      <c r="K49" s="255">
        <v>13</v>
      </c>
      <c r="L49" s="123">
        <v>14</v>
      </c>
      <c r="M49" s="106">
        <f t="shared" si="1"/>
        <v>0.19178082191780821</v>
      </c>
      <c r="N49" s="141">
        <v>16374</v>
      </c>
      <c r="O49" s="126">
        <v>267</v>
      </c>
      <c r="P49" s="255">
        <v>1680</v>
      </c>
      <c r="Q49" s="123">
        <v>1817</v>
      </c>
      <c r="R49" s="106">
        <f t="shared" si="2"/>
        <v>0.11096860877000123</v>
      </c>
      <c r="S49" s="141">
        <v>14982</v>
      </c>
      <c r="T49" s="126">
        <v>205</v>
      </c>
      <c r="U49" s="255">
        <v>2163</v>
      </c>
      <c r="V49" s="123">
        <v>2285</v>
      </c>
      <c r="W49" s="106">
        <f t="shared" si="3"/>
        <v>0.1525163529568816</v>
      </c>
      <c r="X49" s="141">
        <v>9201</v>
      </c>
      <c r="Y49" s="126">
        <v>80</v>
      </c>
      <c r="Z49" s="255">
        <v>1681</v>
      </c>
      <c r="AA49" s="123">
        <v>1724</v>
      </c>
      <c r="AB49" s="76">
        <f t="shared" si="4"/>
        <v>0.18737093794152809</v>
      </c>
      <c r="AC49" s="257">
        <v>4404</v>
      </c>
      <c r="AD49" s="126">
        <v>36</v>
      </c>
      <c r="AE49" s="255">
        <v>938</v>
      </c>
      <c r="AF49" s="123">
        <v>960</v>
      </c>
      <c r="AG49" s="106">
        <f t="shared" si="5"/>
        <v>0.21798365122615804</v>
      </c>
      <c r="AH49" s="141">
        <v>1605</v>
      </c>
      <c r="AI49" s="126">
        <v>3</v>
      </c>
      <c r="AJ49" s="255">
        <v>318</v>
      </c>
      <c r="AK49" s="123">
        <v>321</v>
      </c>
      <c r="AL49" s="106">
        <f t="shared" si="6"/>
        <v>0.2</v>
      </c>
      <c r="AM49" s="141">
        <f t="shared" si="7"/>
        <v>46653</v>
      </c>
      <c r="AN49" s="126">
        <f t="shared" si="8"/>
        <v>592</v>
      </c>
      <c r="AO49" s="125">
        <f t="shared" si="9"/>
        <v>6794</v>
      </c>
      <c r="AP49" s="123">
        <f t="shared" si="10"/>
        <v>7122</v>
      </c>
      <c r="AQ49" s="106">
        <f t="shared" si="11"/>
        <v>0.15265899299080446</v>
      </c>
      <c r="AR49" s="82">
        <f t="shared" si="12"/>
        <v>1.4040999719180006E-4</v>
      </c>
      <c r="AS49" s="82">
        <f t="shared" si="13"/>
        <v>1.9657399606852009E-3</v>
      </c>
      <c r="AT49" s="82">
        <f t="shared" si="14"/>
        <v>0.25512496489750069</v>
      </c>
      <c r="AU49" s="82">
        <f t="shared" si="15"/>
        <v>0.32083684358326314</v>
      </c>
      <c r="AV49" s="82">
        <f t="shared" si="16"/>
        <v>0.24206683515866328</v>
      </c>
      <c r="AW49" s="82">
        <f t="shared" si="17"/>
        <v>0.13479359730412804</v>
      </c>
      <c r="AX49" s="82">
        <f t="shared" si="18"/>
        <v>4.5071609098567819E-2</v>
      </c>
      <c r="AY49" s="140"/>
    </row>
    <row r="50" spans="2:51" ht="13.5" customHeight="1">
      <c r="B50" s="138">
        <v>45</v>
      </c>
      <c r="C50" s="139" t="s">
        <v>41</v>
      </c>
      <c r="D50" s="141">
        <v>56</v>
      </c>
      <c r="E50" s="126">
        <v>1</v>
      </c>
      <c r="F50" s="255">
        <v>9</v>
      </c>
      <c r="G50" s="123">
        <v>10</v>
      </c>
      <c r="H50" s="106">
        <f t="shared" si="0"/>
        <v>0.17857142857142858</v>
      </c>
      <c r="I50" s="141">
        <v>144</v>
      </c>
      <c r="J50" s="126">
        <v>7</v>
      </c>
      <c r="K50" s="255">
        <v>25</v>
      </c>
      <c r="L50" s="123">
        <v>29</v>
      </c>
      <c r="M50" s="106">
        <f t="shared" si="1"/>
        <v>0.2013888888888889</v>
      </c>
      <c r="N50" s="141">
        <v>5656</v>
      </c>
      <c r="O50" s="126">
        <v>73</v>
      </c>
      <c r="P50" s="255">
        <v>652</v>
      </c>
      <c r="Q50" s="123">
        <v>687</v>
      </c>
      <c r="R50" s="106">
        <f t="shared" si="2"/>
        <v>0.12146393210749647</v>
      </c>
      <c r="S50" s="141">
        <v>4881</v>
      </c>
      <c r="T50" s="126">
        <v>53</v>
      </c>
      <c r="U50" s="255">
        <v>776</v>
      </c>
      <c r="V50" s="123">
        <v>804</v>
      </c>
      <c r="W50" s="106">
        <f t="shared" si="3"/>
        <v>0.16472034419176398</v>
      </c>
      <c r="X50" s="141">
        <v>3316</v>
      </c>
      <c r="Y50" s="126">
        <v>24</v>
      </c>
      <c r="Z50" s="255">
        <v>652</v>
      </c>
      <c r="AA50" s="123">
        <v>664</v>
      </c>
      <c r="AB50" s="76">
        <f t="shared" si="4"/>
        <v>0.20024125452352232</v>
      </c>
      <c r="AC50" s="257">
        <v>1633</v>
      </c>
      <c r="AD50" s="126">
        <v>6</v>
      </c>
      <c r="AE50" s="255">
        <v>375</v>
      </c>
      <c r="AF50" s="123">
        <v>380</v>
      </c>
      <c r="AG50" s="106">
        <f t="shared" si="5"/>
        <v>0.23270055113288426</v>
      </c>
      <c r="AH50" s="141">
        <v>618</v>
      </c>
      <c r="AI50" s="126">
        <v>1</v>
      </c>
      <c r="AJ50" s="255">
        <v>146</v>
      </c>
      <c r="AK50" s="123">
        <v>147</v>
      </c>
      <c r="AL50" s="106">
        <f t="shared" si="6"/>
        <v>0.23786407766990292</v>
      </c>
      <c r="AM50" s="141">
        <f t="shared" si="7"/>
        <v>16304</v>
      </c>
      <c r="AN50" s="126">
        <f t="shared" si="8"/>
        <v>165</v>
      </c>
      <c r="AO50" s="125">
        <f t="shared" si="9"/>
        <v>2635</v>
      </c>
      <c r="AP50" s="123">
        <f t="shared" si="10"/>
        <v>2721</v>
      </c>
      <c r="AQ50" s="106">
        <f t="shared" si="11"/>
        <v>0.16689156035328753</v>
      </c>
      <c r="AR50" s="82">
        <f t="shared" si="12"/>
        <v>3.6751194413818448E-3</v>
      </c>
      <c r="AS50" s="82">
        <f t="shared" si="13"/>
        <v>1.0657846380007351E-2</v>
      </c>
      <c r="AT50" s="82">
        <f t="shared" si="14"/>
        <v>0.25248070562293273</v>
      </c>
      <c r="AU50" s="82">
        <f t="shared" si="15"/>
        <v>0.29547960308710031</v>
      </c>
      <c r="AV50" s="82">
        <f t="shared" si="16"/>
        <v>0.24402793090775451</v>
      </c>
      <c r="AW50" s="82">
        <f t="shared" si="17"/>
        <v>0.13965453877251011</v>
      </c>
      <c r="AX50" s="82">
        <f t="shared" si="18"/>
        <v>5.4024255788313123E-2</v>
      </c>
      <c r="AY50" s="140"/>
    </row>
    <row r="51" spans="2:51" ht="13.5" customHeight="1">
      <c r="B51" s="138">
        <v>46</v>
      </c>
      <c r="C51" s="139" t="s">
        <v>21</v>
      </c>
      <c r="D51" s="141">
        <v>17</v>
      </c>
      <c r="E51" s="126">
        <v>1</v>
      </c>
      <c r="F51" s="255">
        <v>5</v>
      </c>
      <c r="G51" s="123">
        <v>5</v>
      </c>
      <c r="H51" s="106">
        <f t="shared" si="0"/>
        <v>0.29411764705882354</v>
      </c>
      <c r="I51" s="141">
        <v>147</v>
      </c>
      <c r="J51" s="126">
        <v>3</v>
      </c>
      <c r="K51" s="255">
        <v>30</v>
      </c>
      <c r="L51" s="123">
        <v>30</v>
      </c>
      <c r="M51" s="106">
        <f t="shared" si="1"/>
        <v>0.20408163265306123</v>
      </c>
      <c r="N51" s="141">
        <v>7494</v>
      </c>
      <c r="O51" s="126">
        <v>117</v>
      </c>
      <c r="P51" s="255">
        <v>775</v>
      </c>
      <c r="Q51" s="123">
        <v>853</v>
      </c>
      <c r="R51" s="106">
        <f t="shared" si="2"/>
        <v>0.11382439284761142</v>
      </c>
      <c r="S51" s="141">
        <v>6271</v>
      </c>
      <c r="T51" s="126">
        <v>68</v>
      </c>
      <c r="U51" s="255">
        <v>901</v>
      </c>
      <c r="V51" s="123">
        <v>940</v>
      </c>
      <c r="W51" s="106">
        <f t="shared" si="3"/>
        <v>0.14989634826981343</v>
      </c>
      <c r="X51" s="141">
        <v>4143</v>
      </c>
      <c r="Y51" s="126">
        <v>40</v>
      </c>
      <c r="Z51" s="255">
        <v>763</v>
      </c>
      <c r="AA51" s="123">
        <v>790</v>
      </c>
      <c r="AB51" s="76">
        <f t="shared" si="4"/>
        <v>0.19068307989379676</v>
      </c>
      <c r="AC51" s="257">
        <v>2145</v>
      </c>
      <c r="AD51" s="126">
        <v>12</v>
      </c>
      <c r="AE51" s="255">
        <v>500</v>
      </c>
      <c r="AF51" s="123">
        <v>509</v>
      </c>
      <c r="AG51" s="106">
        <f t="shared" si="5"/>
        <v>0.23729603729603729</v>
      </c>
      <c r="AH51" s="141">
        <v>933</v>
      </c>
      <c r="AI51" s="126">
        <v>1</v>
      </c>
      <c r="AJ51" s="255">
        <v>224</v>
      </c>
      <c r="AK51" s="123">
        <v>225</v>
      </c>
      <c r="AL51" s="106">
        <f t="shared" si="6"/>
        <v>0.24115755627009647</v>
      </c>
      <c r="AM51" s="141">
        <f t="shared" si="7"/>
        <v>21150</v>
      </c>
      <c r="AN51" s="126">
        <f t="shared" si="8"/>
        <v>242</v>
      </c>
      <c r="AO51" s="125">
        <f t="shared" si="9"/>
        <v>3198</v>
      </c>
      <c r="AP51" s="123">
        <f t="shared" si="10"/>
        <v>3352</v>
      </c>
      <c r="AQ51" s="106">
        <f t="shared" si="11"/>
        <v>0.1584869976359338</v>
      </c>
      <c r="AR51" s="82">
        <f t="shared" si="12"/>
        <v>1.4916467780429594E-3</v>
      </c>
      <c r="AS51" s="82">
        <f t="shared" si="13"/>
        <v>8.9498806682577568E-3</v>
      </c>
      <c r="AT51" s="82">
        <f t="shared" si="14"/>
        <v>0.25447494033412887</v>
      </c>
      <c r="AU51" s="82">
        <f t="shared" si="15"/>
        <v>0.28042959427207637</v>
      </c>
      <c r="AV51" s="82">
        <f t="shared" si="16"/>
        <v>0.2356801909307876</v>
      </c>
      <c r="AW51" s="82">
        <f t="shared" si="17"/>
        <v>0.15184964200477327</v>
      </c>
      <c r="AX51" s="82">
        <f t="shared" si="18"/>
        <v>6.712410501193318E-2</v>
      </c>
      <c r="AY51" s="140"/>
    </row>
    <row r="52" spans="2:51" ht="13.5" customHeight="1">
      <c r="B52" s="138">
        <v>47</v>
      </c>
      <c r="C52" s="139" t="s">
        <v>13</v>
      </c>
      <c r="D52" s="141">
        <v>16</v>
      </c>
      <c r="E52" s="126">
        <v>0</v>
      </c>
      <c r="F52" s="255">
        <v>2</v>
      </c>
      <c r="G52" s="123">
        <v>2</v>
      </c>
      <c r="H52" s="106">
        <f t="shared" si="0"/>
        <v>0.125</v>
      </c>
      <c r="I52" s="141">
        <v>135</v>
      </c>
      <c r="J52" s="126">
        <v>4</v>
      </c>
      <c r="K52" s="255">
        <v>26</v>
      </c>
      <c r="L52" s="123">
        <v>30</v>
      </c>
      <c r="M52" s="106">
        <f t="shared" si="1"/>
        <v>0.22222222222222221</v>
      </c>
      <c r="N52" s="141">
        <v>15833</v>
      </c>
      <c r="O52" s="126">
        <v>214</v>
      </c>
      <c r="P52" s="255">
        <v>1588</v>
      </c>
      <c r="Q52" s="123">
        <v>1706</v>
      </c>
      <c r="R52" s="106">
        <f t="shared" si="2"/>
        <v>0.10774963683445968</v>
      </c>
      <c r="S52" s="141">
        <v>14005</v>
      </c>
      <c r="T52" s="126">
        <v>186</v>
      </c>
      <c r="U52" s="255">
        <v>2092</v>
      </c>
      <c r="V52" s="123">
        <v>2196</v>
      </c>
      <c r="W52" s="106">
        <f t="shared" si="3"/>
        <v>0.15680114244912532</v>
      </c>
      <c r="X52" s="141">
        <v>8084</v>
      </c>
      <c r="Y52" s="126">
        <v>57</v>
      </c>
      <c r="Z52" s="255">
        <v>1506</v>
      </c>
      <c r="AA52" s="123">
        <v>1535</v>
      </c>
      <c r="AB52" s="76">
        <f t="shared" si="4"/>
        <v>0.18988124690747155</v>
      </c>
      <c r="AC52" s="257">
        <v>3658</v>
      </c>
      <c r="AD52" s="126">
        <v>18</v>
      </c>
      <c r="AE52" s="255">
        <v>856</v>
      </c>
      <c r="AF52" s="123">
        <v>865</v>
      </c>
      <c r="AG52" s="106">
        <f t="shared" si="5"/>
        <v>0.23646801530891198</v>
      </c>
      <c r="AH52" s="141">
        <v>1308</v>
      </c>
      <c r="AI52" s="126">
        <v>3</v>
      </c>
      <c r="AJ52" s="255">
        <v>314</v>
      </c>
      <c r="AK52" s="123">
        <v>316</v>
      </c>
      <c r="AL52" s="106">
        <f t="shared" si="6"/>
        <v>0.24159021406727829</v>
      </c>
      <c r="AM52" s="141">
        <f t="shared" si="7"/>
        <v>43039</v>
      </c>
      <c r="AN52" s="126">
        <f t="shared" si="8"/>
        <v>482</v>
      </c>
      <c r="AO52" s="125">
        <f t="shared" si="9"/>
        <v>6384</v>
      </c>
      <c r="AP52" s="123">
        <f t="shared" si="10"/>
        <v>6650</v>
      </c>
      <c r="AQ52" s="106">
        <f t="shared" si="11"/>
        <v>0.15451102488440716</v>
      </c>
      <c r="AR52" s="82">
        <f t="shared" si="12"/>
        <v>3.0075187969924811E-4</v>
      </c>
      <c r="AS52" s="82">
        <f t="shared" si="13"/>
        <v>4.5112781954887221E-3</v>
      </c>
      <c r="AT52" s="82">
        <f t="shared" si="14"/>
        <v>0.25654135338345863</v>
      </c>
      <c r="AU52" s="82">
        <f t="shared" si="15"/>
        <v>0.33022556390977442</v>
      </c>
      <c r="AV52" s="82">
        <f t="shared" si="16"/>
        <v>0.23082706766917294</v>
      </c>
      <c r="AW52" s="82">
        <f t="shared" si="17"/>
        <v>0.13007518796992482</v>
      </c>
      <c r="AX52" s="82">
        <f t="shared" si="18"/>
        <v>4.7518796992481203E-2</v>
      </c>
      <c r="AY52" s="140"/>
    </row>
    <row r="53" spans="2:51" ht="13.5" customHeight="1">
      <c r="B53" s="138">
        <v>48</v>
      </c>
      <c r="C53" s="139" t="s">
        <v>22</v>
      </c>
      <c r="D53" s="141">
        <v>17</v>
      </c>
      <c r="E53" s="126">
        <v>0</v>
      </c>
      <c r="F53" s="255">
        <v>0</v>
      </c>
      <c r="G53" s="123">
        <v>0</v>
      </c>
      <c r="H53" s="106">
        <f t="shared" si="0"/>
        <v>0</v>
      </c>
      <c r="I53" s="141">
        <v>60</v>
      </c>
      <c r="J53" s="126">
        <v>1</v>
      </c>
      <c r="K53" s="255">
        <v>10</v>
      </c>
      <c r="L53" s="123">
        <v>10</v>
      </c>
      <c r="M53" s="106">
        <f t="shared" si="1"/>
        <v>0.16666666666666666</v>
      </c>
      <c r="N53" s="141">
        <v>8485</v>
      </c>
      <c r="O53" s="126">
        <v>141</v>
      </c>
      <c r="P53" s="255">
        <v>802</v>
      </c>
      <c r="Q53" s="123">
        <v>891</v>
      </c>
      <c r="R53" s="106">
        <f t="shared" si="2"/>
        <v>0.10500883912787272</v>
      </c>
      <c r="S53" s="141">
        <v>6961</v>
      </c>
      <c r="T53" s="126">
        <v>129</v>
      </c>
      <c r="U53" s="255">
        <v>1003</v>
      </c>
      <c r="V53" s="123">
        <v>1070</v>
      </c>
      <c r="W53" s="106">
        <f t="shared" si="3"/>
        <v>0.15371354690418043</v>
      </c>
      <c r="X53" s="141">
        <v>4377</v>
      </c>
      <c r="Y53" s="126">
        <v>41</v>
      </c>
      <c r="Z53" s="255">
        <v>818</v>
      </c>
      <c r="AA53" s="123">
        <v>847</v>
      </c>
      <c r="AB53" s="76">
        <f t="shared" si="4"/>
        <v>0.19351153758281928</v>
      </c>
      <c r="AC53" s="257">
        <v>2262</v>
      </c>
      <c r="AD53" s="126">
        <v>11</v>
      </c>
      <c r="AE53" s="255">
        <v>560</v>
      </c>
      <c r="AF53" s="123">
        <v>566</v>
      </c>
      <c r="AG53" s="106">
        <f t="shared" si="5"/>
        <v>0.25022104332449158</v>
      </c>
      <c r="AH53" s="141">
        <v>941</v>
      </c>
      <c r="AI53" s="126">
        <v>4</v>
      </c>
      <c r="AJ53" s="255">
        <v>259</v>
      </c>
      <c r="AK53" s="123">
        <v>263</v>
      </c>
      <c r="AL53" s="106">
        <f t="shared" si="6"/>
        <v>0.27948990435706694</v>
      </c>
      <c r="AM53" s="141">
        <f t="shared" si="7"/>
        <v>23103</v>
      </c>
      <c r="AN53" s="126">
        <f t="shared" si="8"/>
        <v>327</v>
      </c>
      <c r="AO53" s="125">
        <f t="shared" si="9"/>
        <v>3452</v>
      </c>
      <c r="AP53" s="123">
        <f t="shared" si="10"/>
        <v>3647</v>
      </c>
      <c r="AQ53" s="106">
        <f t="shared" si="11"/>
        <v>0.15785828680257974</v>
      </c>
      <c r="AR53" s="82">
        <f t="shared" si="12"/>
        <v>0</v>
      </c>
      <c r="AS53" s="82">
        <f t="shared" si="13"/>
        <v>2.741979709350151E-3</v>
      </c>
      <c r="AT53" s="82">
        <f t="shared" si="14"/>
        <v>0.24431039210309843</v>
      </c>
      <c r="AU53" s="82">
        <f t="shared" si="15"/>
        <v>0.29339182890046611</v>
      </c>
      <c r="AV53" s="82">
        <f t="shared" si="16"/>
        <v>0.23224568138195778</v>
      </c>
      <c r="AW53" s="82">
        <f t="shared" si="17"/>
        <v>0.15519605154921853</v>
      </c>
      <c r="AX53" s="82">
        <f t="shared" si="18"/>
        <v>7.211406635590896E-2</v>
      </c>
      <c r="AY53" s="140"/>
    </row>
    <row r="54" spans="2:51" ht="13.5" customHeight="1">
      <c r="B54" s="138">
        <v>49</v>
      </c>
      <c r="C54" s="139" t="s">
        <v>23</v>
      </c>
      <c r="D54" s="141">
        <v>12</v>
      </c>
      <c r="E54" s="126">
        <v>0</v>
      </c>
      <c r="F54" s="255">
        <v>3</v>
      </c>
      <c r="G54" s="123">
        <v>3</v>
      </c>
      <c r="H54" s="106">
        <f t="shared" si="0"/>
        <v>0.25</v>
      </c>
      <c r="I54" s="141">
        <v>33</v>
      </c>
      <c r="J54" s="126">
        <v>0</v>
      </c>
      <c r="K54" s="255">
        <v>3</v>
      </c>
      <c r="L54" s="123">
        <v>3</v>
      </c>
      <c r="M54" s="106">
        <f t="shared" si="1"/>
        <v>9.0909090909090912E-2</v>
      </c>
      <c r="N54" s="141">
        <v>7925</v>
      </c>
      <c r="O54" s="126">
        <v>113</v>
      </c>
      <c r="P54" s="255">
        <v>839</v>
      </c>
      <c r="Q54" s="123">
        <v>908</v>
      </c>
      <c r="R54" s="106">
        <f t="shared" si="2"/>
        <v>0.11457413249211357</v>
      </c>
      <c r="S54" s="141">
        <v>7547</v>
      </c>
      <c r="T54" s="126">
        <v>102</v>
      </c>
      <c r="U54" s="255">
        <v>1104</v>
      </c>
      <c r="V54" s="123">
        <v>1155</v>
      </c>
      <c r="W54" s="106">
        <f t="shared" si="3"/>
        <v>0.15304094342122698</v>
      </c>
      <c r="X54" s="141">
        <v>4580</v>
      </c>
      <c r="Y54" s="126">
        <v>39</v>
      </c>
      <c r="Z54" s="255">
        <v>841</v>
      </c>
      <c r="AA54" s="123">
        <v>864</v>
      </c>
      <c r="AB54" s="76">
        <f t="shared" si="4"/>
        <v>0.18864628820960699</v>
      </c>
      <c r="AC54" s="257">
        <v>2020</v>
      </c>
      <c r="AD54" s="126">
        <v>6</v>
      </c>
      <c r="AE54" s="255">
        <v>432</v>
      </c>
      <c r="AF54" s="123">
        <v>436</v>
      </c>
      <c r="AG54" s="106">
        <f t="shared" si="5"/>
        <v>0.21584158415841584</v>
      </c>
      <c r="AH54" s="141">
        <v>785</v>
      </c>
      <c r="AI54" s="126">
        <v>0</v>
      </c>
      <c r="AJ54" s="255">
        <v>162</v>
      </c>
      <c r="AK54" s="123">
        <v>162</v>
      </c>
      <c r="AL54" s="106">
        <f t="shared" si="6"/>
        <v>0.20636942675159237</v>
      </c>
      <c r="AM54" s="141">
        <f t="shared" si="7"/>
        <v>22902</v>
      </c>
      <c r="AN54" s="126">
        <f t="shared" si="8"/>
        <v>260</v>
      </c>
      <c r="AO54" s="125">
        <f t="shared" si="9"/>
        <v>3384</v>
      </c>
      <c r="AP54" s="123">
        <f t="shared" si="10"/>
        <v>3531</v>
      </c>
      <c r="AQ54" s="106">
        <f t="shared" si="11"/>
        <v>0.15417867435158503</v>
      </c>
      <c r="AR54" s="82">
        <f t="shared" si="12"/>
        <v>8.4961767204757861E-4</v>
      </c>
      <c r="AS54" s="82">
        <f t="shared" si="13"/>
        <v>8.4961767204757861E-4</v>
      </c>
      <c r="AT54" s="82">
        <f t="shared" si="14"/>
        <v>0.25715094873973376</v>
      </c>
      <c r="AU54" s="82">
        <f t="shared" si="15"/>
        <v>0.32710280373831774</v>
      </c>
      <c r="AV54" s="82">
        <f t="shared" si="16"/>
        <v>0.24468988954970264</v>
      </c>
      <c r="AW54" s="82">
        <f t="shared" si="17"/>
        <v>0.12347776833758142</v>
      </c>
      <c r="AX54" s="82">
        <f t="shared" si="18"/>
        <v>4.5879354290569246E-2</v>
      </c>
      <c r="AY54" s="140"/>
    </row>
    <row r="55" spans="2:51" ht="13.5" customHeight="1">
      <c r="B55" s="138">
        <v>50</v>
      </c>
      <c r="C55" s="139" t="s">
        <v>14</v>
      </c>
      <c r="D55" s="141">
        <v>14</v>
      </c>
      <c r="E55" s="126">
        <v>1</v>
      </c>
      <c r="F55" s="255">
        <v>3</v>
      </c>
      <c r="G55" s="123">
        <v>3</v>
      </c>
      <c r="H55" s="106">
        <f t="shared" si="0"/>
        <v>0.21428571428571427</v>
      </c>
      <c r="I55" s="141">
        <v>84</v>
      </c>
      <c r="J55" s="126">
        <v>1</v>
      </c>
      <c r="K55" s="255">
        <v>22</v>
      </c>
      <c r="L55" s="123">
        <v>22</v>
      </c>
      <c r="M55" s="106">
        <f t="shared" si="1"/>
        <v>0.26190476190476192</v>
      </c>
      <c r="N55" s="141">
        <v>7650</v>
      </c>
      <c r="O55" s="126">
        <v>124</v>
      </c>
      <c r="P55" s="255">
        <v>819</v>
      </c>
      <c r="Q55" s="123">
        <v>885</v>
      </c>
      <c r="R55" s="106">
        <f t="shared" si="2"/>
        <v>0.11568627450980393</v>
      </c>
      <c r="S55" s="141">
        <v>6832</v>
      </c>
      <c r="T55" s="126">
        <v>105</v>
      </c>
      <c r="U55" s="255">
        <v>1114</v>
      </c>
      <c r="V55" s="123">
        <v>1179</v>
      </c>
      <c r="W55" s="106">
        <f t="shared" si="3"/>
        <v>0.17257025761124123</v>
      </c>
      <c r="X55" s="141">
        <v>3964</v>
      </c>
      <c r="Y55" s="126">
        <v>47</v>
      </c>
      <c r="Z55" s="255">
        <v>772</v>
      </c>
      <c r="AA55" s="123">
        <v>797</v>
      </c>
      <c r="AB55" s="76">
        <f t="shared" si="4"/>
        <v>0.2010595358224016</v>
      </c>
      <c r="AC55" s="257">
        <v>1733</v>
      </c>
      <c r="AD55" s="126">
        <v>4</v>
      </c>
      <c r="AE55" s="255">
        <v>369</v>
      </c>
      <c r="AF55" s="123">
        <v>371</v>
      </c>
      <c r="AG55" s="106">
        <f t="shared" si="5"/>
        <v>0.2140796306982112</v>
      </c>
      <c r="AH55" s="141">
        <v>626</v>
      </c>
      <c r="AI55" s="126">
        <v>1</v>
      </c>
      <c r="AJ55" s="255">
        <v>128</v>
      </c>
      <c r="AK55" s="123">
        <v>128</v>
      </c>
      <c r="AL55" s="106">
        <f t="shared" si="6"/>
        <v>0.20447284345047922</v>
      </c>
      <c r="AM55" s="141">
        <f t="shared" si="7"/>
        <v>20903</v>
      </c>
      <c r="AN55" s="126">
        <f t="shared" si="8"/>
        <v>283</v>
      </c>
      <c r="AO55" s="125">
        <f t="shared" si="9"/>
        <v>3227</v>
      </c>
      <c r="AP55" s="123">
        <f t="shared" si="10"/>
        <v>3385</v>
      </c>
      <c r="AQ55" s="106">
        <f t="shared" si="11"/>
        <v>0.16193847773046932</v>
      </c>
      <c r="AR55" s="82">
        <f t="shared" si="12"/>
        <v>8.8626292466765144E-4</v>
      </c>
      <c r="AS55" s="82">
        <f t="shared" si="13"/>
        <v>6.4992614475627769E-3</v>
      </c>
      <c r="AT55" s="82">
        <f t="shared" si="14"/>
        <v>0.26144756277695719</v>
      </c>
      <c r="AU55" s="82">
        <f t="shared" si="15"/>
        <v>0.34830132939438702</v>
      </c>
      <c r="AV55" s="82">
        <f t="shared" si="16"/>
        <v>0.23545051698670605</v>
      </c>
      <c r="AW55" s="82">
        <f t="shared" si="17"/>
        <v>0.10960118168389955</v>
      </c>
      <c r="AX55" s="82">
        <f t="shared" si="18"/>
        <v>3.781388478581979E-2</v>
      </c>
      <c r="AY55" s="140"/>
    </row>
    <row r="56" spans="2:51" ht="13.5" customHeight="1">
      <c r="B56" s="138">
        <v>51</v>
      </c>
      <c r="C56" s="139" t="s">
        <v>42</v>
      </c>
      <c r="D56" s="141">
        <v>46</v>
      </c>
      <c r="E56" s="126">
        <v>4</v>
      </c>
      <c r="F56" s="255">
        <v>8</v>
      </c>
      <c r="G56" s="123">
        <v>10</v>
      </c>
      <c r="H56" s="106">
        <f t="shared" si="0"/>
        <v>0.21739130434782608</v>
      </c>
      <c r="I56" s="141">
        <v>132</v>
      </c>
      <c r="J56" s="126">
        <v>4</v>
      </c>
      <c r="K56" s="255">
        <v>25</v>
      </c>
      <c r="L56" s="123">
        <v>27</v>
      </c>
      <c r="M56" s="106">
        <f t="shared" si="1"/>
        <v>0.20454545454545456</v>
      </c>
      <c r="N56" s="141">
        <v>10901</v>
      </c>
      <c r="O56" s="126">
        <v>185</v>
      </c>
      <c r="P56" s="255">
        <v>1162</v>
      </c>
      <c r="Q56" s="123">
        <v>1264</v>
      </c>
      <c r="R56" s="106">
        <f t="shared" si="2"/>
        <v>0.11595266489312907</v>
      </c>
      <c r="S56" s="141">
        <v>8533</v>
      </c>
      <c r="T56" s="126">
        <v>131</v>
      </c>
      <c r="U56" s="255">
        <v>1312</v>
      </c>
      <c r="V56" s="123">
        <v>1377</v>
      </c>
      <c r="W56" s="106">
        <f t="shared" si="3"/>
        <v>0.16137349115199812</v>
      </c>
      <c r="X56" s="141">
        <v>5266</v>
      </c>
      <c r="Y56" s="126">
        <v>55</v>
      </c>
      <c r="Z56" s="255">
        <v>1050</v>
      </c>
      <c r="AA56" s="123">
        <v>1086</v>
      </c>
      <c r="AB56" s="76">
        <f t="shared" si="4"/>
        <v>0.20622863653627041</v>
      </c>
      <c r="AC56" s="257">
        <v>2653</v>
      </c>
      <c r="AD56" s="126">
        <v>8</v>
      </c>
      <c r="AE56" s="255">
        <v>618</v>
      </c>
      <c r="AF56" s="123">
        <v>624</v>
      </c>
      <c r="AG56" s="106">
        <f t="shared" si="5"/>
        <v>0.23520542781756501</v>
      </c>
      <c r="AH56" s="141">
        <v>1074</v>
      </c>
      <c r="AI56" s="126">
        <v>3</v>
      </c>
      <c r="AJ56" s="255">
        <v>262</v>
      </c>
      <c r="AK56" s="123">
        <v>264</v>
      </c>
      <c r="AL56" s="106">
        <f t="shared" si="6"/>
        <v>0.24581005586592178</v>
      </c>
      <c r="AM56" s="141">
        <f t="shared" si="7"/>
        <v>28605</v>
      </c>
      <c r="AN56" s="126">
        <f t="shared" si="8"/>
        <v>390</v>
      </c>
      <c r="AO56" s="125">
        <f t="shared" si="9"/>
        <v>4437</v>
      </c>
      <c r="AP56" s="123">
        <f t="shared" si="10"/>
        <v>4652</v>
      </c>
      <c r="AQ56" s="106">
        <f t="shared" si="11"/>
        <v>0.1626289110295403</v>
      </c>
      <c r="AR56" s="82">
        <f t="shared" si="12"/>
        <v>2.1496130696474634E-3</v>
      </c>
      <c r="AS56" s="82">
        <f t="shared" si="13"/>
        <v>5.8039552880481517E-3</v>
      </c>
      <c r="AT56" s="82">
        <f t="shared" si="14"/>
        <v>0.2717110920034394</v>
      </c>
      <c r="AU56" s="82">
        <f t="shared" si="15"/>
        <v>0.29600171969045574</v>
      </c>
      <c r="AV56" s="82">
        <f t="shared" si="16"/>
        <v>0.23344797936371453</v>
      </c>
      <c r="AW56" s="82">
        <f t="shared" si="17"/>
        <v>0.13413585554600171</v>
      </c>
      <c r="AX56" s="82">
        <f t="shared" si="18"/>
        <v>5.6749785038693032E-2</v>
      </c>
      <c r="AY56" s="140"/>
    </row>
    <row r="57" spans="2:51" ht="13.5" customHeight="1">
      <c r="B57" s="138">
        <v>52</v>
      </c>
      <c r="C57" s="139" t="s">
        <v>4</v>
      </c>
      <c r="D57" s="141">
        <v>9</v>
      </c>
      <c r="E57" s="126">
        <v>0</v>
      </c>
      <c r="F57" s="255">
        <v>0</v>
      </c>
      <c r="G57" s="123">
        <v>0</v>
      </c>
      <c r="H57" s="106">
        <f t="shared" si="0"/>
        <v>0</v>
      </c>
      <c r="I57" s="141">
        <v>16</v>
      </c>
      <c r="J57" s="126">
        <v>1</v>
      </c>
      <c r="K57" s="255">
        <v>7</v>
      </c>
      <c r="L57" s="123">
        <v>7</v>
      </c>
      <c r="M57" s="106">
        <f t="shared" si="1"/>
        <v>0.4375</v>
      </c>
      <c r="N57" s="141">
        <v>8279</v>
      </c>
      <c r="O57" s="126">
        <v>107</v>
      </c>
      <c r="P57" s="255">
        <v>789</v>
      </c>
      <c r="Q57" s="123">
        <v>845</v>
      </c>
      <c r="R57" s="106">
        <f t="shared" si="2"/>
        <v>0.10206546684382171</v>
      </c>
      <c r="S57" s="141">
        <v>7009</v>
      </c>
      <c r="T57" s="126">
        <v>83</v>
      </c>
      <c r="U57" s="255">
        <v>959</v>
      </c>
      <c r="V57" s="123">
        <v>1002</v>
      </c>
      <c r="W57" s="106">
        <f t="shared" si="3"/>
        <v>0.14295905264659722</v>
      </c>
      <c r="X57" s="141">
        <v>4271</v>
      </c>
      <c r="Y57" s="126">
        <v>31</v>
      </c>
      <c r="Z57" s="255">
        <v>812</v>
      </c>
      <c r="AA57" s="123">
        <v>829</v>
      </c>
      <c r="AB57" s="76">
        <f t="shared" si="4"/>
        <v>0.19409974244907516</v>
      </c>
      <c r="AC57" s="257">
        <v>2291</v>
      </c>
      <c r="AD57" s="126">
        <v>14</v>
      </c>
      <c r="AE57" s="255">
        <v>536</v>
      </c>
      <c r="AF57" s="123">
        <v>541</v>
      </c>
      <c r="AG57" s="106">
        <f t="shared" si="5"/>
        <v>0.23614142295940638</v>
      </c>
      <c r="AH57" s="141">
        <v>1037</v>
      </c>
      <c r="AI57" s="126">
        <v>0</v>
      </c>
      <c r="AJ57" s="255">
        <v>236</v>
      </c>
      <c r="AK57" s="123">
        <v>236</v>
      </c>
      <c r="AL57" s="106">
        <f t="shared" si="6"/>
        <v>0.22757955641272903</v>
      </c>
      <c r="AM57" s="141">
        <f t="shared" si="7"/>
        <v>22912</v>
      </c>
      <c r="AN57" s="126">
        <f t="shared" si="8"/>
        <v>236</v>
      </c>
      <c r="AO57" s="125">
        <f t="shared" si="9"/>
        <v>3339</v>
      </c>
      <c r="AP57" s="123">
        <f t="shared" si="10"/>
        <v>3460</v>
      </c>
      <c r="AQ57" s="106">
        <f t="shared" si="11"/>
        <v>0.15101256983240224</v>
      </c>
      <c r="AR57" s="82">
        <f t="shared" si="12"/>
        <v>0</v>
      </c>
      <c r="AS57" s="82">
        <f t="shared" si="13"/>
        <v>2.0231213872832369E-3</v>
      </c>
      <c r="AT57" s="82">
        <f t="shared" si="14"/>
        <v>0.24421965317919075</v>
      </c>
      <c r="AU57" s="82">
        <f t="shared" si="15"/>
        <v>0.28959537572254335</v>
      </c>
      <c r="AV57" s="82">
        <f t="shared" si="16"/>
        <v>0.23959537572254336</v>
      </c>
      <c r="AW57" s="82">
        <f t="shared" si="17"/>
        <v>0.15635838150289016</v>
      </c>
      <c r="AX57" s="82">
        <f t="shared" si="18"/>
        <v>6.8208092485549127E-2</v>
      </c>
      <c r="AY57" s="140"/>
    </row>
    <row r="58" spans="2:51" ht="13.5" customHeight="1">
      <c r="B58" s="138">
        <v>53</v>
      </c>
      <c r="C58" s="139" t="s">
        <v>19</v>
      </c>
      <c r="D58" s="141">
        <v>15</v>
      </c>
      <c r="E58" s="126">
        <v>1</v>
      </c>
      <c r="F58" s="255">
        <v>6</v>
      </c>
      <c r="G58" s="123">
        <v>7</v>
      </c>
      <c r="H58" s="106">
        <f t="shared" si="0"/>
        <v>0.46666666666666667</v>
      </c>
      <c r="I58" s="141">
        <v>65</v>
      </c>
      <c r="J58" s="126">
        <v>1</v>
      </c>
      <c r="K58" s="255">
        <v>8</v>
      </c>
      <c r="L58" s="123">
        <v>9</v>
      </c>
      <c r="M58" s="106">
        <f t="shared" si="1"/>
        <v>0.13846153846153847</v>
      </c>
      <c r="N58" s="141">
        <v>4664</v>
      </c>
      <c r="O58" s="126">
        <v>58</v>
      </c>
      <c r="P58" s="255">
        <v>445</v>
      </c>
      <c r="Q58" s="123">
        <v>484</v>
      </c>
      <c r="R58" s="106">
        <f t="shared" si="2"/>
        <v>0.10377358490566038</v>
      </c>
      <c r="S58" s="141">
        <v>3987</v>
      </c>
      <c r="T58" s="126">
        <v>48</v>
      </c>
      <c r="U58" s="255">
        <v>566</v>
      </c>
      <c r="V58" s="123">
        <v>596</v>
      </c>
      <c r="W58" s="106">
        <f t="shared" si="3"/>
        <v>0.14948582894406823</v>
      </c>
      <c r="X58" s="141">
        <v>2409</v>
      </c>
      <c r="Y58" s="126">
        <v>11</v>
      </c>
      <c r="Z58" s="255">
        <v>436</v>
      </c>
      <c r="AA58" s="123">
        <v>443</v>
      </c>
      <c r="AB58" s="76">
        <f t="shared" si="4"/>
        <v>0.18389373183893731</v>
      </c>
      <c r="AC58" s="257">
        <v>1185</v>
      </c>
      <c r="AD58" s="126">
        <v>4</v>
      </c>
      <c r="AE58" s="255">
        <v>254</v>
      </c>
      <c r="AF58" s="123">
        <v>257</v>
      </c>
      <c r="AG58" s="106">
        <f t="shared" si="5"/>
        <v>0.21687763713080169</v>
      </c>
      <c r="AH58" s="141">
        <v>469</v>
      </c>
      <c r="AI58" s="126">
        <v>0</v>
      </c>
      <c r="AJ58" s="255">
        <v>88</v>
      </c>
      <c r="AK58" s="123">
        <v>88</v>
      </c>
      <c r="AL58" s="106">
        <f t="shared" si="6"/>
        <v>0.18763326226012794</v>
      </c>
      <c r="AM58" s="141">
        <f t="shared" si="7"/>
        <v>12794</v>
      </c>
      <c r="AN58" s="126">
        <f t="shared" si="8"/>
        <v>123</v>
      </c>
      <c r="AO58" s="125">
        <f t="shared" si="9"/>
        <v>1803</v>
      </c>
      <c r="AP58" s="123">
        <f t="shared" si="10"/>
        <v>1884</v>
      </c>
      <c r="AQ58" s="106">
        <f t="shared" si="11"/>
        <v>0.14725652649679538</v>
      </c>
      <c r="AR58" s="82">
        <f t="shared" si="12"/>
        <v>3.7154989384288748E-3</v>
      </c>
      <c r="AS58" s="82">
        <f t="shared" si="13"/>
        <v>4.7770700636942673E-3</v>
      </c>
      <c r="AT58" s="82">
        <f t="shared" si="14"/>
        <v>0.25690021231422505</v>
      </c>
      <c r="AU58" s="82">
        <f t="shared" si="15"/>
        <v>0.31634819532908703</v>
      </c>
      <c r="AV58" s="82">
        <f t="shared" si="16"/>
        <v>0.2351380042462845</v>
      </c>
      <c r="AW58" s="82">
        <f t="shared" si="17"/>
        <v>0.13641188959660297</v>
      </c>
      <c r="AX58" s="82">
        <f t="shared" si="18"/>
        <v>4.6709129511677279E-2</v>
      </c>
      <c r="AY58" s="140"/>
    </row>
    <row r="59" spans="2:51" ht="13.5" customHeight="1">
      <c r="B59" s="138">
        <v>54</v>
      </c>
      <c r="C59" s="139" t="s">
        <v>24</v>
      </c>
      <c r="D59" s="141">
        <v>21</v>
      </c>
      <c r="E59" s="126">
        <v>0</v>
      </c>
      <c r="F59" s="255">
        <v>4</v>
      </c>
      <c r="G59" s="123">
        <v>4</v>
      </c>
      <c r="H59" s="106">
        <f t="shared" si="0"/>
        <v>0.19047619047619047</v>
      </c>
      <c r="I59" s="141">
        <v>102</v>
      </c>
      <c r="J59" s="126">
        <v>3</v>
      </c>
      <c r="K59" s="255">
        <v>21</v>
      </c>
      <c r="L59" s="123">
        <v>22</v>
      </c>
      <c r="M59" s="106">
        <f t="shared" si="1"/>
        <v>0.21568627450980393</v>
      </c>
      <c r="N59" s="141">
        <v>7547</v>
      </c>
      <c r="O59" s="126">
        <v>105</v>
      </c>
      <c r="P59" s="255">
        <v>776</v>
      </c>
      <c r="Q59" s="123">
        <v>843</v>
      </c>
      <c r="R59" s="106">
        <f t="shared" si="2"/>
        <v>0.11170001325029813</v>
      </c>
      <c r="S59" s="141">
        <v>6606</v>
      </c>
      <c r="T59" s="126">
        <v>78</v>
      </c>
      <c r="U59" s="255">
        <v>977</v>
      </c>
      <c r="V59" s="123">
        <v>1021</v>
      </c>
      <c r="W59" s="106">
        <f t="shared" si="3"/>
        <v>0.15455646382076899</v>
      </c>
      <c r="X59" s="141">
        <v>4042</v>
      </c>
      <c r="Y59" s="126">
        <v>35</v>
      </c>
      <c r="Z59" s="255">
        <v>778</v>
      </c>
      <c r="AA59" s="123">
        <v>801</v>
      </c>
      <c r="AB59" s="76">
        <f t="shared" si="4"/>
        <v>0.19816922315685304</v>
      </c>
      <c r="AC59" s="257">
        <v>2074</v>
      </c>
      <c r="AD59" s="126">
        <v>13</v>
      </c>
      <c r="AE59" s="255">
        <v>484</v>
      </c>
      <c r="AF59" s="123">
        <v>491</v>
      </c>
      <c r="AG59" s="106">
        <f t="shared" si="5"/>
        <v>0.23674059787849566</v>
      </c>
      <c r="AH59" s="141">
        <v>845</v>
      </c>
      <c r="AI59" s="126">
        <v>1</v>
      </c>
      <c r="AJ59" s="255">
        <v>202</v>
      </c>
      <c r="AK59" s="123">
        <v>203</v>
      </c>
      <c r="AL59" s="106">
        <f t="shared" si="6"/>
        <v>0.24023668639053256</v>
      </c>
      <c r="AM59" s="141">
        <f t="shared" si="7"/>
        <v>21237</v>
      </c>
      <c r="AN59" s="126">
        <f t="shared" si="8"/>
        <v>235</v>
      </c>
      <c r="AO59" s="125">
        <f t="shared" si="9"/>
        <v>3242</v>
      </c>
      <c r="AP59" s="123">
        <f t="shared" si="10"/>
        <v>3385</v>
      </c>
      <c r="AQ59" s="106">
        <f t="shared" si="11"/>
        <v>0.15939162781937186</v>
      </c>
      <c r="AR59" s="82">
        <f t="shared" si="12"/>
        <v>1.1816838995568684E-3</v>
      </c>
      <c r="AS59" s="82">
        <f t="shared" si="13"/>
        <v>6.4992614475627769E-3</v>
      </c>
      <c r="AT59" s="82">
        <f t="shared" si="14"/>
        <v>0.24903988183161005</v>
      </c>
      <c r="AU59" s="82">
        <f t="shared" si="15"/>
        <v>0.30162481536189067</v>
      </c>
      <c r="AV59" s="82">
        <f t="shared" si="16"/>
        <v>0.23663220088626291</v>
      </c>
      <c r="AW59" s="82">
        <f t="shared" si="17"/>
        <v>0.14505169867060561</v>
      </c>
      <c r="AX59" s="82">
        <f t="shared" si="18"/>
        <v>5.9970457902511078E-2</v>
      </c>
      <c r="AY59" s="140"/>
    </row>
    <row r="60" spans="2:51" ht="13.5" customHeight="1">
      <c r="B60" s="138">
        <v>55</v>
      </c>
      <c r="C60" s="139" t="s">
        <v>15</v>
      </c>
      <c r="D60" s="141">
        <v>26</v>
      </c>
      <c r="E60" s="126">
        <v>1</v>
      </c>
      <c r="F60" s="255">
        <v>5</v>
      </c>
      <c r="G60" s="123">
        <v>5</v>
      </c>
      <c r="H60" s="106">
        <f t="shared" si="0"/>
        <v>0.19230769230769232</v>
      </c>
      <c r="I60" s="141">
        <v>81</v>
      </c>
      <c r="J60" s="126">
        <v>1</v>
      </c>
      <c r="K60" s="255">
        <v>20</v>
      </c>
      <c r="L60" s="123">
        <v>21</v>
      </c>
      <c r="M60" s="106">
        <f t="shared" si="1"/>
        <v>0.25925925925925924</v>
      </c>
      <c r="N60" s="141">
        <v>7622</v>
      </c>
      <c r="O60" s="126">
        <v>116</v>
      </c>
      <c r="P60" s="255">
        <v>834</v>
      </c>
      <c r="Q60" s="123">
        <v>897</v>
      </c>
      <c r="R60" s="106">
        <f t="shared" si="2"/>
        <v>0.1176856468118604</v>
      </c>
      <c r="S60" s="141">
        <v>7263</v>
      </c>
      <c r="T60" s="126">
        <v>91</v>
      </c>
      <c r="U60" s="255">
        <v>1092</v>
      </c>
      <c r="V60" s="123">
        <v>1149</v>
      </c>
      <c r="W60" s="106">
        <f t="shared" si="3"/>
        <v>0.15819909128459314</v>
      </c>
      <c r="X60" s="141">
        <v>4448</v>
      </c>
      <c r="Y60" s="126">
        <v>42</v>
      </c>
      <c r="Z60" s="255">
        <v>811</v>
      </c>
      <c r="AA60" s="123">
        <v>831</v>
      </c>
      <c r="AB60" s="76">
        <f t="shared" si="4"/>
        <v>0.18682553956834533</v>
      </c>
      <c r="AC60" s="257">
        <v>1923</v>
      </c>
      <c r="AD60" s="126">
        <v>6</v>
      </c>
      <c r="AE60" s="255">
        <v>384</v>
      </c>
      <c r="AF60" s="123">
        <v>386</v>
      </c>
      <c r="AG60" s="106">
        <f t="shared" si="5"/>
        <v>0.20072802912116486</v>
      </c>
      <c r="AH60" s="141">
        <v>612</v>
      </c>
      <c r="AI60" s="126">
        <v>1</v>
      </c>
      <c r="AJ60" s="255">
        <v>140</v>
      </c>
      <c r="AK60" s="123">
        <v>140</v>
      </c>
      <c r="AL60" s="106">
        <f t="shared" si="6"/>
        <v>0.22875816993464052</v>
      </c>
      <c r="AM60" s="141">
        <f t="shared" si="7"/>
        <v>21975</v>
      </c>
      <c r="AN60" s="126">
        <f t="shared" si="8"/>
        <v>258</v>
      </c>
      <c r="AO60" s="125">
        <f t="shared" si="9"/>
        <v>3286</v>
      </c>
      <c r="AP60" s="123">
        <f t="shared" si="10"/>
        <v>3429</v>
      </c>
      <c r="AQ60" s="106">
        <f t="shared" si="11"/>
        <v>0.15604095563139933</v>
      </c>
      <c r="AR60" s="82">
        <f t="shared" si="12"/>
        <v>1.4581510644502771E-3</v>
      </c>
      <c r="AS60" s="82">
        <f t="shared" si="13"/>
        <v>6.1242344706911632E-3</v>
      </c>
      <c r="AT60" s="82">
        <f t="shared" si="14"/>
        <v>0.26159230096237968</v>
      </c>
      <c r="AU60" s="82">
        <f t="shared" si="15"/>
        <v>0.33508311461067369</v>
      </c>
      <c r="AV60" s="82">
        <f t="shared" si="16"/>
        <v>0.24234470691163604</v>
      </c>
      <c r="AW60" s="82">
        <f t="shared" si="17"/>
        <v>0.11256926217556139</v>
      </c>
      <c r="AX60" s="82">
        <f t="shared" si="18"/>
        <v>4.0828229804607756E-2</v>
      </c>
      <c r="AY60" s="140"/>
    </row>
    <row r="61" spans="2:51" ht="13.5" customHeight="1">
      <c r="B61" s="138">
        <v>56</v>
      </c>
      <c r="C61" s="139" t="s">
        <v>9</v>
      </c>
      <c r="D61" s="141">
        <v>5</v>
      </c>
      <c r="E61" s="126">
        <v>0</v>
      </c>
      <c r="F61" s="255">
        <v>3</v>
      </c>
      <c r="G61" s="123">
        <v>3</v>
      </c>
      <c r="H61" s="106">
        <f t="shared" si="0"/>
        <v>0.6</v>
      </c>
      <c r="I61" s="141">
        <v>50</v>
      </c>
      <c r="J61" s="126">
        <v>4</v>
      </c>
      <c r="K61" s="255">
        <v>10</v>
      </c>
      <c r="L61" s="123">
        <v>13</v>
      </c>
      <c r="M61" s="106">
        <f t="shared" si="1"/>
        <v>0.26</v>
      </c>
      <c r="N61" s="141">
        <v>5336</v>
      </c>
      <c r="O61" s="126">
        <v>74</v>
      </c>
      <c r="P61" s="255">
        <v>611</v>
      </c>
      <c r="Q61" s="123">
        <v>646</v>
      </c>
      <c r="R61" s="106">
        <f t="shared" si="2"/>
        <v>0.12106446776611694</v>
      </c>
      <c r="S61" s="141">
        <v>4627</v>
      </c>
      <c r="T61" s="126">
        <v>66</v>
      </c>
      <c r="U61" s="255">
        <v>689</v>
      </c>
      <c r="V61" s="123">
        <v>720</v>
      </c>
      <c r="W61" s="106">
        <f t="shared" si="3"/>
        <v>0.15560838556299977</v>
      </c>
      <c r="X61" s="141">
        <v>2584</v>
      </c>
      <c r="Y61" s="126">
        <v>21</v>
      </c>
      <c r="Z61" s="255">
        <v>552</v>
      </c>
      <c r="AA61" s="123">
        <v>561</v>
      </c>
      <c r="AB61" s="76">
        <f t="shared" si="4"/>
        <v>0.21710526315789475</v>
      </c>
      <c r="AC61" s="257">
        <v>1141</v>
      </c>
      <c r="AD61" s="126">
        <v>7</v>
      </c>
      <c r="AE61" s="255">
        <v>232</v>
      </c>
      <c r="AF61" s="123">
        <v>236</v>
      </c>
      <c r="AG61" s="106">
        <f t="shared" si="5"/>
        <v>0.20683610867659946</v>
      </c>
      <c r="AH61" s="141">
        <v>462</v>
      </c>
      <c r="AI61" s="126">
        <v>0</v>
      </c>
      <c r="AJ61" s="255">
        <v>110</v>
      </c>
      <c r="AK61" s="123">
        <v>110</v>
      </c>
      <c r="AL61" s="106">
        <f t="shared" si="6"/>
        <v>0.23809523809523808</v>
      </c>
      <c r="AM61" s="141">
        <f t="shared" si="7"/>
        <v>14205</v>
      </c>
      <c r="AN61" s="126">
        <f t="shared" si="8"/>
        <v>172</v>
      </c>
      <c r="AO61" s="125">
        <f t="shared" si="9"/>
        <v>2207</v>
      </c>
      <c r="AP61" s="123">
        <f t="shared" si="10"/>
        <v>2289</v>
      </c>
      <c r="AQ61" s="106">
        <f t="shared" si="11"/>
        <v>0.16114044350580781</v>
      </c>
      <c r="AR61" s="82">
        <f t="shared" si="12"/>
        <v>1.3106159895150721E-3</v>
      </c>
      <c r="AS61" s="82">
        <f t="shared" si="13"/>
        <v>5.679335954565312E-3</v>
      </c>
      <c r="AT61" s="82">
        <f t="shared" si="14"/>
        <v>0.28221930974224552</v>
      </c>
      <c r="AU61" s="82">
        <f t="shared" si="15"/>
        <v>0.31454783748361731</v>
      </c>
      <c r="AV61" s="82">
        <f t="shared" si="16"/>
        <v>0.24508519003931847</v>
      </c>
      <c r="AW61" s="82">
        <f t="shared" si="17"/>
        <v>0.10310179117518567</v>
      </c>
      <c r="AX61" s="82">
        <f t="shared" si="18"/>
        <v>4.8055919615552646E-2</v>
      </c>
      <c r="AY61" s="140"/>
    </row>
    <row r="62" spans="2:51" ht="13.5" customHeight="1">
      <c r="B62" s="138">
        <v>57</v>
      </c>
      <c r="C62" s="139" t="s">
        <v>43</v>
      </c>
      <c r="D62" s="141">
        <v>9</v>
      </c>
      <c r="E62" s="126">
        <v>0</v>
      </c>
      <c r="F62" s="255">
        <v>1</v>
      </c>
      <c r="G62" s="123">
        <v>1</v>
      </c>
      <c r="H62" s="106">
        <f t="shared" si="0"/>
        <v>0.1111111111111111</v>
      </c>
      <c r="I62" s="141">
        <v>49</v>
      </c>
      <c r="J62" s="126">
        <v>1</v>
      </c>
      <c r="K62" s="255">
        <v>16</v>
      </c>
      <c r="L62" s="123">
        <v>16</v>
      </c>
      <c r="M62" s="106">
        <f t="shared" si="1"/>
        <v>0.32653061224489793</v>
      </c>
      <c r="N62" s="141">
        <v>3510</v>
      </c>
      <c r="O62" s="126">
        <v>63</v>
      </c>
      <c r="P62" s="255">
        <v>377</v>
      </c>
      <c r="Q62" s="123">
        <v>408</v>
      </c>
      <c r="R62" s="106">
        <f t="shared" si="2"/>
        <v>0.11623931623931624</v>
      </c>
      <c r="S62" s="141">
        <v>3010</v>
      </c>
      <c r="T62" s="126">
        <v>31</v>
      </c>
      <c r="U62" s="255">
        <v>461</v>
      </c>
      <c r="V62" s="123">
        <v>482</v>
      </c>
      <c r="W62" s="106">
        <f t="shared" si="3"/>
        <v>0.1601328903654485</v>
      </c>
      <c r="X62" s="141">
        <v>1944</v>
      </c>
      <c r="Y62" s="126">
        <v>18</v>
      </c>
      <c r="Z62" s="255">
        <v>382</v>
      </c>
      <c r="AA62" s="123">
        <v>391</v>
      </c>
      <c r="AB62" s="76">
        <f t="shared" si="4"/>
        <v>0.20113168724279834</v>
      </c>
      <c r="AC62" s="257">
        <v>1065</v>
      </c>
      <c r="AD62" s="126">
        <v>3</v>
      </c>
      <c r="AE62" s="255">
        <v>270</v>
      </c>
      <c r="AF62" s="123">
        <v>271</v>
      </c>
      <c r="AG62" s="106">
        <f t="shared" si="5"/>
        <v>0.25446009389671359</v>
      </c>
      <c r="AH62" s="141">
        <v>419</v>
      </c>
      <c r="AI62" s="126">
        <v>1</v>
      </c>
      <c r="AJ62" s="255">
        <v>104</v>
      </c>
      <c r="AK62" s="123">
        <v>105</v>
      </c>
      <c r="AL62" s="106">
        <f t="shared" si="6"/>
        <v>0.25059665871121717</v>
      </c>
      <c r="AM62" s="141">
        <f t="shared" si="7"/>
        <v>10006</v>
      </c>
      <c r="AN62" s="126">
        <f t="shared" si="8"/>
        <v>117</v>
      </c>
      <c r="AO62" s="125">
        <f t="shared" si="9"/>
        <v>1611</v>
      </c>
      <c r="AP62" s="123">
        <f t="shared" si="10"/>
        <v>1674</v>
      </c>
      <c r="AQ62" s="106">
        <f t="shared" si="11"/>
        <v>0.16729962022786329</v>
      </c>
      <c r="AR62" s="82">
        <f t="shared" si="12"/>
        <v>5.9737156511350056E-4</v>
      </c>
      <c r="AS62" s="82">
        <f t="shared" si="13"/>
        <v>9.557945041816009E-3</v>
      </c>
      <c r="AT62" s="82">
        <f t="shared" si="14"/>
        <v>0.24372759856630824</v>
      </c>
      <c r="AU62" s="82">
        <f t="shared" si="15"/>
        <v>0.28793309438470727</v>
      </c>
      <c r="AV62" s="82">
        <f t="shared" si="16"/>
        <v>0.23357228195937874</v>
      </c>
      <c r="AW62" s="82">
        <f t="shared" si="17"/>
        <v>0.16188769414575865</v>
      </c>
      <c r="AX62" s="82">
        <f t="shared" si="18"/>
        <v>6.2724014336917558E-2</v>
      </c>
      <c r="AY62" s="140"/>
    </row>
    <row r="63" spans="2:51" ht="13.5" customHeight="1">
      <c r="B63" s="138">
        <v>58</v>
      </c>
      <c r="C63" s="139" t="s">
        <v>25</v>
      </c>
      <c r="D63" s="141">
        <v>3</v>
      </c>
      <c r="E63" s="126">
        <v>0</v>
      </c>
      <c r="F63" s="255">
        <v>0</v>
      </c>
      <c r="G63" s="123">
        <v>0</v>
      </c>
      <c r="H63" s="106">
        <f t="shared" si="0"/>
        <v>0</v>
      </c>
      <c r="I63" s="141">
        <v>42</v>
      </c>
      <c r="J63" s="126">
        <v>1</v>
      </c>
      <c r="K63" s="255">
        <v>8</v>
      </c>
      <c r="L63" s="123">
        <v>8</v>
      </c>
      <c r="M63" s="106">
        <f t="shared" si="1"/>
        <v>0.19047619047619047</v>
      </c>
      <c r="N63" s="141">
        <v>4022</v>
      </c>
      <c r="O63" s="126">
        <v>45</v>
      </c>
      <c r="P63" s="255">
        <v>410</v>
      </c>
      <c r="Q63" s="123">
        <v>430</v>
      </c>
      <c r="R63" s="106">
        <f t="shared" si="2"/>
        <v>0.10691198408751865</v>
      </c>
      <c r="S63" s="141">
        <v>3597</v>
      </c>
      <c r="T63" s="126">
        <v>36</v>
      </c>
      <c r="U63" s="255">
        <v>523</v>
      </c>
      <c r="V63" s="123">
        <v>544</v>
      </c>
      <c r="W63" s="106">
        <f t="shared" si="3"/>
        <v>0.15123714206283015</v>
      </c>
      <c r="X63" s="141">
        <v>2328</v>
      </c>
      <c r="Y63" s="126">
        <v>21</v>
      </c>
      <c r="Z63" s="255">
        <v>410</v>
      </c>
      <c r="AA63" s="123">
        <v>423</v>
      </c>
      <c r="AB63" s="76">
        <f t="shared" si="4"/>
        <v>0.18170103092783504</v>
      </c>
      <c r="AC63" s="257">
        <v>1238</v>
      </c>
      <c r="AD63" s="126">
        <v>6</v>
      </c>
      <c r="AE63" s="255">
        <v>239</v>
      </c>
      <c r="AF63" s="123">
        <v>243</v>
      </c>
      <c r="AG63" s="106">
        <f t="shared" si="5"/>
        <v>0.19628432956381259</v>
      </c>
      <c r="AH63" s="141">
        <v>504</v>
      </c>
      <c r="AI63" s="126">
        <v>0</v>
      </c>
      <c r="AJ63" s="255">
        <v>92</v>
      </c>
      <c r="AK63" s="123">
        <v>92</v>
      </c>
      <c r="AL63" s="106">
        <f t="shared" si="6"/>
        <v>0.18253968253968253</v>
      </c>
      <c r="AM63" s="141">
        <f t="shared" si="7"/>
        <v>11734</v>
      </c>
      <c r="AN63" s="126">
        <f t="shared" si="8"/>
        <v>109</v>
      </c>
      <c r="AO63" s="125">
        <f t="shared" si="9"/>
        <v>1682</v>
      </c>
      <c r="AP63" s="123">
        <f t="shared" si="10"/>
        <v>1740</v>
      </c>
      <c r="AQ63" s="106">
        <f t="shared" si="11"/>
        <v>0.14828702914607125</v>
      </c>
      <c r="AR63" s="82">
        <f t="shared" si="12"/>
        <v>0</v>
      </c>
      <c r="AS63" s="82">
        <f t="shared" si="13"/>
        <v>4.5977011494252873E-3</v>
      </c>
      <c r="AT63" s="82">
        <f t="shared" si="14"/>
        <v>0.2471264367816092</v>
      </c>
      <c r="AU63" s="82">
        <f t="shared" si="15"/>
        <v>0.31264367816091954</v>
      </c>
      <c r="AV63" s="82">
        <f t="shared" si="16"/>
        <v>0.24310344827586206</v>
      </c>
      <c r="AW63" s="82">
        <f t="shared" si="17"/>
        <v>0.1396551724137931</v>
      </c>
      <c r="AX63" s="82">
        <f t="shared" si="18"/>
        <v>5.2873563218390804E-2</v>
      </c>
      <c r="AY63" s="140"/>
    </row>
    <row r="64" spans="2:51" ht="13.5" customHeight="1">
      <c r="B64" s="138">
        <v>59</v>
      </c>
      <c r="C64" s="139" t="s">
        <v>20</v>
      </c>
      <c r="D64" s="141">
        <v>44</v>
      </c>
      <c r="E64" s="126">
        <v>3</v>
      </c>
      <c r="F64" s="255">
        <v>7</v>
      </c>
      <c r="G64" s="123">
        <v>9</v>
      </c>
      <c r="H64" s="106">
        <f t="shared" si="0"/>
        <v>0.20454545454545456</v>
      </c>
      <c r="I64" s="141">
        <v>123</v>
      </c>
      <c r="J64" s="126">
        <v>4</v>
      </c>
      <c r="K64" s="255">
        <v>23</v>
      </c>
      <c r="L64" s="123">
        <v>24</v>
      </c>
      <c r="M64" s="106">
        <f t="shared" si="1"/>
        <v>0.1951219512195122</v>
      </c>
      <c r="N64" s="141">
        <v>29861</v>
      </c>
      <c r="O64" s="126">
        <v>429</v>
      </c>
      <c r="P64" s="255">
        <v>3150</v>
      </c>
      <c r="Q64" s="123">
        <v>3384</v>
      </c>
      <c r="R64" s="106">
        <f t="shared" si="2"/>
        <v>0.11332507283748032</v>
      </c>
      <c r="S64" s="141">
        <v>26394</v>
      </c>
      <c r="T64" s="126">
        <v>357</v>
      </c>
      <c r="U64" s="255">
        <v>4047</v>
      </c>
      <c r="V64" s="123">
        <v>4233</v>
      </c>
      <c r="W64" s="106">
        <f t="shared" si="3"/>
        <v>0.16037735849056603</v>
      </c>
      <c r="X64" s="141">
        <v>16785</v>
      </c>
      <c r="Y64" s="126">
        <v>160</v>
      </c>
      <c r="Z64" s="255">
        <v>3311</v>
      </c>
      <c r="AA64" s="123">
        <v>3394</v>
      </c>
      <c r="AB64" s="76">
        <f t="shared" si="4"/>
        <v>0.20220434912123919</v>
      </c>
      <c r="AC64" s="257">
        <v>7601</v>
      </c>
      <c r="AD64" s="126">
        <v>34</v>
      </c>
      <c r="AE64" s="255">
        <v>1716</v>
      </c>
      <c r="AF64" s="123">
        <v>1735</v>
      </c>
      <c r="AG64" s="106">
        <f t="shared" si="5"/>
        <v>0.22825943954742797</v>
      </c>
      <c r="AH64" s="141">
        <v>2806</v>
      </c>
      <c r="AI64" s="126">
        <v>5</v>
      </c>
      <c r="AJ64" s="255">
        <v>630</v>
      </c>
      <c r="AK64" s="123">
        <v>632</v>
      </c>
      <c r="AL64" s="106">
        <f t="shared" si="6"/>
        <v>0.22523164647184604</v>
      </c>
      <c r="AM64" s="141">
        <f t="shared" si="7"/>
        <v>83614</v>
      </c>
      <c r="AN64" s="126">
        <f t="shared" si="8"/>
        <v>992</v>
      </c>
      <c r="AO64" s="125">
        <f t="shared" si="9"/>
        <v>12884</v>
      </c>
      <c r="AP64" s="123">
        <f t="shared" si="10"/>
        <v>13411</v>
      </c>
      <c r="AQ64" s="106">
        <f t="shared" si="11"/>
        <v>0.16039180041619824</v>
      </c>
      <c r="AR64" s="82">
        <f t="shared" si="12"/>
        <v>6.710908955335173E-4</v>
      </c>
      <c r="AS64" s="82">
        <f t="shared" si="13"/>
        <v>1.7895757214227126E-3</v>
      </c>
      <c r="AT64" s="82">
        <f t="shared" si="14"/>
        <v>0.25233017672060248</v>
      </c>
      <c r="AU64" s="82">
        <f t="shared" si="15"/>
        <v>0.31563641786593094</v>
      </c>
      <c r="AV64" s="82">
        <f t="shared" si="16"/>
        <v>0.25307583327119526</v>
      </c>
      <c r="AW64" s="82">
        <f t="shared" si="17"/>
        <v>0.12937141152785028</v>
      </c>
      <c r="AX64" s="82">
        <f t="shared" si="18"/>
        <v>4.7125493997464768E-2</v>
      </c>
      <c r="AY64" s="140"/>
    </row>
    <row r="65" spans="2:51" ht="13.5" customHeight="1">
      <c r="B65" s="138">
        <v>60</v>
      </c>
      <c r="C65" s="139" t="s">
        <v>44</v>
      </c>
      <c r="D65" s="141">
        <v>39</v>
      </c>
      <c r="E65" s="126">
        <v>1</v>
      </c>
      <c r="F65" s="255">
        <v>5</v>
      </c>
      <c r="G65" s="123">
        <v>5</v>
      </c>
      <c r="H65" s="106">
        <f t="shared" si="0"/>
        <v>0.12820512820512819</v>
      </c>
      <c r="I65" s="141">
        <v>43</v>
      </c>
      <c r="J65" s="126">
        <v>0</v>
      </c>
      <c r="K65" s="255">
        <v>13</v>
      </c>
      <c r="L65" s="123">
        <v>13</v>
      </c>
      <c r="M65" s="106">
        <f t="shared" si="1"/>
        <v>0.30232558139534882</v>
      </c>
      <c r="N65" s="141">
        <v>4075</v>
      </c>
      <c r="O65" s="126">
        <v>55</v>
      </c>
      <c r="P65" s="255">
        <v>366</v>
      </c>
      <c r="Q65" s="123">
        <v>400</v>
      </c>
      <c r="R65" s="106">
        <f t="shared" si="2"/>
        <v>9.815950920245399E-2</v>
      </c>
      <c r="S65" s="141">
        <v>3496</v>
      </c>
      <c r="T65" s="126">
        <v>37</v>
      </c>
      <c r="U65" s="255">
        <v>526</v>
      </c>
      <c r="V65" s="123">
        <v>542</v>
      </c>
      <c r="W65" s="106">
        <f t="shared" si="3"/>
        <v>0.15503432494279176</v>
      </c>
      <c r="X65" s="141">
        <v>2072</v>
      </c>
      <c r="Y65" s="126">
        <v>19</v>
      </c>
      <c r="Z65" s="255">
        <v>435</v>
      </c>
      <c r="AA65" s="123">
        <v>444</v>
      </c>
      <c r="AB65" s="76">
        <f t="shared" si="4"/>
        <v>0.21428571428571427</v>
      </c>
      <c r="AC65" s="257">
        <v>1049</v>
      </c>
      <c r="AD65" s="126">
        <v>3</v>
      </c>
      <c r="AE65" s="255">
        <v>278</v>
      </c>
      <c r="AF65" s="123">
        <v>279</v>
      </c>
      <c r="AG65" s="106">
        <f t="shared" si="5"/>
        <v>0.26596758817921828</v>
      </c>
      <c r="AH65" s="141">
        <v>403</v>
      </c>
      <c r="AI65" s="126">
        <v>0</v>
      </c>
      <c r="AJ65" s="255">
        <v>92</v>
      </c>
      <c r="AK65" s="123">
        <v>92</v>
      </c>
      <c r="AL65" s="106">
        <f t="shared" si="6"/>
        <v>0.22828784119106699</v>
      </c>
      <c r="AM65" s="141">
        <f t="shared" si="7"/>
        <v>11177</v>
      </c>
      <c r="AN65" s="126">
        <f t="shared" si="8"/>
        <v>115</v>
      </c>
      <c r="AO65" s="125">
        <f t="shared" si="9"/>
        <v>1715</v>
      </c>
      <c r="AP65" s="123">
        <f t="shared" si="10"/>
        <v>1775</v>
      </c>
      <c r="AQ65" s="106">
        <f t="shared" si="11"/>
        <v>0.1588082669768274</v>
      </c>
      <c r="AR65" s="82">
        <f t="shared" si="12"/>
        <v>2.8169014084507044E-3</v>
      </c>
      <c r="AS65" s="82">
        <f t="shared" si="13"/>
        <v>7.3239436619718309E-3</v>
      </c>
      <c r="AT65" s="82">
        <f t="shared" si="14"/>
        <v>0.22535211267605634</v>
      </c>
      <c r="AU65" s="82">
        <f t="shared" si="15"/>
        <v>0.30535211267605633</v>
      </c>
      <c r="AV65" s="82">
        <f t="shared" si="16"/>
        <v>0.25014084507042256</v>
      </c>
      <c r="AW65" s="82">
        <f t="shared" si="17"/>
        <v>0.1571830985915493</v>
      </c>
      <c r="AX65" s="82">
        <f t="shared" si="18"/>
        <v>5.1830985915492955E-2</v>
      </c>
      <c r="AY65" s="140"/>
    </row>
    <row r="66" spans="2:51" ht="13.5" customHeight="1">
      <c r="B66" s="138">
        <v>61</v>
      </c>
      <c r="C66" s="139" t="s">
        <v>16</v>
      </c>
      <c r="D66" s="141">
        <v>0</v>
      </c>
      <c r="E66" s="126">
        <v>0</v>
      </c>
      <c r="F66" s="255">
        <v>0</v>
      </c>
      <c r="G66" s="123">
        <v>0</v>
      </c>
      <c r="H66" s="106" t="str">
        <f t="shared" si="0"/>
        <v>-</v>
      </c>
      <c r="I66" s="141">
        <v>6</v>
      </c>
      <c r="J66" s="126">
        <v>1</v>
      </c>
      <c r="K66" s="255">
        <v>2</v>
      </c>
      <c r="L66" s="123">
        <v>2</v>
      </c>
      <c r="M66" s="106">
        <f t="shared" si="1"/>
        <v>0.33333333333333331</v>
      </c>
      <c r="N66" s="141">
        <v>3665</v>
      </c>
      <c r="O66" s="126">
        <v>44</v>
      </c>
      <c r="P66" s="255">
        <v>417</v>
      </c>
      <c r="Q66" s="123">
        <v>440</v>
      </c>
      <c r="R66" s="106">
        <f t="shared" si="2"/>
        <v>0.12005457025920874</v>
      </c>
      <c r="S66" s="141">
        <v>3196</v>
      </c>
      <c r="T66" s="126">
        <v>52</v>
      </c>
      <c r="U66" s="255">
        <v>515</v>
      </c>
      <c r="V66" s="123">
        <v>545</v>
      </c>
      <c r="W66" s="106">
        <f t="shared" si="3"/>
        <v>0.17052565707133918</v>
      </c>
      <c r="X66" s="141">
        <v>1789</v>
      </c>
      <c r="Y66" s="126">
        <v>15</v>
      </c>
      <c r="Z66" s="255">
        <v>371</v>
      </c>
      <c r="AA66" s="123">
        <v>382</v>
      </c>
      <c r="AB66" s="76">
        <f t="shared" si="4"/>
        <v>0.21352711011738401</v>
      </c>
      <c r="AC66" s="257">
        <v>785</v>
      </c>
      <c r="AD66" s="126">
        <v>4</v>
      </c>
      <c r="AE66" s="255">
        <v>183</v>
      </c>
      <c r="AF66" s="123">
        <v>186</v>
      </c>
      <c r="AG66" s="106">
        <f t="shared" si="5"/>
        <v>0.23694267515923567</v>
      </c>
      <c r="AH66" s="141">
        <v>321</v>
      </c>
      <c r="AI66" s="126">
        <v>1</v>
      </c>
      <c r="AJ66" s="255">
        <v>75</v>
      </c>
      <c r="AK66" s="123">
        <v>76</v>
      </c>
      <c r="AL66" s="106">
        <f t="shared" si="6"/>
        <v>0.2367601246105919</v>
      </c>
      <c r="AM66" s="141">
        <f t="shared" si="7"/>
        <v>9762</v>
      </c>
      <c r="AN66" s="126">
        <f t="shared" si="8"/>
        <v>117</v>
      </c>
      <c r="AO66" s="125">
        <f t="shared" si="9"/>
        <v>1563</v>
      </c>
      <c r="AP66" s="123">
        <f t="shared" si="10"/>
        <v>1631</v>
      </c>
      <c r="AQ66" s="106">
        <f t="shared" si="11"/>
        <v>0.16707641876664617</v>
      </c>
      <c r="AR66" s="82">
        <f t="shared" si="12"/>
        <v>0</v>
      </c>
      <c r="AS66" s="82">
        <f t="shared" si="13"/>
        <v>1.226241569589209E-3</v>
      </c>
      <c r="AT66" s="82">
        <f t="shared" si="14"/>
        <v>0.26977314530962598</v>
      </c>
      <c r="AU66" s="82">
        <f t="shared" si="15"/>
        <v>0.33415082771305948</v>
      </c>
      <c r="AV66" s="82">
        <f t="shared" si="16"/>
        <v>0.23421213979153893</v>
      </c>
      <c r="AW66" s="82">
        <f t="shared" si="17"/>
        <v>0.11404046597179644</v>
      </c>
      <c r="AX66" s="82">
        <f t="shared" si="18"/>
        <v>4.6597179644389947E-2</v>
      </c>
      <c r="AY66" s="140"/>
    </row>
    <row r="67" spans="2:51" ht="13.5" customHeight="1">
      <c r="B67" s="138">
        <v>62</v>
      </c>
      <c r="C67" s="139" t="s">
        <v>17</v>
      </c>
      <c r="D67" s="141">
        <v>9</v>
      </c>
      <c r="E67" s="126">
        <v>0</v>
      </c>
      <c r="F67" s="255">
        <v>1</v>
      </c>
      <c r="G67" s="123">
        <v>1</v>
      </c>
      <c r="H67" s="106">
        <f t="shared" si="0"/>
        <v>0.1111111111111111</v>
      </c>
      <c r="I67" s="141">
        <v>42</v>
      </c>
      <c r="J67" s="126">
        <v>3</v>
      </c>
      <c r="K67" s="255">
        <v>15</v>
      </c>
      <c r="L67" s="123">
        <v>16</v>
      </c>
      <c r="M67" s="106">
        <f t="shared" si="1"/>
        <v>0.38095238095238093</v>
      </c>
      <c r="N67" s="141">
        <v>5255</v>
      </c>
      <c r="O67" s="126">
        <v>70</v>
      </c>
      <c r="P67" s="255">
        <v>458</v>
      </c>
      <c r="Q67" s="123">
        <v>503</v>
      </c>
      <c r="R67" s="106">
        <f t="shared" si="2"/>
        <v>9.571836346336822E-2</v>
      </c>
      <c r="S67" s="141">
        <v>4642</v>
      </c>
      <c r="T67" s="126">
        <v>54</v>
      </c>
      <c r="U67" s="255">
        <v>635</v>
      </c>
      <c r="V67" s="123">
        <v>671</v>
      </c>
      <c r="W67" s="106">
        <f t="shared" si="3"/>
        <v>0.14454976303317535</v>
      </c>
      <c r="X67" s="141">
        <v>2786</v>
      </c>
      <c r="Y67" s="126">
        <v>28</v>
      </c>
      <c r="Z67" s="255">
        <v>512</v>
      </c>
      <c r="AA67" s="123">
        <v>528</v>
      </c>
      <c r="AB67" s="76">
        <f t="shared" si="4"/>
        <v>0.18951902368987797</v>
      </c>
      <c r="AC67" s="257">
        <v>1209</v>
      </c>
      <c r="AD67" s="126">
        <v>1</v>
      </c>
      <c r="AE67" s="255">
        <v>254</v>
      </c>
      <c r="AF67" s="123">
        <v>254</v>
      </c>
      <c r="AG67" s="106">
        <f t="shared" si="5"/>
        <v>0.21009098428453268</v>
      </c>
      <c r="AH67" s="141">
        <v>463</v>
      </c>
      <c r="AI67" s="126">
        <v>1</v>
      </c>
      <c r="AJ67" s="255">
        <v>90</v>
      </c>
      <c r="AK67" s="123">
        <v>91</v>
      </c>
      <c r="AL67" s="106">
        <f t="shared" si="6"/>
        <v>0.19654427645788336</v>
      </c>
      <c r="AM67" s="141">
        <f t="shared" si="7"/>
        <v>14406</v>
      </c>
      <c r="AN67" s="126">
        <f t="shared" si="8"/>
        <v>157</v>
      </c>
      <c r="AO67" s="125">
        <f t="shared" si="9"/>
        <v>1965</v>
      </c>
      <c r="AP67" s="123">
        <f t="shared" si="10"/>
        <v>2064</v>
      </c>
      <c r="AQ67" s="106">
        <f t="shared" si="11"/>
        <v>0.14327363598500625</v>
      </c>
      <c r="AR67" s="82">
        <f t="shared" si="12"/>
        <v>4.8449612403100775E-4</v>
      </c>
      <c r="AS67" s="82">
        <f t="shared" si="13"/>
        <v>7.7519379844961239E-3</v>
      </c>
      <c r="AT67" s="82">
        <f t="shared" si="14"/>
        <v>0.24370155038759689</v>
      </c>
      <c r="AU67" s="82">
        <f t="shared" si="15"/>
        <v>0.32509689922480622</v>
      </c>
      <c r="AV67" s="82">
        <f t="shared" si="16"/>
        <v>0.2558139534883721</v>
      </c>
      <c r="AW67" s="82">
        <f t="shared" si="17"/>
        <v>0.12306201550387597</v>
      </c>
      <c r="AX67" s="82">
        <f t="shared" si="18"/>
        <v>4.4089147286821707E-2</v>
      </c>
      <c r="AY67" s="140"/>
    </row>
    <row r="68" spans="2:51" ht="13.5" customHeight="1">
      <c r="B68" s="138">
        <v>63</v>
      </c>
      <c r="C68" s="139" t="s">
        <v>26</v>
      </c>
      <c r="D68" s="141">
        <v>9</v>
      </c>
      <c r="E68" s="126">
        <v>0</v>
      </c>
      <c r="F68" s="255">
        <v>3</v>
      </c>
      <c r="G68" s="123">
        <v>3</v>
      </c>
      <c r="H68" s="106">
        <f t="shared" si="0"/>
        <v>0.33333333333333331</v>
      </c>
      <c r="I68" s="141">
        <v>16</v>
      </c>
      <c r="J68" s="126">
        <v>0</v>
      </c>
      <c r="K68" s="255">
        <v>2</v>
      </c>
      <c r="L68" s="123">
        <v>2</v>
      </c>
      <c r="M68" s="106">
        <f t="shared" si="1"/>
        <v>0.125</v>
      </c>
      <c r="N68" s="141">
        <v>3749</v>
      </c>
      <c r="O68" s="126">
        <v>63</v>
      </c>
      <c r="P68" s="255">
        <v>392</v>
      </c>
      <c r="Q68" s="123">
        <v>423</v>
      </c>
      <c r="R68" s="106">
        <f t="shared" si="2"/>
        <v>0.11283008802347293</v>
      </c>
      <c r="S68" s="141">
        <v>3183</v>
      </c>
      <c r="T68" s="126">
        <v>64</v>
      </c>
      <c r="U68" s="255">
        <v>447</v>
      </c>
      <c r="V68" s="123">
        <v>479</v>
      </c>
      <c r="W68" s="106">
        <f t="shared" si="3"/>
        <v>0.15048696198554823</v>
      </c>
      <c r="X68" s="141">
        <v>2040</v>
      </c>
      <c r="Y68" s="126">
        <v>24</v>
      </c>
      <c r="Z68" s="255">
        <v>369</v>
      </c>
      <c r="AA68" s="123">
        <v>383</v>
      </c>
      <c r="AB68" s="76">
        <f t="shared" si="4"/>
        <v>0.18774509803921569</v>
      </c>
      <c r="AC68" s="257">
        <v>1077</v>
      </c>
      <c r="AD68" s="126">
        <v>5</v>
      </c>
      <c r="AE68" s="255">
        <v>239</v>
      </c>
      <c r="AF68" s="123">
        <v>240</v>
      </c>
      <c r="AG68" s="106">
        <f t="shared" si="5"/>
        <v>0.22284122562674094</v>
      </c>
      <c r="AH68" s="141">
        <v>470</v>
      </c>
      <c r="AI68" s="126">
        <v>2</v>
      </c>
      <c r="AJ68" s="255">
        <v>118</v>
      </c>
      <c r="AK68" s="123">
        <v>120</v>
      </c>
      <c r="AL68" s="106">
        <f t="shared" si="6"/>
        <v>0.25531914893617019</v>
      </c>
      <c r="AM68" s="141">
        <f t="shared" si="7"/>
        <v>10544</v>
      </c>
      <c r="AN68" s="126">
        <f t="shared" si="8"/>
        <v>158</v>
      </c>
      <c r="AO68" s="125">
        <f t="shared" si="9"/>
        <v>1570</v>
      </c>
      <c r="AP68" s="123">
        <f t="shared" si="10"/>
        <v>1650</v>
      </c>
      <c r="AQ68" s="106">
        <f t="shared" si="11"/>
        <v>0.15648710166919574</v>
      </c>
      <c r="AR68" s="82">
        <f t="shared" si="12"/>
        <v>1.8181818181818182E-3</v>
      </c>
      <c r="AS68" s="82">
        <f t="shared" si="13"/>
        <v>1.2121212121212121E-3</v>
      </c>
      <c r="AT68" s="82">
        <f t="shared" si="14"/>
        <v>0.25636363636363635</v>
      </c>
      <c r="AU68" s="82">
        <f t="shared" si="15"/>
        <v>0.29030303030303028</v>
      </c>
      <c r="AV68" s="82">
        <f t="shared" si="16"/>
        <v>0.23212121212121212</v>
      </c>
      <c r="AW68" s="82">
        <f t="shared" si="17"/>
        <v>0.14545454545454545</v>
      </c>
      <c r="AX68" s="82">
        <f t="shared" si="18"/>
        <v>7.2727272727272724E-2</v>
      </c>
      <c r="AY68" s="140"/>
    </row>
    <row r="69" spans="2:51" ht="13.5" customHeight="1">
      <c r="B69" s="138">
        <v>64</v>
      </c>
      <c r="C69" s="139" t="s">
        <v>45</v>
      </c>
      <c r="D69" s="141">
        <v>45</v>
      </c>
      <c r="E69" s="126">
        <v>0</v>
      </c>
      <c r="F69" s="255">
        <v>12</v>
      </c>
      <c r="G69" s="123">
        <v>12</v>
      </c>
      <c r="H69" s="106">
        <f t="shared" si="0"/>
        <v>0.26666666666666666</v>
      </c>
      <c r="I69" s="141">
        <v>108</v>
      </c>
      <c r="J69" s="126">
        <v>4</v>
      </c>
      <c r="K69" s="255">
        <v>24</v>
      </c>
      <c r="L69" s="123">
        <v>28</v>
      </c>
      <c r="M69" s="106">
        <f t="shared" si="1"/>
        <v>0.25925925925925924</v>
      </c>
      <c r="N69" s="141">
        <v>4077</v>
      </c>
      <c r="O69" s="126">
        <v>67</v>
      </c>
      <c r="P69" s="255">
        <v>420</v>
      </c>
      <c r="Q69" s="123">
        <v>458</v>
      </c>
      <c r="R69" s="106">
        <f t="shared" si="2"/>
        <v>0.11233750306597989</v>
      </c>
      <c r="S69" s="141">
        <v>3451</v>
      </c>
      <c r="T69" s="126">
        <v>43</v>
      </c>
      <c r="U69" s="255">
        <v>534</v>
      </c>
      <c r="V69" s="123">
        <v>553</v>
      </c>
      <c r="W69" s="106">
        <f t="shared" si="3"/>
        <v>0.16024340770791076</v>
      </c>
      <c r="X69" s="141">
        <v>1903</v>
      </c>
      <c r="Y69" s="126">
        <v>25</v>
      </c>
      <c r="Z69" s="255">
        <v>364</v>
      </c>
      <c r="AA69" s="123">
        <v>373</v>
      </c>
      <c r="AB69" s="76">
        <f t="shared" si="4"/>
        <v>0.19600630583289544</v>
      </c>
      <c r="AC69" s="257">
        <v>965</v>
      </c>
      <c r="AD69" s="126">
        <v>3</v>
      </c>
      <c r="AE69" s="255">
        <v>207</v>
      </c>
      <c r="AF69" s="123">
        <v>208</v>
      </c>
      <c r="AG69" s="106">
        <f t="shared" si="5"/>
        <v>0.21554404145077721</v>
      </c>
      <c r="AH69" s="141">
        <v>411</v>
      </c>
      <c r="AI69" s="126">
        <v>1</v>
      </c>
      <c r="AJ69" s="255">
        <v>77</v>
      </c>
      <c r="AK69" s="123">
        <v>77</v>
      </c>
      <c r="AL69" s="106">
        <f t="shared" si="6"/>
        <v>0.18734793187347931</v>
      </c>
      <c r="AM69" s="141">
        <f t="shared" si="7"/>
        <v>10960</v>
      </c>
      <c r="AN69" s="126">
        <f t="shared" si="8"/>
        <v>143</v>
      </c>
      <c r="AO69" s="125">
        <f t="shared" si="9"/>
        <v>1638</v>
      </c>
      <c r="AP69" s="123">
        <f t="shared" si="10"/>
        <v>1709</v>
      </c>
      <c r="AQ69" s="106">
        <f t="shared" si="11"/>
        <v>0.15593065693430658</v>
      </c>
      <c r="AR69" s="82">
        <f t="shared" si="12"/>
        <v>7.0216500877706258E-3</v>
      </c>
      <c r="AS69" s="82">
        <f t="shared" si="13"/>
        <v>1.6383850204798128E-2</v>
      </c>
      <c r="AT69" s="82">
        <f t="shared" si="14"/>
        <v>0.2679929783499122</v>
      </c>
      <c r="AU69" s="82">
        <f t="shared" si="15"/>
        <v>0.32358104154476303</v>
      </c>
      <c r="AV69" s="82">
        <f t="shared" si="16"/>
        <v>0.21825629022820361</v>
      </c>
      <c r="AW69" s="82">
        <f t="shared" si="17"/>
        <v>0.12170860152135751</v>
      </c>
      <c r="AX69" s="82">
        <f t="shared" si="18"/>
        <v>4.5055588063194853E-2</v>
      </c>
      <c r="AY69" s="140"/>
    </row>
    <row r="70" spans="2:51" ht="13.5" customHeight="1">
      <c r="B70" s="138">
        <v>65</v>
      </c>
      <c r="C70" s="139" t="s">
        <v>10</v>
      </c>
      <c r="D70" s="141">
        <v>4</v>
      </c>
      <c r="E70" s="126">
        <v>1</v>
      </c>
      <c r="F70" s="255">
        <v>1</v>
      </c>
      <c r="G70" s="123">
        <v>2</v>
      </c>
      <c r="H70" s="106">
        <f t="shared" si="0"/>
        <v>0.5</v>
      </c>
      <c r="I70" s="141">
        <v>25</v>
      </c>
      <c r="J70" s="126">
        <v>5</v>
      </c>
      <c r="K70" s="255">
        <v>3</v>
      </c>
      <c r="L70" s="123">
        <v>7</v>
      </c>
      <c r="M70" s="106">
        <f t="shared" si="1"/>
        <v>0.28000000000000003</v>
      </c>
      <c r="N70" s="141">
        <v>2101</v>
      </c>
      <c r="O70" s="126">
        <v>25</v>
      </c>
      <c r="P70" s="255">
        <v>249</v>
      </c>
      <c r="Q70" s="123">
        <v>261</v>
      </c>
      <c r="R70" s="106">
        <f t="shared" si="2"/>
        <v>0.1242265587815326</v>
      </c>
      <c r="S70" s="141">
        <v>1637</v>
      </c>
      <c r="T70" s="126">
        <v>18</v>
      </c>
      <c r="U70" s="255">
        <v>261</v>
      </c>
      <c r="V70" s="123">
        <v>271</v>
      </c>
      <c r="W70" s="106">
        <f t="shared" si="3"/>
        <v>0.16554673182651192</v>
      </c>
      <c r="X70" s="141">
        <v>987</v>
      </c>
      <c r="Y70" s="126">
        <v>8</v>
      </c>
      <c r="Z70" s="255">
        <v>192</v>
      </c>
      <c r="AA70" s="123">
        <v>198</v>
      </c>
      <c r="AB70" s="76">
        <f t="shared" si="4"/>
        <v>0.20060790273556231</v>
      </c>
      <c r="AC70" s="257">
        <v>513</v>
      </c>
      <c r="AD70" s="126">
        <v>5</v>
      </c>
      <c r="AE70" s="255">
        <v>128</v>
      </c>
      <c r="AF70" s="123">
        <v>132</v>
      </c>
      <c r="AG70" s="106">
        <f t="shared" si="5"/>
        <v>0.25730994152046782</v>
      </c>
      <c r="AH70" s="141">
        <v>241</v>
      </c>
      <c r="AI70" s="126">
        <v>3</v>
      </c>
      <c r="AJ70" s="255">
        <v>72</v>
      </c>
      <c r="AK70" s="123">
        <v>73</v>
      </c>
      <c r="AL70" s="106">
        <f t="shared" si="6"/>
        <v>0.30290456431535268</v>
      </c>
      <c r="AM70" s="141">
        <f t="shared" si="7"/>
        <v>5508</v>
      </c>
      <c r="AN70" s="126">
        <f t="shared" si="8"/>
        <v>65</v>
      </c>
      <c r="AO70" s="125">
        <f t="shared" si="9"/>
        <v>906</v>
      </c>
      <c r="AP70" s="123">
        <f t="shared" si="10"/>
        <v>944</v>
      </c>
      <c r="AQ70" s="106">
        <f t="shared" si="11"/>
        <v>0.17138707334785766</v>
      </c>
      <c r="AR70" s="82">
        <f t="shared" si="12"/>
        <v>2.1186440677966102E-3</v>
      </c>
      <c r="AS70" s="82">
        <f t="shared" si="13"/>
        <v>7.4152542372881358E-3</v>
      </c>
      <c r="AT70" s="82">
        <f t="shared" si="14"/>
        <v>0.27648305084745761</v>
      </c>
      <c r="AU70" s="82">
        <f t="shared" si="15"/>
        <v>0.28707627118644069</v>
      </c>
      <c r="AV70" s="82">
        <f t="shared" si="16"/>
        <v>0.2097457627118644</v>
      </c>
      <c r="AW70" s="82">
        <f t="shared" si="17"/>
        <v>0.13983050847457626</v>
      </c>
      <c r="AX70" s="82">
        <f t="shared" si="18"/>
        <v>7.7330508474576273E-2</v>
      </c>
      <c r="AY70" s="140"/>
    </row>
    <row r="71" spans="2:51" ht="13.5" customHeight="1">
      <c r="B71" s="138">
        <v>66</v>
      </c>
      <c r="C71" s="139" t="s">
        <v>5</v>
      </c>
      <c r="D71" s="141">
        <v>5</v>
      </c>
      <c r="E71" s="126">
        <v>0</v>
      </c>
      <c r="F71" s="255">
        <v>0</v>
      </c>
      <c r="G71" s="123">
        <v>0</v>
      </c>
      <c r="H71" s="106">
        <f t="shared" ref="H71:H79" si="19">IFERROR(G71/D71,"-")</f>
        <v>0</v>
      </c>
      <c r="I71" s="141">
        <v>10</v>
      </c>
      <c r="J71" s="126">
        <v>0</v>
      </c>
      <c r="K71" s="255">
        <v>4</v>
      </c>
      <c r="L71" s="123">
        <v>4</v>
      </c>
      <c r="M71" s="106">
        <f t="shared" ref="M71:M79" si="20">IFERROR(L71/I71,"-")</f>
        <v>0.4</v>
      </c>
      <c r="N71" s="141">
        <v>2212</v>
      </c>
      <c r="O71" s="126">
        <v>33</v>
      </c>
      <c r="P71" s="255">
        <v>206</v>
      </c>
      <c r="Q71" s="123">
        <v>228</v>
      </c>
      <c r="R71" s="106">
        <f t="shared" ref="R71:R79" si="21">IFERROR(Q71/N71,"-")</f>
        <v>0.10307414104882459</v>
      </c>
      <c r="S71" s="141">
        <v>1738</v>
      </c>
      <c r="T71" s="126">
        <v>20</v>
      </c>
      <c r="U71" s="255">
        <v>238</v>
      </c>
      <c r="V71" s="123">
        <v>249</v>
      </c>
      <c r="W71" s="106">
        <f t="shared" ref="W71:W79" si="22">IFERROR(V71/S71,"-")</f>
        <v>0.14326812428078251</v>
      </c>
      <c r="X71" s="141">
        <v>995</v>
      </c>
      <c r="Y71" s="126">
        <v>8</v>
      </c>
      <c r="Z71" s="255">
        <v>170</v>
      </c>
      <c r="AA71" s="123">
        <v>176</v>
      </c>
      <c r="AB71" s="76">
        <f t="shared" ref="AB71:AB79" si="23">IFERROR(AA71/X71,"-")</f>
        <v>0.17688442211055277</v>
      </c>
      <c r="AC71" s="257">
        <v>478</v>
      </c>
      <c r="AD71" s="126">
        <v>1</v>
      </c>
      <c r="AE71" s="255">
        <v>103</v>
      </c>
      <c r="AF71" s="123">
        <v>104</v>
      </c>
      <c r="AG71" s="106">
        <f t="shared" ref="AG71:AG79" si="24">IFERROR(AF71/AC71,"-")</f>
        <v>0.21757322175732219</v>
      </c>
      <c r="AH71" s="141">
        <v>232</v>
      </c>
      <c r="AI71" s="126">
        <v>1</v>
      </c>
      <c r="AJ71" s="255">
        <v>56</v>
      </c>
      <c r="AK71" s="123">
        <v>57</v>
      </c>
      <c r="AL71" s="106">
        <f t="shared" ref="AL71:AL79" si="25">IFERROR(AK71/AH71,"-")</f>
        <v>0.24568965517241378</v>
      </c>
      <c r="AM71" s="141">
        <f t="shared" ref="AM71:AM79" si="26">SUM(D71,I71,N71,S71,X71,AC71,AH71)</f>
        <v>5670</v>
      </c>
      <c r="AN71" s="126">
        <f t="shared" ref="AN71:AN79" si="27">SUM(E71,J71,O71,T71,Y71,AD71,AI71)</f>
        <v>63</v>
      </c>
      <c r="AO71" s="125">
        <f t="shared" ref="AO71:AO79" si="28">SUM(F71,K71,P71,U71,Z71,AE71,AJ71)</f>
        <v>777</v>
      </c>
      <c r="AP71" s="123">
        <f t="shared" ref="AP71:AP79" si="29">SUM(G71,L71,Q71,V71,AA71,AF71,AK71)</f>
        <v>818</v>
      </c>
      <c r="AQ71" s="106">
        <f t="shared" ref="AQ71:AQ79" si="30">IFERROR(AP71/AM71,"-")</f>
        <v>0.14426807760141094</v>
      </c>
      <c r="AR71" s="82">
        <f t="shared" ref="AR71:AR79" si="31">IFERROR(G71/$AP71,"-")</f>
        <v>0</v>
      </c>
      <c r="AS71" s="82">
        <f t="shared" ref="AS71:AS79" si="32">IFERROR(L71/$AP71,"-")</f>
        <v>4.8899755501222494E-3</v>
      </c>
      <c r="AT71" s="82">
        <f t="shared" ref="AT71:AT79" si="33">IFERROR(Q71/$AP71,"-")</f>
        <v>0.27872860635696822</v>
      </c>
      <c r="AU71" s="82">
        <f t="shared" ref="AU71:AU79" si="34">IFERROR(V71/$AP71,"-")</f>
        <v>0.30440097799511001</v>
      </c>
      <c r="AV71" s="82">
        <f t="shared" ref="AV71:AV79" si="35">IFERROR(AA71/$AP71,"-")</f>
        <v>0.21515892420537897</v>
      </c>
      <c r="AW71" s="82">
        <f t="shared" ref="AW71:AW79" si="36">IFERROR(AF71/$AP71,"-")</f>
        <v>0.12713936430317849</v>
      </c>
      <c r="AX71" s="82">
        <f t="shared" ref="AX71:AX79" si="37">IFERROR(AK71/$AP71,"-")</f>
        <v>6.9682151589242056E-2</v>
      </c>
      <c r="AY71" s="140"/>
    </row>
    <row r="72" spans="2:51" ht="13.5" customHeight="1">
      <c r="B72" s="138">
        <v>67</v>
      </c>
      <c r="C72" s="139" t="s">
        <v>6</v>
      </c>
      <c r="D72" s="141">
        <v>11</v>
      </c>
      <c r="E72" s="126">
        <v>0</v>
      </c>
      <c r="F72" s="255">
        <v>4</v>
      </c>
      <c r="G72" s="123">
        <v>4</v>
      </c>
      <c r="H72" s="106">
        <f t="shared" si="19"/>
        <v>0.36363636363636365</v>
      </c>
      <c r="I72" s="141">
        <v>27</v>
      </c>
      <c r="J72" s="126">
        <v>0</v>
      </c>
      <c r="K72" s="255">
        <v>6</v>
      </c>
      <c r="L72" s="123">
        <v>6</v>
      </c>
      <c r="M72" s="106">
        <f t="shared" si="20"/>
        <v>0.22222222222222221</v>
      </c>
      <c r="N72" s="141">
        <v>930</v>
      </c>
      <c r="O72" s="126">
        <v>14</v>
      </c>
      <c r="P72" s="255">
        <v>104</v>
      </c>
      <c r="Q72" s="123">
        <v>113</v>
      </c>
      <c r="R72" s="106">
        <f t="shared" si="21"/>
        <v>0.12150537634408602</v>
      </c>
      <c r="S72" s="141">
        <v>639</v>
      </c>
      <c r="T72" s="126">
        <v>9</v>
      </c>
      <c r="U72" s="255">
        <v>115</v>
      </c>
      <c r="V72" s="123">
        <v>119</v>
      </c>
      <c r="W72" s="106">
        <f t="shared" si="22"/>
        <v>0.18622848200312989</v>
      </c>
      <c r="X72" s="141">
        <v>423</v>
      </c>
      <c r="Y72" s="126">
        <v>5</v>
      </c>
      <c r="Z72" s="255">
        <v>80</v>
      </c>
      <c r="AA72" s="123">
        <v>83</v>
      </c>
      <c r="AB72" s="76">
        <f t="shared" si="23"/>
        <v>0.19621749408983452</v>
      </c>
      <c r="AC72" s="257">
        <v>270</v>
      </c>
      <c r="AD72" s="126">
        <v>1</v>
      </c>
      <c r="AE72" s="255">
        <v>55</v>
      </c>
      <c r="AF72" s="123">
        <v>55</v>
      </c>
      <c r="AG72" s="106">
        <f t="shared" si="24"/>
        <v>0.20370370370370369</v>
      </c>
      <c r="AH72" s="141">
        <v>135</v>
      </c>
      <c r="AI72" s="126">
        <v>0</v>
      </c>
      <c r="AJ72" s="255">
        <v>34</v>
      </c>
      <c r="AK72" s="123">
        <v>34</v>
      </c>
      <c r="AL72" s="106">
        <f t="shared" si="25"/>
        <v>0.25185185185185183</v>
      </c>
      <c r="AM72" s="141">
        <f t="shared" si="26"/>
        <v>2435</v>
      </c>
      <c r="AN72" s="126">
        <f t="shared" si="27"/>
        <v>29</v>
      </c>
      <c r="AO72" s="125">
        <f t="shared" si="28"/>
        <v>398</v>
      </c>
      <c r="AP72" s="123">
        <f t="shared" si="29"/>
        <v>414</v>
      </c>
      <c r="AQ72" s="106">
        <f t="shared" si="30"/>
        <v>0.17002053388090349</v>
      </c>
      <c r="AR72" s="82">
        <f t="shared" si="31"/>
        <v>9.6618357487922701E-3</v>
      </c>
      <c r="AS72" s="82">
        <f t="shared" si="32"/>
        <v>1.4492753623188406E-2</v>
      </c>
      <c r="AT72" s="82">
        <f t="shared" si="33"/>
        <v>0.27294685990338163</v>
      </c>
      <c r="AU72" s="82">
        <f t="shared" si="34"/>
        <v>0.28743961352657005</v>
      </c>
      <c r="AV72" s="82">
        <f t="shared" si="35"/>
        <v>0.20048309178743962</v>
      </c>
      <c r="AW72" s="82">
        <f t="shared" si="36"/>
        <v>0.13285024154589373</v>
      </c>
      <c r="AX72" s="82">
        <f t="shared" si="37"/>
        <v>8.2125603864734303E-2</v>
      </c>
      <c r="AY72" s="140"/>
    </row>
    <row r="73" spans="2:51" ht="13.5" customHeight="1">
      <c r="B73" s="138">
        <v>68</v>
      </c>
      <c r="C73" s="139" t="s">
        <v>46</v>
      </c>
      <c r="D73" s="141">
        <v>10</v>
      </c>
      <c r="E73" s="126">
        <v>0</v>
      </c>
      <c r="F73" s="255">
        <v>0</v>
      </c>
      <c r="G73" s="123">
        <v>0</v>
      </c>
      <c r="H73" s="106">
        <f t="shared" si="19"/>
        <v>0</v>
      </c>
      <c r="I73" s="141">
        <v>24</v>
      </c>
      <c r="J73" s="126">
        <v>4</v>
      </c>
      <c r="K73" s="255">
        <v>3</v>
      </c>
      <c r="L73" s="123">
        <v>6</v>
      </c>
      <c r="M73" s="106">
        <f t="shared" si="20"/>
        <v>0.25</v>
      </c>
      <c r="N73" s="141">
        <v>1057</v>
      </c>
      <c r="O73" s="126">
        <v>18</v>
      </c>
      <c r="P73" s="255">
        <v>120</v>
      </c>
      <c r="Q73" s="123">
        <v>134</v>
      </c>
      <c r="R73" s="106">
        <f t="shared" si="21"/>
        <v>0.12677388836329234</v>
      </c>
      <c r="S73" s="141">
        <v>909</v>
      </c>
      <c r="T73" s="126">
        <v>10</v>
      </c>
      <c r="U73" s="255">
        <v>121</v>
      </c>
      <c r="V73" s="123">
        <v>129</v>
      </c>
      <c r="W73" s="106">
        <f t="shared" si="22"/>
        <v>0.14191419141914191</v>
      </c>
      <c r="X73" s="141">
        <v>681</v>
      </c>
      <c r="Y73" s="126">
        <v>5</v>
      </c>
      <c r="Z73" s="255">
        <v>164</v>
      </c>
      <c r="AA73" s="123">
        <v>167</v>
      </c>
      <c r="AB73" s="76">
        <f t="shared" si="23"/>
        <v>0.24522760646108663</v>
      </c>
      <c r="AC73" s="257">
        <v>308</v>
      </c>
      <c r="AD73" s="126">
        <v>1</v>
      </c>
      <c r="AE73" s="255">
        <v>70</v>
      </c>
      <c r="AF73" s="123">
        <v>71</v>
      </c>
      <c r="AG73" s="106">
        <f t="shared" si="24"/>
        <v>0.23051948051948051</v>
      </c>
      <c r="AH73" s="141">
        <v>181</v>
      </c>
      <c r="AI73" s="126">
        <v>0</v>
      </c>
      <c r="AJ73" s="255">
        <v>40</v>
      </c>
      <c r="AK73" s="123">
        <v>40</v>
      </c>
      <c r="AL73" s="106">
        <f t="shared" si="25"/>
        <v>0.22099447513812154</v>
      </c>
      <c r="AM73" s="141">
        <f t="shared" si="26"/>
        <v>3170</v>
      </c>
      <c r="AN73" s="126">
        <f t="shared" si="27"/>
        <v>38</v>
      </c>
      <c r="AO73" s="125">
        <f t="shared" si="28"/>
        <v>518</v>
      </c>
      <c r="AP73" s="123">
        <f t="shared" si="29"/>
        <v>547</v>
      </c>
      <c r="AQ73" s="106">
        <f t="shared" si="30"/>
        <v>0.17255520504731861</v>
      </c>
      <c r="AR73" s="82">
        <f t="shared" si="31"/>
        <v>0</v>
      </c>
      <c r="AS73" s="82">
        <f t="shared" si="32"/>
        <v>1.0968921389396709E-2</v>
      </c>
      <c r="AT73" s="82">
        <f t="shared" si="33"/>
        <v>0.2449725776965265</v>
      </c>
      <c r="AU73" s="82">
        <f t="shared" si="34"/>
        <v>0.23583180987202926</v>
      </c>
      <c r="AV73" s="82">
        <f t="shared" si="35"/>
        <v>0.30530164533820842</v>
      </c>
      <c r="AW73" s="82">
        <f t="shared" si="36"/>
        <v>0.12979890310786105</v>
      </c>
      <c r="AX73" s="82">
        <f t="shared" si="37"/>
        <v>7.3126142595978064E-2</v>
      </c>
      <c r="AY73" s="140"/>
    </row>
    <row r="74" spans="2:51" ht="13.5" customHeight="1">
      <c r="B74" s="138">
        <v>69</v>
      </c>
      <c r="C74" s="139" t="s">
        <v>47</v>
      </c>
      <c r="D74" s="141">
        <v>14</v>
      </c>
      <c r="E74" s="126">
        <v>1</v>
      </c>
      <c r="F74" s="255">
        <v>1</v>
      </c>
      <c r="G74" s="123">
        <v>2</v>
      </c>
      <c r="H74" s="106">
        <f t="shared" si="19"/>
        <v>0.14285714285714285</v>
      </c>
      <c r="I74" s="141">
        <v>47</v>
      </c>
      <c r="J74" s="126">
        <v>1</v>
      </c>
      <c r="K74" s="255">
        <v>11</v>
      </c>
      <c r="L74" s="123">
        <v>11</v>
      </c>
      <c r="M74" s="106">
        <f t="shared" si="20"/>
        <v>0.23404255319148937</v>
      </c>
      <c r="N74" s="141">
        <v>3138</v>
      </c>
      <c r="O74" s="126">
        <v>41</v>
      </c>
      <c r="P74" s="255">
        <v>299</v>
      </c>
      <c r="Q74" s="123">
        <v>323</v>
      </c>
      <c r="R74" s="106">
        <f t="shared" si="21"/>
        <v>0.10293180369662205</v>
      </c>
      <c r="S74" s="141">
        <v>2384</v>
      </c>
      <c r="T74" s="126">
        <v>26</v>
      </c>
      <c r="U74" s="255">
        <v>350</v>
      </c>
      <c r="V74" s="123">
        <v>367</v>
      </c>
      <c r="W74" s="106">
        <f t="shared" si="22"/>
        <v>0.15394295302013422</v>
      </c>
      <c r="X74" s="141">
        <v>1298</v>
      </c>
      <c r="Y74" s="126">
        <v>7</v>
      </c>
      <c r="Z74" s="255">
        <v>242</v>
      </c>
      <c r="AA74" s="123">
        <v>245</v>
      </c>
      <c r="AB74" s="76">
        <f t="shared" si="23"/>
        <v>0.18875192604006163</v>
      </c>
      <c r="AC74" s="257">
        <v>660</v>
      </c>
      <c r="AD74" s="126">
        <v>2</v>
      </c>
      <c r="AE74" s="255">
        <v>162</v>
      </c>
      <c r="AF74" s="123">
        <v>162</v>
      </c>
      <c r="AG74" s="106">
        <f t="shared" si="24"/>
        <v>0.24545454545454545</v>
      </c>
      <c r="AH74" s="141">
        <v>299</v>
      </c>
      <c r="AI74" s="126">
        <v>0</v>
      </c>
      <c r="AJ74" s="255">
        <v>81</v>
      </c>
      <c r="AK74" s="123">
        <v>81</v>
      </c>
      <c r="AL74" s="106">
        <f t="shared" si="25"/>
        <v>0.2709030100334448</v>
      </c>
      <c r="AM74" s="141">
        <f t="shared" si="26"/>
        <v>7840</v>
      </c>
      <c r="AN74" s="126">
        <f t="shared" si="27"/>
        <v>78</v>
      </c>
      <c r="AO74" s="125">
        <f t="shared" si="28"/>
        <v>1146</v>
      </c>
      <c r="AP74" s="123">
        <f t="shared" si="29"/>
        <v>1191</v>
      </c>
      <c r="AQ74" s="106">
        <f t="shared" si="30"/>
        <v>0.15191326530612245</v>
      </c>
      <c r="AR74" s="82">
        <f t="shared" si="31"/>
        <v>1.6792611251049538E-3</v>
      </c>
      <c r="AS74" s="82">
        <f t="shared" si="32"/>
        <v>9.2359361880772466E-3</v>
      </c>
      <c r="AT74" s="82">
        <f t="shared" si="33"/>
        <v>0.27120067170445006</v>
      </c>
      <c r="AU74" s="82">
        <f t="shared" si="34"/>
        <v>0.30814441645675905</v>
      </c>
      <c r="AV74" s="82">
        <f t="shared" si="35"/>
        <v>0.20570948782535683</v>
      </c>
      <c r="AW74" s="82">
        <f t="shared" si="36"/>
        <v>0.13602015113350127</v>
      </c>
      <c r="AX74" s="82">
        <f t="shared" si="37"/>
        <v>6.8010075566750636E-2</v>
      </c>
      <c r="AY74" s="140"/>
    </row>
    <row r="75" spans="2:51" ht="13.5" customHeight="1">
      <c r="B75" s="138">
        <v>70</v>
      </c>
      <c r="C75" s="139" t="s">
        <v>48</v>
      </c>
      <c r="D75" s="141">
        <v>1</v>
      </c>
      <c r="E75" s="126">
        <v>0</v>
      </c>
      <c r="F75" s="255">
        <v>0</v>
      </c>
      <c r="G75" s="123">
        <v>0</v>
      </c>
      <c r="H75" s="106">
        <f t="shared" si="19"/>
        <v>0</v>
      </c>
      <c r="I75" s="141">
        <v>7</v>
      </c>
      <c r="J75" s="126">
        <v>0</v>
      </c>
      <c r="K75" s="255">
        <v>1</v>
      </c>
      <c r="L75" s="123">
        <v>1</v>
      </c>
      <c r="M75" s="106">
        <f t="shared" si="20"/>
        <v>0.14285714285714285</v>
      </c>
      <c r="N75" s="141">
        <v>429</v>
      </c>
      <c r="O75" s="126">
        <v>4</v>
      </c>
      <c r="P75" s="255">
        <v>32</v>
      </c>
      <c r="Q75" s="123">
        <v>36</v>
      </c>
      <c r="R75" s="106">
        <f t="shared" si="21"/>
        <v>8.3916083916083919E-2</v>
      </c>
      <c r="S75" s="141">
        <v>394</v>
      </c>
      <c r="T75" s="126">
        <v>4</v>
      </c>
      <c r="U75" s="255">
        <v>63</v>
      </c>
      <c r="V75" s="123">
        <v>66</v>
      </c>
      <c r="W75" s="106">
        <f t="shared" si="22"/>
        <v>0.16751269035532995</v>
      </c>
      <c r="X75" s="141">
        <v>244</v>
      </c>
      <c r="Y75" s="126">
        <v>1</v>
      </c>
      <c r="Z75" s="255">
        <v>50</v>
      </c>
      <c r="AA75" s="123">
        <v>51</v>
      </c>
      <c r="AB75" s="76">
        <f t="shared" si="23"/>
        <v>0.20901639344262296</v>
      </c>
      <c r="AC75" s="257">
        <v>159</v>
      </c>
      <c r="AD75" s="126">
        <v>0</v>
      </c>
      <c r="AE75" s="255">
        <v>46</v>
      </c>
      <c r="AF75" s="123">
        <v>46</v>
      </c>
      <c r="AG75" s="106">
        <f t="shared" si="24"/>
        <v>0.28930817610062892</v>
      </c>
      <c r="AH75" s="141">
        <v>65</v>
      </c>
      <c r="AI75" s="126">
        <v>1</v>
      </c>
      <c r="AJ75" s="255">
        <v>12</v>
      </c>
      <c r="AK75" s="123">
        <v>13</v>
      </c>
      <c r="AL75" s="106">
        <f t="shared" si="25"/>
        <v>0.2</v>
      </c>
      <c r="AM75" s="141">
        <f t="shared" si="26"/>
        <v>1299</v>
      </c>
      <c r="AN75" s="126">
        <f t="shared" si="27"/>
        <v>10</v>
      </c>
      <c r="AO75" s="125">
        <f t="shared" si="28"/>
        <v>204</v>
      </c>
      <c r="AP75" s="123">
        <f t="shared" si="29"/>
        <v>213</v>
      </c>
      <c r="AQ75" s="106">
        <f t="shared" si="30"/>
        <v>0.16397228637413394</v>
      </c>
      <c r="AR75" s="82">
        <f t="shared" si="31"/>
        <v>0</v>
      </c>
      <c r="AS75" s="82">
        <f t="shared" si="32"/>
        <v>4.6948356807511738E-3</v>
      </c>
      <c r="AT75" s="82">
        <f t="shared" si="33"/>
        <v>0.16901408450704225</v>
      </c>
      <c r="AU75" s="82">
        <f t="shared" si="34"/>
        <v>0.30985915492957744</v>
      </c>
      <c r="AV75" s="82">
        <f t="shared" si="35"/>
        <v>0.23943661971830985</v>
      </c>
      <c r="AW75" s="82">
        <f t="shared" si="36"/>
        <v>0.215962441314554</v>
      </c>
      <c r="AX75" s="82">
        <f t="shared" si="37"/>
        <v>6.1032863849765258E-2</v>
      </c>
      <c r="AY75" s="140"/>
    </row>
    <row r="76" spans="2:51" ht="13.5" customHeight="1">
      <c r="B76" s="138">
        <v>71</v>
      </c>
      <c r="C76" s="139" t="s">
        <v>49</v>
      </c>
      <c r="D76" s="141">
        <v>2</v>
      </c>
      <c r="E76" s="126">
        <v>0</v>
      </c>
      <c r="F76" s="255">
        <v>0</v>
      </c>
      <c r="G76" s="123">
        <v>0</v>
      </c>
      <c r="H76" s="106">
        <f t="shared" si="19"/>
        <v>0</v>
      </c>
      <c r="I76" s="141">
        <v>7</v>
      </c>
      <c r="J76" s="126">
        <v>0</v>
      </c>
      <c r="K76" s="255">
        <v>1</v>
      </c>
      <c r="L76" s="123">
        <v>1</v>
      </c>
      <c r="M76" s="106">
        <f t="shared" si="20"/>
        <v>0.14285714285714285</v>
      </c>
      <c r="N76" s="141">
        <v>1324</v>
      </c>
      <c r="O76" s="126">
        <v>15</v>
      </c>
      <c r="P76" s="255">
        <v>161</v>
      </c>
      <c r="Q76" s="123">
        <v>168</v>
      </c>
      <c r="R76" s="106">
        <f t="shared" si="21"/>
        <v>0.12688821752265861</v>
      </c>
      <c r="S76" s="141">
        <v>1211</v>
      </c>
      <c r="T76" s="126">
        <v>20</v>
      </c>
      <c r="U76" s="255">
        <v>183</v>
      </c>
      <c r="V76" s="123">
        <v>194</v>
      </c>
      <c r="W76" s="106">
        <f t="shared" si="22"/>
        <v>0.16019818331957061</v>
      </c>
      <c r="X76" s="141">
        <v>712</v>
      </c>
      <c r="Y76" s="126">
        <v>8</v>
      </c>
      <c r="Z76" s="255">
        <v>139</v>
      </c>
      <c r="AA76" s="123">
        <v>141</v>
      </c>
      <c r="AB76" s="76">
        <f t="shared" si="23"/>
        <v>0.19803370786516855</v>
      </c>
      <c r="AC76" s="257">
        <v>448</v>
      </c>
      <c r="AD76" s="126">
        <v>2</v>
      </c>
      <c r="AE76" s="255">
        <v>117</v>
      </c>
      <c r="AF76" s="123">
        <v>117</v>
      </c>
      <c r="AG76" s="106">
        <f t="shared" si="24"/>
        <v>0.2611607142857143</v>
      </c>
      <c r="AH76" s="141">
        <v>180</v>
      </c>
      <c r="AI76" s="126">
        <v>0</v>
      </c>
      <c r="AJ76" s="255">
        <v>43</v>
      </c>
      <c r="AK76" s="123">
        <v>43</v>
      </c>
      <c r="AL76" s="106">
        <f t="shared" si="25"/>
        <v>0.2388888888888889</v>
      </c>
      <c r="AM76" s="141">
        <f t="shared" si="26"/>
        <v>3884</v>
      </c>
      <c r="AN76" s="126">
        <f t="shared" si="27"/>
        <v>45</v>
      </c>
      <c r="AO76" s="125">
        <f t="shared" si="28"/>
        <v>644</v>
      </c>
      <c r="AP76" s="123">
        <f t="shared" si="29"/>
        <v>664</v>
      </c>
      <c r="AQ76" s="106">
        <f t="shared" si="30"/>
        <v>0.17095777548918639</v>
      </c>
      <c r="AR76" s="82">
        <f t="shared" si="31"/>
        <v>0</v>
      </c>
      <c r="AS76" s="82">
        <f t="shared" si="32"/>
        <v>1.5060240963855422E-3</v>
      </c>
      <c r="AT76" s="82">
        <f t="shared" si="33"/>
        <v>0.25301204819277107</v>
      </c>
      <c r="AU76" s="82">
        <f t="shared" si="34"/>
        <v>0.29216867469879521</v>
      </c>
      <c r="AV76" s="82">
        <f t="shared" si="35"/>
        <v>0.21234939759036145</v>
      </c>
      <c r="AW76" s="82">
        <f t="shared" si="36"/>
        <v>0.17620481927710843</v>
      </c>
      <c r="AX76" s="82">
        <f t="shared" si="37"/>
        <v>6.4759036144578314E-2</v>
      </c>
      <c r="AY76" s="140"/>
    </row>
    <row r="77" spans="2:51" ht="13.5" customHeight="1">
      <c r="B77" s="138">
        <v>72</v>
      </c>
      <c r="C77" s="139" t="s">
        <v>27</v>
      </c>
      <c r="D77" s="141">
        <v>2</v>
      </c>
      <c r="E77" s="126">
        <v>0</v>
      </c>
      <c r="F77" s="255">
        <v>1</v>
      </c>
      <c r="G77" s="123">
        <v>1</v>
      </c>
      <c r="H77" s="106">
        <f t="shared" si="19"/>
        <v>0.5</v>
      </c>
      <c r="I77" s="141">
        <v>12</v>
      </c>
      <c r="J77" s="126">
        <v>0</v>
      </c>
      <c r="K77" s="255">
        <v>2</v>
      </c>
      <c r="L77" s="123">
        <v>2</v>
      </c>
      <c r="M77" s="106">
        <f t="shared" si="20"/>
        <v>0.16666666666666666</v>
      </c>
      <c r="N77" s="141">
        <v>945</v>
      </c>
      <c r="O77" s="126">
        <v>14</v>
      </c>
      <c r="P77" s="255">
        <v>86</v>
      </c>
      <c r="Q77" s="123">
        <v>96</v>
      </c>
      <c r="R77" s="106">
        <f t="shared" si="21"/>
        <v>0.10158730158730159</v>
      </c>
      <c r="S77" s="141">
        <v>728</v>
      </c>
      <c r="T77" s="126">
        <v>3</v>
      </c>
      <c r="U77" s="255">
        <v>100</v>
      </c>
      <c r="V77" s="123">
        <v>103</v>
      </c>
      <c r="W77" s="106">
        <f t="shared" si="22"/>
        <v>0.14148351648351648</v>
      </c>
      <c r="X77" s="141">
        <v>418</v>
      </c>
      <c r="Y77" s="126">
        <v>2</v>
      </c>
      <c r="Z77" s="255">
        <v>77</v>
      </c>
      <c r="AA77" s="123">
        <v>78</v>
      </c>
      <c r="AB77" s="76">
        <f t="shared" si="23"/>
        <v>0.18660287081339713</v>
      </c>
      <c r="AC77" s="257">
        <v>267</v>
      </c>
      <c r="AD77" s="126">
        <v>1</v>
      </c>
      <c r="AE77" s="255">
        <v>57</v>
      </c>
      <c r="AF77" s="123">
        <v>58</v>
      </c>
      <c r="AG77" s="106">
        <f t="shared" si="24"/>
        <v>0.21722846441947566</v>
      </c>
      <c r="AH77" s="141">
        <v>105</v>
      </c>
      <c r="AI77" s="126">
        <v>0</v>
      </c>
      <c r="AJ77" s="255">
        <v>33</v>
      </c>
      <c r="AK77" s="123">
        <v>33</v>
      </c>
      <c r="AL77" s="106">
        <f t="shared" si="25"/>
        <v>0.31428571428571428</v>
      </c>
      <c r="AM77" s="141">
        <f t="shared" si="26"/>
        <v>2477</v>
      </c>
      <c r="AN77" s="126">
        <f t="shared" si="27"/>
        <v>20</v>
      </c>
      <c r="AO77" s="125">
        <f t="shared" si="28"/>
        <v>356</v>
      </c>
      <c r="AP77" s="123">
        <f t="shared" si="29"/>
        <v>371</v>
      </c>
      <c r="AQ77" s="106">
        <f t="shared" si="30"/>
        <v>0.14977795720629794</v>
      </c>
      <c r="AR77" s="82">
        <f t="shared" si="31"/>
        <v>2.6954177897574125E-3</v>
      </c>
      <c r="AS77" s="82">
        <f t="shared" si="32"/>
        <v>5.3908355795148251E-3</v>
      </c>
      <c r="AT77" s="82">
        <f t="shared" si="33"/>
        <v>0.2587601078167116</v>
      </c>
      <c r="AU77" s="82">
        <f t="shared" si="34"/>
        <v>0.27762803234501349</v>
      </c>
      <c r="AV77" s="82">
        <f t="shared" si="35"/>
        <v>0.21024258760107817</v>
      </c>
      <c r="AW77" s="82">
        <f t="shared" si="36"/>
        <v>0.15633423180592992</v>
      </c>
      <c r="AX77" s="82">
        <f t="shared" si="37"/>
        <v>8.8948787061994605E-2</v>
      </c>
      <c r="AY77" s="140"/>
    </row>
    <row r="78" spans="2:51" ht="13.5" customHeight="1">
      <c r="B78" s="138">
        <v>73</v>
      </c>
      <c r="C78" s="139" t="s">
        <v>28</v>
      </c>
      <c r="D78" s="141">
        <v>1</v>
      </c>
      <c r="E78" s="126">
        <v>0</v>
      </c>
      <c r="F78" s="255">
        <v>0</v>
      </c>
      <c r="G78" s="123">
        <v>0</v>
      </c>
      <c r="H78" s="106">
        <f t="shared" si="19"/>
        <v>0</v>
      </c>
      <c r="I78" s="141">
        <v>5</v>
      </c>
      <c r="J78" s="126">
        <v>0</v>
      </c>
      <c r="K78" s="255">
        <v>1</v>
      </c>
      <c r="L78" s="123">
        <v>1</v>
      </c>
      <c r="M78" s="106">
        <f t="shared" si="20"/>
        <v>0.2</v>
      </c>
      <c r="N78" s="141">
        <v>1110</v>
      </c>
      <c r="O78" s="126">
        <v>22</v>
      </c>
      <c r="P78" s="255">
        <v>110</v>
      </c>
      <c r="Q78" s="123">
        <v>116</v>
      </c>
      <c r="R78" s="106">
        <f t="shared" si="21"/>
        <v>0.10450450450450451</v>
      </c>
      <c r="S78" s="141">
        <v>1023</v>
      </c>
      <c r="T78" s="126">
        <v>15</v>
      </c>
      <c r="U78" s="255">
        <v>158</v>
      </c>
      <c r="V78" s="123">
        <v>165</v>
      </c>
      <c r="W78" s="106">
        <f t="shared" si="22"/>
        <v>0.16129032258064516</v>
      </c>
      <c r="X78" s="141">
        <v>695</v>
      </c>
      <c r="Y78" s="126">
        <v>10</v>
      </c>
      <c r="Z78" s="255">
        <v>125</v>
      </c>
      <c r="AA78" s="123">
        <v>131</v>
      </c>
      <c r="AB78" s="76">
        <f t="shared" si="23"/>
        <v>0.18848920863309351</v>
      </c>
      <c r="AC78" s="257">
        <v>355</v>
      </c>
      <c r="AD78" s="126">
        <v>3</v>
      </c>
      <c r="AE78" s="255">
        <v>78</v>
      </c>
      <c r="AF78" s="123">
        <v>79</v>
      </c>
      <c r="AG78" s="106">
        <f t="shared" si="24"/>
        <v>0.22253521126760564</v>
      </c>
      <c r="AH78" s="141">
        <v>143</v>
      </c>
      <c r="AI78" s="126">
        <v>0</v>
      </c>
      <c r="AJ78" s="255">
        <v>32</v>
      </c>
      <c r="AK78" s="123">
        <v>32</v>
      </c>
      <c r="AL78" s="106">
        <f t="shared" si="25"/>
        <v>0.22377622377622378</v>
      </c>
      <c r="AM78" s="141">
        <f t="shared" si="26"/>
        <v>3332</v>
      </c>
      <c r="AN78" s="126">
        <f t="shared" si="27"/>
        <v>50</v>
      </c>
      <c r="AO78" s="125">
        <f t="shared" si="28"/>
        <v>504</v>
      </c>
      <c r="AP78" s="123">
        <f t="shared" si="29"/>
        <v>524</v>
      </c>
      <c r="AQ78" s="106">
        <f t="shared" si="30"/>
        <v>0.15726290516206481</v>
      </c>
      <c r="AR78" s="82">
        <f t="shared" si="31"/>
        <v>0</v>
      </c>
      <c r="AS78" s="82">
        <f t="shared" si="32"/>
        <v>1.9083969465648854E-3</v>
      </c>
      <c r="AT78" s="82">
        <f t="shared" si="33"/>
        <v>0.22137404580152673</v>
      </c>
      <c r="AU78" s="82">
        <f t="shared" si="34"/>
        <v>0.3148854961832061</v>
      </c>
      <c r="AV78" s="82">
        <f t="shared" si="35"/>
        <v>0.25</v>
      </c>
      <c r="AW78" s="82">
        <f t="shared" si="36"/>
        <v>0.15076335877862596</v>
      </c>
      <c r="AX78" s="82">
        <f t="shared" si="37"/>
        <v>6.1068702290076333E-2</v>
      </c>
      <c r="AY78" s="140"/>
    </row>
    <row r="79" spans="2:51" ht="13.5" customHeight="1" thickBot="1">
      <c r="B79" s="138">
        <v>74</v>
      </c>
      <c r="C79" s="139" t="s">
        <v>29</v>
      </c>
      <c r="D79" s="141">
        <v>1</v>
      </c>
      <c r="E79" s="126">
        <v>0</v>
      </c>
      <c r="F79" s="255">
        <v>1</v>
      </c>
      <c r="G79" s="123">
        <v>1</v>
      </c>
      <c r="H79" s="106">
        <f t="shared" si="19"/>
        <v>1</v>
      </c>
      <c r="I79" s="141">
        <v>2</v>
      </c>
      <c r="J79" s="126">
        <v>0</v>
      </c>
      <c r="K79" s="255">
        <v>2</v>
      </c>
      <c r="L79" s="123">
        <v>2</v>
      </c>
      <c r="M79" s="106">
        <f t="shared" si="20"/>
        <v>1</v>
      </c>
      <c r="N79" s="141">
        <v>606</v>
      </c>
      <c r="O79" s="126">
        <v>5</v>
      </c>
      <c r="P79" s="255">
        <v>59</v>
      </c>
      <c r="Q79" s="123">
        <v>62</v>
      </c>
      <c r="R79" s="106">
        <f t="shared" si="21"/>
        <v>0.10231023102310231</v>
      </c>
      <c r="S79" s="141">
        <v>456</v>
      </c>
      <c r="T79" s="126">
        <v>7</v>
      </c>
      <c r="U79" s="255">
        <v>67</v>
      </c>
      <c r="V79" s="123">
        <v>71</v>
      </c>
      <c r="W79" s="106">
        <f t="shared" si="22"/>
        <v>0.15570175438596492</v>
      </c>
      <c r="X79" s="141">
        <v>270</v>
      </c>
      <c r="Y79" s="126">
        <v>4</v>
      </c>
      <c r="Z79" s="255">
        <v>58</v>
      </c>
      <c r="AA79" s="123">
        <v>60</v>
      </c>
      <c r="AB79" s="76">
        <f t="shared" si="23"/>
        <v>0.22222222222222221</v>
      </c>
      <c r="AC79" s="257">
        <v>136</v>
      </c>
      <c r="AD79" s="126">
        <v>3</v>
      </c>
      <c r="AE79" s="255">
        <v>38</v>
      </c>
      <c r="AF79" s="123">
        <v>40</v>
      </c>
      <c r="AG79" s="106">
        <f t="shared" si="24"/>
        <v>0.29411764705882354</v>
      </c>
      <c r="AH79" s="141">
        <v>71</v>
      </c>
      <c r="AI79" s="126">
        <v>0</v>
      </c>
      <c r="AJ79" s="255">
        <v>13</v>
      </c>
      <c r="AK79" s="123">
        <v>13</v>
      </c>
      <c r="AL79" s="106">
        <f t="shared" si="25"/>
        <v>0.18309859154929578</v>
      </c>
      <c r="AM79" s="141">
        <f t="shared" si="26"/>
        <v>1542</v>
      </c>
      <c r="AN79" s="126">
        <f t="shared" si="27"/>
        <v>19</v>
      </c>
      <c r="AO79" s="125">
        <f t="shared" si="28"/>
        <v>238</v>
      </c>
      <c r="AP79" s="123">
        <f t="shared" si="29"/>
        <v>249</v>
      </c>
      <c r="AQ79" s="106">
        <f t="shared" si="30"/>
        <v>0.16147859922178989</v>
      </c>
      <c r="AR79" s="82">
        <f t="shared" si="31"/>
        <v>4.0160642570281121E-3</v>
      </c>
      <c r="AS79" s="82">
        <f t="shared" si="32"/>
        <v>8.0321285140562242E-3</v>
      </c>
      <c r="AT79" s="82">
        <f t="shared" si="33"/>
        <v>0.24899598393574296</v>
      </c>
      <c r="AU79" s="82">
        <f t="shared" si="34"/>
        <v>0.28514056224899598</v>
      </c>
      <c r="AV79" s="82">
        <f t="shared" si="35"/>
        <v>0.24096385542168675</v>
      </c>
      <c r="AW79" s="82">
        <f t="shared" si="36"/>
        <v>0.1606425702811245</v>
      </c>
      <c r="AX79" s="82">
        <f t="shared" si="37"/>
        <v>5.2208835341365459E-2</v>
      </c>
      <c r="AY79" s="140"/>
    </row>
    <row r="80" spans="2:51" ht="13.5" customHeight="1" thickTop="1">
      <c r="B80" s="270" t="s">
        <v>0</v>
      </c>
      <c r="C80" s="271"/>
      <c r="D80" s="114">
        <f>年齢階層別_患者数!C4</f>
        <v>1789</v>
      </c>
      <c r="E80" s="127">
        <f>年齢階層別_患者数!D4</f>
        <v>62</v>
      </c>
      <c r="F80" s="128">
        <f>年齢階層別_患者数!E4</f>
        <v>332</v>
      </c>
      <c r="G80" s="114">
        <f>年齢階層別_患者数!F4</f>
        <v>368</v>
      </c>
      <c r="H80" s="163">
        <f>年齢階層別_患者数!H4</f>
        <v>0.20570150922302963</v>
      </c>
      <c r="I80" s="114">
        <f>年齢階層別_患者数!C5</f>
        <v>5790</v>
      </c>
      <c r="J80" s="127">
        <f>年齢階層別_患者数!D5</f>
        <v>195</v>
      </c>
      <c r="K80" s="128">
        <f>年齢階層別_患者数!E5</f>
        <v>1333</v>
      </c>
      <c r="L80" s="114">
        <f>年齢階層別_患者数!F5</f>
        <v>1446</v>
      </c>
      <c r="M80" s="163">
        <f>年齢階層別_患者数!H5</f>
        <v>0.24974093264248703</v>
      </c>
      <c r="N80" s="114">
        <f>年齢階層別_患者数!C6</f>
        <v>513130</v>
      </c>
      <c r="O80" s="127">
        <f>年齢階層別_患者数!D6</f>
        <v>7523</v>
      </c>
      <c r="P80" s="128">
        <f>年齢階層別_患者数!E6</f>
        <v>54588</v>
      </c>
      <c r="Q80" s="114">
        <f>年齢階層別_患者数!F6</f>
        <v>58771</v>
      </c>
      <c r="R80" s="163">
        <f>年齢階層別_患者数!H6</f>
        <v>0.1145343285327305</v>
      </c>
      <c r="S80" s="114">
        <f>年齢階層別_患者数!C7</f>
        <v>434254</v>
      </c>
      <c r="T80" s="127">
        <f>年齢階層別_患者数!D7</f>
        <v>5823</v>
      </c>
      <c r="U80" s="128">
        <f>年齢階層別_患者数!E7</f>
        <v>67913</v>
      </c>
      <c r="V80" s="114">
        <f>年齢階層別_患者数!F7</f>
        <v>71076</v>
      </c>
      <c r="W80" s="163">
        <f>年齢階層別_患者数!H7</f>
        <v>0.16367379459947404</v>
      </c>
      <c r="X80" s="114">
        <f>年齢階層別_患者数!C8</f>
        <v>276841</v>
      </c>
      <c r="Y80" s="127">
        <f>年齢階層別_患者数!D8</f>
        <v>2488</v>
      </c>
      <c r="Z80" s="128">
        <f>年齢階層別_患者数!E8</f>
        <v>56164</v>
      </c>
      <c r="AA80" s="114">
        <f>年齢階層別_患者数!F8</f>
        <v>57559</v>
      </c>
      <c r="AB80" s="163">
        <f>年齢階層別_患者数!H8</f>
        <v>0.20791356771576464</v>
      </c>
      <c r="AC80" s="114">
        <f>年齢階層別_患者数!C9</f>
        <v>138903</v>
      </c>
      <c r="AD80" s="127">
        <f>年齢階層別_患者数!D9</f>
        <v>654</v>
      </c>
      <c r="AE80" s="128">
        <f>年齢階層別_患者数!E9</f>
        <v>33652</v>
      </c>
      <c r="AF80" s="114">
        <f>年齢階層別_患者数!F9</f>
        <v>34015</v>
      </c>
      <c r="AG80" s="163">
        <f>年齢階層別_患者数!H9</f>
        <v>0.2448831198750207</v>
      </c>
      <c r="AH80" s="114">
        <f>年齢階層別_患者数!C10</f>
        <v>56806</v>
      </c>
      <c r="AI80" s="127">
        <f>年齢階層別_患者数!D10</f>
        <v>97</v>
      </c>
      <c r="AJ80" s="128">
        <f>年齢階層別_患者数!E10</f>
        <v>13648</v>
      </c>
      <c r="AK80" s="114">
        <f>年齢階層別_患者数!F10</f>
        <v>13707</v>
      </c>
      <c r="AL80" s="163">
        <f>年齢階層別_患者数!H10</f>
        <v>0.24129493363377108</v>
      </c>
      <c r="AM80" s="114">
        <f>年齢階層別_患者数!C11</f>
        <v>1427513</v>
      </c>
      <c r="AN80" s="127">
        <f>年齢階層別_患者数!D11</f>
        <v>16842</v>
      </c>
      <c r="AO80" s="128">
        <f>年齢階層別_患者数!E11</f>
        <v>227630</v>
      </c>
      <c r="AP80" s="114">
        <f>年齢階層別_患者数!F11</f>
        <v>236942</v>
      </c>
      <c r="AQ80" s="107">
        <f>年齢階層別_患者数!H11</f>
        <v>0.16598237634263224</v>
      </c>
      <c r="AR80" s="83">
        <f>年齢階層別_患者数!G4</f>
        <v>1.5531227051345899E-3</v>
      </c>
      <c r="AS80" s="83">
        <f>年齢階層別_患者数!G5</f>
        <v>6.1027593250668937E-3</v>
      </c>
      <c r="AT80" s="83">
        <f>年齢階層別_患者数!G6</f>
        <v>0.24803960462898092</v>
      </c>
      <c r="AU80" s="83">
        <f>年齢階層別_患者数!G7</f>
        <v>0.29997214508191877</v>
      </c>
      <c r="AV80" s="83">
        <f>年齢階層別_患者数!G8</f>
        <v>0.24292442876315723</v>
      </c>
      <c r="AW80" s="83">
        <f>年齢階層別_患者数!G9</f>
        <v>0.14355833917161162</v>
      </c>
      <c r="AX80" s="83">
        <f>年齢階層別_患者数!G10</f>
        <v>5.7849600324129953E-2</v>
      </c>
      <c r="AY80" s="140"/>
    </row>
    <row r="82" spans="5:43" ht="13.5" customHeight="1">
      <c r="E82" s="142"/>
      <c r="F82" s="142"/>
      <c r="G82" s="142"/>
      <c r="H82" s="142"/>
      <c r="J82" s="142"/>
      <c r="K82" s="142"/>
      <c r="L82" s="142"/>
      <c r="M82" s="142"/>
      <c r="O82" s="142"/>
      <c r="P82" s="142"/>
      <c r="Q82" s="142"/>
      <c r="R82" s="142"/>
      <c r="T82" s="142"/>
      <c r="U82" s="142"/>
      <c r="V82" s="142"/>
      <c r="W82" s="142"/>
      <c r="Y82" s="142"/>
      <c r="Z82" s="142"/>
      <c r="AA82" s="142"/>
      <c r="AB82" s="142"/>
      <c r="AD82" s="142"/>
      <c r="AE82" s="142"/>
      <c r="AF82" s="142"/>
      <c r="AG82" s="142"/>
      <c r="AI82" s="142"/>
      <c r="AJ82" s="142"/>
      <c r="AK82" s="142"/>
      <c r="AL82" s="142"/>
      <c r="AQ82" s="142"/>
    </row>
  </sheetData>
  <mergeCells count="43">
    <mergeCell ref="AQ4:AQ5"/>
    <mergeCell ref="I3:M3"/>
    <mergeCell ref="N3:R3"/>
    <mergeCell ref="S3:W3"/>
    <mergeCell ref="X3:AB3"/>
    <mergeCell ref="AC3:AG3"/>
    <mergeCell ref="AH3:AL3"/>
    <mergeCell ref="AM3:AQ3"/>
    <mergeCell ref="J4:L4"/>
    <mergeCell ref="T4:V4"/>
    <mergeCell ref="Y4:AA4"/>
    <mergeCell ref="AD4:AF4"/>
    <mergeCell ref="AI4:AK4"/>
    <mergeCell ref="AN4:AP4"/>
    <mergeCell ref="AC4:AC5"/>
    <mergeCell ref="AH4:AH5"/>
    <mergeCell ref="N4:N5"/>
    <mergeCell ref="AM4:AM5"/>
    <mergeCell ref="M4:M5"/>
    <mergeCell ref="R4:R5"/>
    <mergeCell ref="W4:W5"/>
    <mergeCell ref="AB4:AB5"/>
    <mergeCell ref="AG4:AG5"/>
    <mergeCell ref="AL4:AL5"/>
    <mergeCell ref="O4:Q4"/>
    <mergeCell ref="S4:S5"/>
    <mergeCell ref="X4:X5"/>
    <mergeCell ref="B80:C80"/>
    <mergeCell ref="AR4:AR5"/>
    <mergeCell ref="B3:B5"/>
    <mergeCell ref="C3:C5"/>
    <mergeCell ref="AR3:AX3"/>
    <mergeCell ref="AW4:AW5"/>
    <mergeCell ref="AX4:AX5"/>
    <mergeCell ref="AT4:AT5"/>
    <mergeCell ref="AU4:AU5"/>
    <mergeCell ref="AV4:AV5"/>
    <mergeCell ref="AS4:AS5"/>
    <mergeCell ref="E4:G4"/>
    <mergeCell ref="D3:H3"/>
    <mergeCell ref="H4:H5"/>
    <mergeCell ref="D4:D5"/>
    <mergeCell ref="I4:I5"/>
  </mergeCells>
  <phoneticPr fontId="4"/>
  <pageMargins left="0.70866141732283472" right="0.19685039370078741" top="0.74803149606299213" bottom="0.74803149606299213" header="0.31496062992125984" footer="0.31496062992125984"/>
  <pageSetup paperSize="8" scale="70" fitToHeight="0" orientation="landscape" r:id="rId1"/>
  <headerFooter>
    <oddHeader>&amp;R&amp;"ＭＳ 明朝,標準"&amp;12 2-2.高額レセプトの件数及び医療費</oddHeader>
  </headerFooter>
  <colBreaks count="1" manualBreakCount="1">
    <brk id="28" max="79" man="1"/>
  </colBreaks>
  <ignoredErrors>
    <ignoredError sqref="AM43:AM79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G15"/>
  <sheetViews>
    <sheetView showGridLines="0" zoomScaleNormal="100" zoomScaleSheetLayoutView="100" workbookViewId="0"/>
  </sheetViews>
  <sheetFormatPr defaultColWidth="9" defaultRowHeight="20.25" customHeight="1"/>
  <cols>
    <col min="1" max="1" width="4.625" style="2" customWidth="1"/>
    <col min="2" max="5" width="16.625" style="2" customWidth="1"/>
    <col min="6" max="6" width="12.625" style="2" customWidth="1"/>
    <col min="7" max="7" width="12.625" style="1" customWidth="1"/>
    <col min="8" max="16384" width="9" style="1"/>
  </cols>
  <sheetData>
    <row r="1" spans="1:7" ht="16.5" customHeight="1">
      <c r="A1" s="222"/>
      <c r="B1" s="137" t="s">
        <v>366</v>
      </c>
      <c r="C1" s="26"/>
      <c r="D1" s="26"/>
      <c r="E1" s="26"/>
      <c r="F1" s="26"/>
      <c r="G1" s="26"/>
    </row>
    <row r="2" spans="1:7" ht="16.5" customHeight="1">
      <c r="A2" s="222"/>
      <c r="B2" s="26" t="s">
        <v>362</v>
      </c>
      <c r="C2" s="199"/>
      <c r="D2" s="199"/>
      <c r="E2" s="199"/>
      <c r="F2" s="199"/>
      <c r="G2" s="26"/>
    </row>
    <row r="3" spans="1:7" ht="24.75" customHeight="1">
      <c r="A3" s="26"/>
      <c r="B3" s="29" t="s">
        <v>73</v>
      </c>
      <c r="C3" s="30" t="s">
        <v>79</v>
      </c>
      <c r="D3" s="31" t="s">
        <v>80</v>
      </c>
      <c r="E3" s="62" t="s">
        <v>420</v>
      </c>
      <c r="F3" s="31" t="s">
        <v>209</v>
      </c>
      <c r="G3" s="26"/>
    </row>
    <row r="4" spans="1:7" ht="20.25" customHeight="1">
      <c r="A4" s="26"/>
      <c r="B4" s="184" t="s">
        <v>196</v>
      </c>
      <c r="C4" s="77">
        <v>168</v>
      </c>
      <c r="D4" s="78">
        <v>897</v>
      </c>
      <c r="E4" s="77">
        <v>1065</v>
      </c>
      <c r="F4" s="79">
        <v>1.8249644860197439E-3</v>
      </c>
      <c r="G4" s="26"/>
    </row>
    <row r="5" spans="1:7" ht="20.25" customHeight="1">
      <c r="A5" s="26"/>
      <c r="B5" s="184" t="s">
        <v>197</v>
      </c>
      <c r="C5" s="77">
        <v>609</v>
      </c>
      <c r="D5" s="78">
        <v>3914</v>
      </c>
      <c r="E5" s="77">
        <v>4523</v>
      </c>
      <c r="F5" s="79">
        <v>7.7505299251336163E-3</v>
      </c>
      <c r="G5" s="26"/>
    </row>
    <row r="6" spans="1:7" ht="20.25" customHeight="1">
      <c r="A6" s="26"/>
      <c r="B6" s="184" t="s">
        <v>198</v>
      </c>
      <c r="C6" s="77">
        <v>24600</v>
      </c>
      <c r="D6" s="78">
        <v>111239</v>
      </c>
      <c r="E6" s="77">
        <v>135839</v>
      </c>
      <c r="F6" s="79">
        <v>0.23277122142388357</v>
      </c>
      <c r="G6" s="26"/>
    </row>
    <row r="7" spans="1:7" ht="20.25" customHeight="1">
      <c r="A7" s="26"/>
      <c r="B7" s="184" t="s">
        <v>199</v>
      </c>
      <c r="C7" s="77">
        <v>19144</v>
      </c>
      <c r="D7" s="78">
        <v>152400</v>
      </c>
      <c r="E7" s="77">
        <v>171544</v>
      </c>
      <c r="F7" s="79">
        <v>0.29395465520166286</v>
      </c>
      <c r="G7" s="26"/>
    </row>
    <row r="8" spans="1:7" ht="20.25" customHeight="1">
      <c r="A8" s="26"/>
      <c r="B8" s="184" t="s">
        <v>200</v>
      </c>
      <c r="C8" s="77">
        <v>7757</v>
      </c>
      <c r="D8" s="78">
        <v>138410</v>
      </c>
      <c r="E8" s="77">
        <v>146167</v>
      </c>
      <c r="F8" s="79">
        <v>0.25046909298408254</v>
      </c>
      <c r="G8" s="26"/>
    </row>
    <row r="9" spans="1:7" ht="20.25" customHeight="1">
      <c r="A9" s="26"/>
      <c r="B9" s="184" t="s">
        <v>201</v>
      </c>
      <c r="C9" s="77">
        <v>1994</v>
      </c>
      <c r="D9" s="78">
        <v>86245</v>
      </c>
      <c r="E9" s="77">
        <v>88239</v>
      </c>
      <c r="F9" s="79">
        <v>0.15120473359802458</v>
      </c>
      <c r="G9" s="26"/>
    </row>
    <row r="10" spans="1:7" ht="20.25" customHeight="1" thickBot="1">
      <c r="A10" s="26"/>
      <c r="B10" s="184" t="s">
        <v>202</v>
      </c>
      <c r="C10" s="77">
        <v>286</v>
      </c>
      <c r="D10" s="78">
        <v>35910</v>
      </c>
      <c r="E10" s="77">
        <v>36196</v>
      </c>
      <c r="F10" s="79">
        <v>6.2024802381193102E-2</v>
      </c>
      <c r="G10" s="26"/>
    </row>
    <row r="11" spans="1:7" ht="20.25" customHeight="1" thickTop="1">
      <c r="A11" s="26"/>
      <c r="B11" s="219" t="s">
        <v>414</v>
      </c>
      <c r="C11" s="80">
        <v>54558</v>
      </c>
      <c r="D11" s="81">
        <v>529015</v>
      </c>
      <c r="E11" s="80">
        <v>583573</v>
      </c>
      <c r="F11" s="32"/>
      <c r="G11" s="26"/>
    </row>
    <row r="12" spans="1:7" s="3" customFormat="1" ht="13.5">
      <c r="A12" s="26"/>
      <c r="B12" s="14" t="s">
        <v>205</v>
      </c>
      <c r="C12" s="220"/>
      <c r="D12" s="220"/>
      <c r="E12" s="220"/>
      <c r="F12" s="220"/>
      <c r="G12" s="220"/>
    </row>
    <row r="13" spans="1:7" s="3" customFormat="1" ht="13.5">
      <c r="A13" s="26"/>
      <c r="B13" s="14" t="s">
        <v>505</v>
      </c>
      <c r="C13" s="220"/>
      <c r="D13" s="220"/>
      <c r="E13" s="220"/>
      <c r="F13" s="220"/>
      <c r="G13" s="220"/>
    </row>
    <row r="14" spans="1:7" s="3" customFormat="1" ht="13.5">
      <c r="A14" s="26"/>
      <c r="B14" s="198" t="s">
        <v>186</v>
      </c>
      <c r="C14" s="199"/>
      <c r="D14" s="199"/>
      <c r="E14" s="199"/>
      <c r="F14" s="199"/>
      <c r="G14" s="199"/>
    </row>
    <row r="15" spans="1:7" s="3" customFormat="1" ht="13.5">
      <c r="A15" s="26"/>
      <c r="B15" s="14" t="s">
        <v>502</v>
      </c>
      <c r="C15" s="221"/>
      <c r="D15" s="221"/>
      <c r="E15" s="221"/>
      <c r="F15" s="221"/>
      <c r="G15" s="221"/>
    </row>
  </sheetData>
  <phoneticPr fontId="4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&amp;R&amp;"ＭＳ 明朝,標準"&amp;12 2-2.高額レセプトの件数及び医療費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0B9C-DB36-4740-8141-E705F7BBE053}">
  <sheetPr codeName="Sheet38"/>
  <dimension ref="A1:G6"/>
  <sheetViews>
    <sheetView showGridLines="0" zoomScaleNormal="100" zoomScaleSheetLayoutView="100" workbookViewId="0"/>
  </sheetViews>
  <sheetFormatPr defaultColWidth="9" defaultRowHeight="20.25" customHeight="1"/>
  <cols>
    <col min="1" max="1" width="4.625" style="2" customWidth="1"/>
    <col min="2" max="5" width="16.625" style="2" customWidth="1"/>
    <col min="6" max="7" width="12.625" style="2" customWidth="1"/>
    <col min="8" max="16384" width="9" style="2"/>
  </cols>
  <sheetData>
    <row r="1" spans="1:7" ht="16.5" customHeight="1">
      <c r="A1" s="222"/>
      <c r="B1" s="137" t="s">
        <v>366</v>
      </c>
      <c r="C1" s="26"/>
      <c r="D1" s="26"/>
      <c r="E1" s="26"/>
      <c r="F1" s="26"/>
      <c r="G1" s="26"/>
    </row>
    <row r="2" spans="1:7" ht="16.5" customHeight="1">
      <c r="A2" s="222"/>
      <c r="B2" s="26" t="s">
        <v>349</v>
      </c>
      <c r="C2" s="199"/>
      <c r="D2" s="199"/>
      <c r="E2" s="199"/>
      <c r="F2" s="199"/>
      <c r="G2" s="26"/>
    </row>
    <row r="3" spans="1:7" ht="24.75" customHeight="1">
      <c r="A3" s="26"/>
      <c r="B3" s="29" t="s">
        <v>343</v>
      </c>
      <c r="C3" s="30" t="s">
        <v>79</v>
      </c>
      <c r="D3" s="31" t="s">
        <v>80</v>
      </c>
      <c r="E3" s="62" t="s">
        <v>420</v>
      </c>
      <c r="F3" s="31" t="s">
        <v>209</v>
      </c>
      <c r="G3" s="26"/>
    </row>
    <row r="4" spans="1:7" ht="20.25" customHeight="1">
      <c r="A4" s="26"/>
      <c r="B4" s="184" t="s">
        <v>344</v>
      </c>
      <c r="C4" s="77">
        <v>31972</v>
      </c>
      <c r="D4" s="78">
        <v>222087</v>
      </c>
      <c r="E4" s="77">
        <v>254059</v>
      </c>
      <c r="F4" s="79">
        <f>IFERROR(E4/$E$6,"-")</f>
        <v>0.4353508472804602</v>
      </c>
      <c r="G4" s="26"/>
    </row>
    <row r="5" spans="1:7" ht="20.25" customHeight="1" thickBot="1">
      <c r="A5" s="26"/>
      <c r="B5" s="184" t="s">
        <v>345</v>
      </c>
      <c r="C5" s="77">
        <v>22586</v>
      </c>
      <c r="D5" s="78">
        <v>306928</v>
      </c>
      <c r="E5" s="77">
        <v>329514</v>
      </c>
      <c r="F5" s="176">
        <f>IFERROR(E5/$E$6,"-")</f>
        <v>0.56464915271953975</v>
      </c>
      <c r="G5" s="26"/>
    </row>
    <row r="6" spans="1:7" ht="20.25" customHeight="1" thickTop="1">
      <c r="A6" s="26"/>
      <c r="B6" s="219" t="s">
        <v>346</v>
      </c>
      <c r="C6" s="80">
        <f>年齢階層別_レセプト件数!C11</f>
        <v>54558</v>
      </c>
      <c r="D6" s="81">
        <f>年齢階層別_レセプト件数!D11</f>
        <v>529015</v>
      </c>
      <c r="E6" s="80">
        <f>年齢階層別_レセプト件数!E11</f>
        <v>583573</v>
      </c>
      <c r="F6" s="32"/>
      <c r="G6" s="26"/>
    </row>
  </sheetData>
  <phoneticPr fontId="4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&amp;R&amp;"ＭＳ 明朝,標準"&amp;12 2-2.高額レセプトの件数及び医療費</oddHeader>
  </headerFooter>
  <ignoredErrors>
    <ignoredError sqref="F4:F5" emptyCellReferenc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B1:AH80"/>
  <sheetViews>
    <sheetView showGridLines="0" zoomScaleNormal="100" zoomScaleSheetLayoutView="100" workbookViewId="0"/>
  </sheetViews>
  <sheetFormatPr defaultColWidth="9" defaultRowHeight="13.5" customHeight="1"/>
  <cols>
    <col min="1" max="1" width="4.625" style="26" customWidth="1"/>
    <col min="2" max="2" width="3.25" style="26" customWidth="1"/>
    <col min="3" max="3" width="9.625" style="26" customWidth="1"/>
    <col min="4" max="27" width="8.625" style="26" customWidth="1"/>
    <col min="28" max="34" width="6.125" style="26" customWidth="1"/>
    <col min="35" max="16384" width="9" style="26"/>
  </cols>
  <sheetData>
    <row r="1" spans="2:34" ht="16.5" customHeight="1">
      <c r="B1" s="137" t="s">
        <v>367</v>
      </c>
    </row>
    <row r="2" spans="2:34" ht="16.5" customHeight="1">
      <c r="B2" s="137" t="s">
        <v>352</v>
      </c>
    </row>
    <row r="3" spans="2:34" ht="13.5" customHeight="1">
      <c r="B3" s="290"/>
      <c r="C3" s="293" t="s">
        <v>117</v>
      </c>
      <c r="D3" s="288" t="s">
        <v>89</v>
      </c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99"/>
      <c r="AB3" s="288" t="s">
        <v>118</v>
      </c>
      <c r="AC3" s="289"/>
      <c r="AD3" s="289"/>
      <c r="AE3" s="289"/>
      <c r="AF3" s="289"/>
      <c r="AG3" s="289"/>
      <c r="AH3" s="299"/>
    </row>
    <row r="4" spans="2:34" ht="13.5" customHeight="1">
      <c r="B4" s="291"/>
      <c r="C4" s="294"/>
      <c r="D4" s="288" t="s">
        <v>57</v>
      </c>
      <c r="E4" s="289"/>
      <c r="F4" s="289"/>
      <c r="G4" s="288" t="s">
        <v>58</v>
      </c>
      <c r="H4" s="289"/>
      <c r="I4" s="289"/>
      <c r="J4" s="288" t="s">
        <v>59</v>
      </c>
      <c r="K4" s="289"/>
      <c r="L4" s="289"/>
      <c r="M4" s="288" t="s">
        <v>60</v>
      </c>
      <c r="N4" s="289"/>
      <c r="O4" s="289"/>
      <c r="P4" s="288" t="s">
        <v>61</v>
      </c>
      <c r="Q4" s="289"/>
      <c r="R4" s="289"/>
      <c r="S4" s="288" t="s">
        <v>62</v>
      </c>
      <c r="T4" s="289"/>
      <c r="U4" s="289"/>
      <c r="V4" s="288" t="s">
        <v>63</v>
      </c>
      <c r="W4" s="289"/>
      <c r="X4" s="289"/>
      <c r="Y4" s="288" t="s">
        <v>87</v>
      </c>
      <c r="Z4" s="289"/>
      <c r="AA4" s="289"/>
      <c r="AB4" s="300" t="s">
        <v>57</v>
      </c>
      <c r="AC4" s="300" t="s">
        <v>58</v>
      </c>
      <c r="AD4" s="300" t="s">
        <v>59</v>
      </c>
      <c r="AE4" s="300" t="s">
        <v>60</v>
      </c>
      <c r="AF4" s="300" t="s">
        <v>61</v>
      </c>
      <c r="AG4" s="300" t="s">
        <v>62</v>
      </c>
      <c r="AH4" s="300" t="s">
        <v>63</v>
      </c>
    </row>
    <row r="5" spans="2:34" ht="13.5" customHeight="1">
      <c r="B5" s="292"/>
      <c r="C5" s="295"/>
      <c r="D5" s="150" t="s">
        <v>86</v>
      </c>
      <c r="E5" s="151" t="s">
        <v>84</v>
      </c>
      <c r="F5" s="145" t="s">
        <v>115</v>
      </c>
      <c r="G5" s="150" t="s">
        <v>86</v>
      </c>
      <c r="H5" s="151" t="s">
        <v>84</v>
      </c>
      <c r="I5" s="145" t="s">
        <v>116</v>
      </c>
      <c r="J5" s="150" t="s">
        <v>86</v>
      </c>
      <c r="K5" s="151" t="s">
        <v>84</v>
      </c>
      <c r="L5" s="145" t="s">
        <v>116</v>
      </c>
      <c r="M5" s="150" t="s">
        <v>86</v>
      </c>
      <c r="N5" s="151" t="s">
        <v>84</v>
      </c>
      <c r="O5" s="145" t="s">
        <v>116</v>
      </c>
      <c r="P5" s="150" t="s">
        <v>86</v>
      </c>
      <c r="Q5" s="151" t="s">
        <v>84</v>
      </c>
      <c r="R5" s="145" t="s">
        <v>116</v>
      </c>
      <c r="S5" s="150" t="s">
        <v>86</v>
      </c>
      <c r="T5" s="151" t="s">
        <v>84</v>
      </c>
      <c r="U5" s="145" t="s">
        <v>116</v>
      </c>
      <c r="V5" s="150" t="s">
        <v>86</v>
      </c>
      <c r="W5" s="151" t="s">
        <v>84</v>
      </c>
      <c r="X5" s="146" t="s">
        <v>116</v>
      </c>
      <c r="Y5" s="150" t="s">
        <v>86</v>
      </c>
      <c r="Z5" s="151" t="s">
        <v>84</v>
      </c>
      <c r="AA5" s="146" t="s">
        <v>116</v>
      </c>
      <c r="AB5" s="301"/>
      <c r="AC5" s="301"/>
      <c r="AD5" s="301"/>
      <c r="AE5" s="301"/>
      <c r="AF5" s="301"/>
      <c r="AG5" s="301"/>
      <c r="AH5" s="301"/>
    </row>
    <row r="6" spans="2:34" ht="13.5" customHeight="1">
      <c r="B6" s="138">
        <v>1</v>
      </c>
      <c r="C6" s="28" t="s">
        <v>50</v>
      </c>
      <c r="D6" s="126">
        <v>64</v>
      </c>
      <c r="E6" s="255">
        <v>330</v>
      </c>
      <c r="F6" s="123">
        <f>SUM(D6:E6)</f>
        <v>394</v>
      </c>
      <c r="G6" s="126">
        <v>235</v>
      </c>
      <c r="H6" s="255">
        <v>1563</v>
      </c>
      <c r="I6" s="123">
        <f>SUM(G6:H6)</f>
        <v>1798</v>
      </c>
      <c r="J6" s="126">
        <v>6167</v>
      </c>
      <c r="K6" s="255">
        <v>30501</v>
      </c>
      <c r="L6" s="123">
        <f>SUM(J6:K6)</f>
        <v>36668</v>
      </c>
      <c r="M6" s="126">
        <v>4987</v>
      </c>
      <c r="N6" s="255">
        <v>40818</v>
      </c>
      <c r="O6" s="123">
        <f>SUM(M6:N6)</f>
        <v>45805</v>
      </c>
      <c r="P6" s="126">
        <v>2083</v>
      </c>
      <c r="Q6" s="255">
        <v>39425</v>
      </c>
      <c r="R6" s="123">
        <f>SUM(P6:Q6)</f>
        <v>41508</v>
      </c>
      <c r="S6" s="126">
        <v>623</v>
      </c>
      <c r="T6" s="255">
        <v>25849</v>
      </c>
      <c r="U6" s="123">
        <f>SUM(S6:T6)</f>
        <v>26472</v>
      </c>
      <c r="V6" s="126">
        <v>112</v>
      </c>
      <c r="W6" s="255">
        <v>10687</v>
      </c>
      <c r="X6" s="123">
        <f>SUM(V6:W6)</f>
        <v>10799</v>
      </c>
      <c r="Y6" s="126">
        <f>SUM(D6,G6,J6,M6,P6,S6,V6)</f>
        <v>14271</v>
      </c>
      <c r="Z6" s="125">
        <f>SUM(E6,H6,K6,N6,Q6,T6,W6)</f>
        <v>149173</v>
      </c>
      <c r="AA6" s="123">
        <f>SUM(F6,I6,L6,O6,R6,U6,X6)</f>
        <v>163444</v>
      </c>
      <c r="AB6" s="82">
        <f>IFERROR(F6/$AA6,"-")</f>
        <v>2.4106115856195394E-3</v>
      </c>
      <c r="AC6" s="82">
        <f>IFERROR(I6/$AA6,"-")</f>
        <v>1.1000709723207949E-2</v>
      </c>
      <c r="AD6" s="82">
        <f>IFERROR(L6/$AA6,"-")</f>
        <v>0.224345953354054</v>
      </c>
      <c r="AE6" s="82">
        <f>IFERROR(O6/$AA6,"-")</f>
        <v>0.28024889258706348</v>
      </c>
      <c r="AF6" s="82">
        <f>IFERROR(R6/$AA6,"-")</f>
        <v>0.25395854237537013</v>
      </c>
      <c r="AG6" s="82">
        <f>IFERROR(U6/$AA6,"-")</f>
        <v>0.16196373069675241</v>
      </c>
      <c r="AH6" s="82">
        <f>IFERROR(X6/$AA6,"-")</f>
        <v>6.6071559677932504E-2</v>
      </c>
    </row>
    <row r="7" spans="2:34" ht="13.5" customHeight="1">
      <c r="B7" s="138">
        <v>2</v>
      </c>
      <c r="C7" s="28" t="s">
        <v>95</v>
      </c>
      <c r="D7" s="126">
        <v>1</v>
      </c>
      <c r="E7" s="255">
        <v>5</v>
      </c>
      <c r="F7" s="123">
        <f t="shared" ref="F7:F70" si="0">SUM(D7:E7)</f>
        <v>6</v>
      </c>
      <c r="G7" s="126">
        <v>6</v>
      </c>
      <c r="H7" s="255">
        <v>34</v>
      </c>
      <c r="I7" s="123">
        <f t="shared" ref="I7:I70" si="1">SUM(G7:H7)</f>
        <v>40</v>
      </c>
      <c r="J7" s="126">
        <v>194</v>
      </c>
      <c r="K7" s="255">
        <v>1209</v>
      </c>
      <c r="L7" s="123">
        <f t="shared" ref="L7:L70" si="2">SUM(J7:K7)</f>
        <v>1403</v>
      </c>
      <c r="M7" s="126">
        <v>178</v>
      </c>
      <c r="N7" s="255">
        <v>1373</v>
      </c>
      <c r="O7" s="123">
        <f t="shared" ref="O7:O70" si="3">SUM(M7:N7)</f>
        <v>1551</v>
      </c>
      <c r="P7" s="126">
        <v>81</v>
      </c>
      <c r="Q7" s="255">
        <v>1309</v>
      </c>
      <c r="R7" s="123">
        <f t="shared" ref="R7:R70" si="4">SUM(P7:Q7)</f>
        <v>1390</v>
      </c>
      <c r="S7" s="126">
        <v>23</v>
      </c>
      <c r="T7" s="255">
        <v>957</v>
      </c>
      <c r="U7" s="123">
        <f t="shared" ref="U7:U70" si="5">SUM(S7:T7)</f>
        <v>980</v>
      </c>
      <c r="V7" s="126">
        <v>1</v>
      </c>
      <c r="W7" s="255">
        <v>404</v>
      </c>
      <c r="X7" s="123">
        <f t="shared" ref="X7:X70" si="6">SUM(V7:W7)</f>
        <v>405</v>
      </c>
      <c r="Y7" s="126">
        <f>SUM(D7,G7,J7,M7,P7,S7,V7)</f>
        <v>484</v>
      </c>
      <c r="Z7" s="125">
        <f>SUM(E7,H7,K7,N7,Q7,T7,W7)</f>
        <v>5291</v>
      </c>
      <c r="AA7" s="123">
        <f t="shared" ref="AA7:AA70" si="7">SUM(F7,I7,L7,O7,R7,U7,X7)</f>
        <v>5775</v>
      </c>
      <c r="AB7" s="82">
        <f t="shared" ref="AB7:AB70" si="8">IFERROR(F7/$AA7,"-")</f>
        <v>1.038961038961039E-3</v>
      </c>
      <c r="AC7" s="82">
        <f t="shared" ref="AC7:AC70" si="9">IFERROR(I7/$AA7,"-")</f>
        <v>6.9264069264069264E-3</v>
      </c>
      <c r="AD7" s="82">
        <f t="shared" ref="AD7:AD70" si="10">IFERROR(L7/$AA7,"-")</f>
        <v>0.24294372294372293</v>
      </c>
      <c r="AE7" s="82">
        <f t="shared" ref="AE7:AE70" si="11">IFERROR(O7/$AA7,"-")</f>
        <v>0.26857142857142857</v>
      </c>
      <c r="AF7" s="82">
        <f t="shared" ref="AF7:AF70" si="12">IFERROR(R7/$AA7,"-")</f>
        <v>0.24069264069264068</v>
      </c>
      <c r="AG7" s="82">
        <f t="shared" ref="AG7:AG70" si="13">IFERROR(U7/$AA7,"-")</f>
        <v>0.16969696969696971</v>
      </c>
      <c r="AH7" s="82">
        <f t="shared" ref="AH7:AH70" si="14">IFERROR(X7/$AA7,"-")</f>
        <v>7.0129870129870125E-2</v>
      </c>
    </row>
    <row r="8" spans="2:34" ht="13.5" customHeight="1">
      <c r="B8" s="138">
        <v>3</v>
      </c>
      <c r="C8" s="28" t="s">
        <v>96</v>
      </c>
      <c r="D8" s="126">
        <v>10</v>
      </c>
      <c r="E8" s="255">
        <v>11</v>
      </c>
      <c r="F8" s="123">
        <f t="shared" si="0"/>
        <v>21</v>
      </c>
      <c r="G8" s="126">
        <v>27</v>
      </c>
      <c r="H8" s="255">
        <v>45</v>
      </c>
      <c r="I8" s="123">
        <f t="shared" si="1"/>
        <v>72</v>
      </c>
      <c r="J8" s="126">
        <v>106</v>
      </c>
      <c r="K8" s="255">
        <v>833</v>
      </c>
      <c r="L8" s="123">
        <f t="shared" si="2"/>
        <v>939</v>
      </c>
      <c r="M8" s="126">
        <v>103</v>
      </c>
      <c r="N8" s="255">
        <v>971</v>
      </c>
      <c r="O8" s="123">
        <f t="shared" si="3"/>
        <v>1074</v>
      </c>
      <c r="P8" s="126">
        <v>48</v>
      </c>
      <c r="Q8" s="255">
        <v>952</v>
      </c>
      <c r="R8" s="123">
        <f t="shared" si="4"/>
        <v>1000</v>
      </c>
      <c r="S8" s="126">
        <v>17</v>
      </c>
      <c r="T8" s="255">
        <v>620</v>
      </c>
      <c r="U8" s="123">
        <f t="shared" si="5"/>
        <v>637</v>
      </c>
      <c r="V8" s="126">
        <v>1</v>
      </c>
      <c r="W8" s="255">
        <v>327</v>
      </c>
      <c r="X8" s="123">
        <f t="shared" si="6"/>
        <v>328</v>
      </c>
      <c r="Y8" s="126">
        <f>SUM(D8,G8,J8,M8,P8,S8,V8)</f>
        <v>312</v>
      </c>
      <c r="Z8" s="125">
        <f t="shared" ref="Y8:AA71" si="15">SUM(E8,H8,K8,N8,Q8,T8,W8)</f>
        <v>3759</v>
      </c>
      <c r="AA8" s="123">
        <f t="shared" si="7"/>
        <v>4071</v>
      </c>
      <c r="AB8" s="82">
        <f t="shared" si="8"/>
        <v>5.1584377302873984E-3</v>
      </c>
      <c r="AC8" s="82">
        <f t="shared" si="9"/>
        <v>1.7686072218128224E-2</v>
      </c>
      <c r="AD8" s="82">
        <f t="shared" si="10"/>
        <v>0.23065585851142226</v>
      </c>
      <c r="AE8" s="82">
        <f t="shared" si="11"/>
        <v>0.26381724392041267</v>
      </c>
      <c r="AF8" s="82">
        <f t="shared" si="12"/>
        <v>0.24563989191844757</v>
      </c>
      <c r="AG8" s="82">
        <f t="shared" si="13"/>
        <v>0.15647261115205111</v>
      </c>
      <c r="AH8" s="82">
        <f t="shared" si="14"/>
        <v>8.0569884549250792E-2</v>
      </c>
    </row>
    <row r="9" spans="2:34" ht="13.5" customHeight="1">
      <c r="B9" s="138">
        <v>4</v>
      </c>
      <c r="C9" s="28" t="s">
        <v>97</v>
      </c>
      <c r="D9" s="126">
        <v>1</v>
      </c>
      <c r="E9" s="255">
        <v>17</v>
      </c>
      <c r="F9" s="123">
        <f t="shared" si="0"/>
        <v>18</v>
      </c>
      <c r="G9" s="126">
        <v>3</v>
      </c>
      <c r="H9" s="255">
        <v>72</v>
      </c>
      <c r="I9" s="123">
        <f t="shared" si="1"/>
        <v>75</v>
      </c>
      <c r="J9" s="126">
        <v>139</v>
      </c>
      <c r="K9" s="255">
        <v>866</v>
      </c>
      <c r="L9" s="123">
        <f t="shared" si="2"/>
        <v>1005</v>
      </c>
      <c r="M9" s="126">
        <v>129</v>
      </c>
      <c r="N9" s="255">
        <v>1353</v>
      </c>
      <c r="O9" s="123">
        <f t="shared" si="3"/>
        <v>1482</v>
      </c>
      <c r="P9" s="126">
        <v>20</v>
      </c>
      <c r="Q9" s="255">
        <v>1294</v>
      </c>
      <c r="R9" s="123">
        <f t="shared" si="4"/>
        <v>1314</v>
      </c>
      <c r="S9" s="126">
        <v>8</v>
      </c>
      <c r="T9" s="255">
        <v>815</v>
      </c>
      <c r="U9" s="123">
        <f t="shared" si="5"/>
        <v>823</v>
      </c>
      <c r="V9" s="126">
        <v>1</v>
      </c>
      <c r="W9" s="255">
        <v>325</v>
      </c>
      <c r="X9" s="123">
        <f t="shared" si="6"/>
        <v>326</v>
      </c>
      <c r="Y9" s="126">
        <f t="shared" si="15"/>
        <v>301</v>
      </c>
      <c r="Z9" s="125">
        <f t="shared" si="15"/>
        <v>4742</v>
      </c>
      <c r="AA9" s="123">
        <f t="shared" si="7"/>
        <v>5043</v>
      </c>
      <c r="AB9" s="82">
        <f t="shared" si="8"/>
        <v>3.569303985722784E-3</v>
      </c>
      <c r="AC9" s="82">
        <f t="shared" si="9"/>
        <v>1.4872099940511601E-2</v>
      </c>
      <c r="AD9" s="82">
        <f t="shared" si="10"/>
        <v>0.19928613920285546</v>
      </c>
      <c r="AE9" s="82">
        <f t="shared" si="11"/>
        <v>0.29387269482450923</v>
      </c>
      <c r="AF9" s="82">
        <f t="shared" si="12"/>
        <v>0.26055919095776325</v>
      </c>
      <c r="AG9" s="82">
        <f t="shared" si="13"/>
        <v>0.16319651001388064</v>
      </c>
      <c r="AH9" s="82">
        <f t="shared" si="14"/>
        <v>6.4644061074757092E-2</v>
      </c>
    </row>
    <row r="10" spans="2:34" ht="13.5" customHeight="1">
      <c r="B10" s="138">
        <v>5</v>
      </c>
      <c r="C10" s="28" t="s">
        <v>98</v>
      </c>
      <c r="D10" s="126">
        <v>0</v>
      </c>
      <c r="E10" s="255">
        <v>2</v>
      </c>
      <c r="F10" s="123">
        <f t="shared" si="0"/>
        <v>2</v>
      </c>
      <c r="G10" s="126">
        <v>3</v>
      </c>
      <c r="H10" s="255">
        <v>14</v>
      </c>
      <c r="I10" s="123">
        <f t="shared" si="1"/>
        <v>17</v>
      </c>
      <c r="J10" s="126">
        <v>132</v>
      </c>
      <c r="K10" s="255">
        <v>715</v>
      </c>
      <c r="L10" s="123">
        <f t="shared" si="2"/>
        <v>847</v>
      </c>
      <c r="M10" s="126">
        <v>127</v>
      </c>
      <c r="N10" s="255">
        <v>810</v>
      </c>
      <c r="O10" s="123">
        <f t="shared" si="3"/>
        <v>937</v>
      </c>
      <c r="P10" s="126">
        <v>55</v>
      </c>
      <c r="Q10" s="255">
        <v>837</v>
      </c>
      <c r="R10" s="123">
        <f t="shared" si="4"/>
        <v>892</v>
      </c>
      <c r="S10" s="126">
        <v>15</v>
      </c>
      <c r="T10" s="255">
        <v>550</v>
      </c>
      <c r="U10" s="123">
        <f t="shared" si="5"/>
        <v>565</v>
      </c>
      <c r="V10" s="126">
        <v>0</v>
      </c>
      <c r="W10" s="255">
        <v>225</v>
      </c>
      <c r="X10" s="123">
        <f t="shared" si="6"/>
        <v>225</v>
      </c>
      <c r="Y10" s="126">
        <f t="shared" si="15"/>
        <v>332</v>
      </c>
      <c r="Z10" s="125">
        <f t="shared" si="15"/>
        <v>3153</v>
      </c>
      <c r="AA10" s="123">
        <f t="shared" si="7"/>
        <v>3485</v>
      </c>
      <c r="AB10" s="82">
        <f t="shared" si="8"/>
        <v>5.7388809182209468E-4</v>
      </c>
      <c r="AC10" s="82">
        <f t="shared" si="9"/>
        <v>4.8780487804878049E-3</v>
      </c>
      <c r="AD10" s="82">
        <f t="shared" si="10"/>
        <v>0.2430416068866571</v>
      </c>
      <c r="AE10" s="82">
        <f t="shared" si="11"/>
        <v>0.26886657101865136</v>
      </c>
      <c r="AF10" s="82">
        <f t="shared" si="12"/>
        <v>0.25595408895265426</v>
      </c>
      <c r="AG10" s="82">
        <f t="shared" si="13"/>
        <v>0.16212338593974174</v>
      </c>
      <c r="AH10" s="82">
        <f t="shared" si="14"/>
        <v>6.4562410329985651E-2</v>
      </c>
    </row>
    <row r="11" spans="2:34" ht="13.5" customHeight="1">
      <c r="B11" s="138">
        <v>6</v>
      </c>
      <c r="C11" s="28" t="s">
        <v>99</v>
      </c>
      <c r="D11" s="126">
        <v>0</v>
      </c>
      <c r="E11" s="255">
        <v>7</v>
      </c>
      <c r="F11" s="123">
        <f t="shared" si="0"/>
        <v>7</v>
      </c>
      <c r="G11" s="126">
        <v>4</v>
      </c>
      <c r="H11" s="255">
        <v>77</v>
      </c>
      <c r="I11" s="123">
        <f t="shared" si="1"/>
        <v>81</v>
      </c>
      <c r="J11" s="126">
        <v>177</v>
      </c>
      <c r="K11" s="255">
        <v>1006</v>
      </c>
      <c r="L11" s="123">
        <f t="shared" si="2"/>
        <v>1183</v>
      </c>
      <c r="M11" s="126">
        <v>123</v>
      </c>
      <c r="N11" s="255">
        <v>1361</v>
      </c>
      <c r="O11" s="123">
        <f t="shared" si="3"/>
        <v>1484</v>
      </c>
      <c r="P11" s="126">
        <v>71</v>
      </c>
      <c r="Q11" s="255">
        <v>1341</v>
      </c>
      <c r="R11" s="123">
        <f t="shared" si="4"/>
        <v>1412</v>
      </c>
      <c r="S11" s="126">
        <v>14</v>
      </c>
      <c r="T11" s="255">
        <v>925</v>
      </c>
      <c r="U11" s="123">
        <f t="shared" si="5"/>
        <v>939</v>
      </c>
      <c r="V11" s="126">
        <v>0</v>
      </c>
      <c r="W11" s="255">
        <v>280</v>
      </c>
      <c r="X11" s="123">
        <f t="shared" si="6"/>
        <v>280</v>
      </c>
      <c r="Y11" s="126">
        <f t="shared" si="15"/>
        <v>389</v>
      </c>
      <c r="Z11" s="125">
        <f t="shared" si="15"/>
        <v>4997</v>
      </c>
      <c r="AA11" s="123">
        <f t="shared" si="7"/>
        <v>5386</v>
      </c>
      <c r="AB11" s="82">
        <f t="shared" si="8"/>
        <v>1.2996658002227999E-3</v>
      </c>
      <c r="AC11" s="82">
        <f t="shared" si="9"/>
        <v>1.5038989974006683E-2</v>
      </c>
      <c r="AD11" s="82">
        <f t="shared" si="10"/>
        <v>0.21964352023765318</v>
      </c>
      <c r="AE11" s="82">
        <f t="shared" si="11"/>
        <v>0.27552914964723357</v>
      </c>
      <c r="AF11" s="82">
        <f t="shared" si="12"/>
        <v>0.26216115855922761</v>
      </c>
      <c r="AG11" s="82">
        <f t="shared" si="13"/>
        <v>0.17434088377274415</v>
      </c>
      <c r="AH11" s="82">
        <f t="shared" si="14"/>
        <v>5.1986632008911994E-2</v>
      </c>
    </row>
    <row r="12" spans="2:34" ht="13.5" customHeight="1">
      <c r="B12" s="138">
        <v>7</v>
      </c>
      <c r="C12" s="28" t="s">
        <v>100</v>
      </c>
      <c r="D12" s="126">
        <v>6</v>
      </c>
      <c r="E12" s="255">
        <v>18</v>
      </c>
      <c r="F12" s="123">
        <f t="shared" si="0"/>
        <v>24</v>
      </c>
      <c r="G12" s="126">
        <v>31</v>
      </c>
      <c r="H12" s="255">
        <v>62</v>
      </c>
      <c r="I12" s="123">
        <f t="shared" si="1"/>
        <v>93</v>
      </c>
      <c r="J12" s="126">
        <v>232</v>
      </c>
      <c r="K12" s="255">
        <v>1093</v>
      </c>
      <c r="L12" s="123">
        <f t="shared" si="2"/>
        <v>1325</v>
      </c>
      <c r="M12" s="126">
        <v>141</v>
      </c>
      <c r="N12" s="255">
        <v>1500</v>
      </c>
      <c r="O12" s="123">
        <f t="shared" si="3"/>
        <v>1641</v>
      </c>
      <c r="P12" s="126">
        <v>76</v>
      </c>
      <c r="Q12" s="255">
        <v>1238</v>
      </c>
      <c r="R12" s="123">
        <f t="shared" si="4"/>
        <v>1314</v>
      </c>
      <c r="S12" s="126">
        <v>12</v>
      </c>
      <c r="T12" s="255">
        <v>786</v>
      </c>
      <c r="U12" s="123">
        <f t="shared" si="5"/>
        <v>798</v>
      </c>
      <c r="V12" s="126">
        <v>0</v>
      </c>
      <c r="W12" s="255">
        <v>302</v>
      </c>
      <c r="X12" s="123">
        <f t="shared" si="6"/>
        <v>302</v>
      </c>
      <c r="Y12" s="126">
        <f t="shared" si="15"/>
        <v>498</v>
      </c>
      <c r="Z12" s="125">
        <f t="shared" si="15"/>
        <v>4999</v>
      </c>
      <c r="AA12" s="123">
        <f t="shared" si="7"/>
        <v>5497</v>
      </c>
      <c r="AB12" s="82">
        <f t="shared" si="8"/>
        <v>4.3660178279061306E-3</v>
      </c>
      <c r="AC12" s="82">
        <f t="shared" si="9"/>
        <v>1.6918319083136256E-2</v>
      </c>
      <c r="AD12" s="82">
        <f t="shared" si="10"/>
        <v>0.24104056758231762</v>
      </c>
      <c r="AE12" s="82">
        <f t="shared" si="11"/>
        <v>0.29852646898308166</v>
      </c>
      <c r="AF12" s="82">
        <f t="shared" si="12"/>
        <v>0.23903947607786066</v>
      </c>
      <c r="AG12" s="82">
        <f t="shared" si="13"/>
        <v>0.14517009277787885</v>
      </c>
      <c r="AH12" s="82">
        <f t="shared" si="14"/>
        <v>5.4939057667818814E-2</v>
      </c>
    </row>
    <row r="13" spans="2:34" ht="13.5" customHeight="1">
      <c r="B13" s="138">
        <v>8</v>
      </c>
      <c r="C13" s="28" t="s">
        <v>51</v>
      </c>
      <c r="D13" s="126">
        <v>3</v>
      </c>
      <c r="E13" s="255">
        <v>17</v>
      </c>
      <c r="F13" s="123">
        <f t="shared" si="0"/>
        <v>20</v>
      </c>
      <c r="G13" s="126">
        <v>0</v>
      </c>
      <c r="H13" s="255">
        <v>24</v>
      </c>
      <c r="I13" s="123">
        <f t="shared" si="1"/>
        <v>24</v>
      </c>
      <c r="J13" s="126">
        <v>198</v>
      </c>
      <c r="K13" s="255">
        <v>671</v>
      </c>
      <c r="L13" s="123">
        <f t="shared" si="2"/>
        <v>869</v>
      </c>
      <c r="M13" s="126">
        <v>112</v>
      </c>
      <c r="N13" s="255">
        <v>774</v>
      </c>
      <c r="O13" s="123">
        <f t="shared" si="3"/>
        <v>886</v>
      </c>
      <c r="P13" s="126">
        <v>88</v>
      </c>
      <c r="Q13" s="255">
        <v>817</v>
      </c>
      <c r="R13" s="123">
        <f t="shared" si="4"/>
        <v>905</v>
      </c>
      <c r="S13" s="126">
        <v>22</v>
      </c>
      <c r="T13" s="255">
        <v>696</v>
      </c>
      <c r="U13" s="123">
        <f t="shared" si="5"/>
        <v>718</v>
      </c>
      <c r="V13" s="126">
        <v>1</v>
      </c>
      <c r="W13" s="255">
        <v>242</v>
      </c>
      <c r="X13" s="123">
        <f t="shared" si="6"/>
        <v>243</v>
      </c>
      <c r="Y13" s="126">
        <f t="shared" si="15"/>
        <v>424</v>
      </c>
      <c r="Z13" s="125">
        <f t="shared" si="15"/>
        <v>3241</v>
      </c>
      <c r="AA13" s="123">
        <f t="shared" si="7"/>
        <v>3665</v>
      </c>
      <c r="AB13" s="82">
        <f t="shared" si="8"/>
        <v>5.4570259208731242E-3</v>
      </c>
      <c r="AC13" s="82">
        <f t="shared" si="9"/>
        <v>6.5484311050477487E-3</v>
      </c>
      <c r="AD13" s="82">
        <f t="shared" si="10"/>
        <v>0.23710777626193724</v>
      </c>
      <c r="AE13" s="82">
        <f t="shared" si="11"/>
        <v>0.24174624829467939</v>
      </c>
      <c r="AF13" s="82">
        <f t="shared" si="12"/>
        <v>0.24693042291950887</v>
      </c>
      <c r="AG13" s="82">
        <f t="shared" si="13"/>
        <v>0.19590723055934517</v>
      </c>
      <c r="AH13" s="82">
        <f t="shared" si="14"/>
        <v>6.6302864938608458E-2</v>
      </c>
    </row>
    <row r="14" spans="2:34" ht="13.5" customHeight="1">
      <c r="B14" s="138">
        <v>9</v>
      </c>
      <c r="C14" s="28" t="s">
        <v>101</v>
      </c>
      <c r="D14" s="126">
        <v>0</v>
      </c>
      <c r="E14" s="255">
        <v>2</v>
      </c>
      <c r="F14" s="123">
        <f t="shared" si="0"/>
        <v>2</v>
      </c>
      <c r="G14" s="126">
        <v>1</v>
      </c>
      <c r="H14" s="255">
        <v>10</v>
      </c>
      <c r="I14" s="123">
        <f t="shared" si="1"/>
        <v>11</v>
      </c>
      <c r="J14" s="126">
        <v>83</v>
      </c>
      <c r="K14" s="255">
        <v>575</v>
      </c>
      <c r="L14" s="123">
        <f t="shared" si="2"/>
        <v>658</v>
      </c>
      <c r="M14" s="126">
        <v>85</v>
      </c>
      <c r="N14" s="255">
        <v>632</v>
      </c>
      <c r="O14" s="123">
        <f t="shared" si="3"/>
        <v>717</v>
      </c>
      <c r="P14" s="126">
        <v>18</v>
      </c>
      <c r="Q14" s="255">
        <v>581</v>
      </c>
      <c r="R14" s="123">
        <f t="shared" si="4"/>
        <v>599</v>
      </c>
      <c r="S14" s="126">
        <v>4</v>
      </c>
      <c r="T14" s="255">
        <v>319</v>
      </c>
      <c r="U14" s="123">
        <f t="shared" si="5"/>
        <v>323</v>
      </c>
      <c r="V14" s="126">
        <v>3</v>
      </c>
      <c r="W14" s="255">
        <v>149</v>
      </c>
      <c r="X14" s="123">
        <f t="shared" si="6"/>
        <v>152</v>
      </c>
      <c r="Y14" s="126">
        <f t="shared" si="15"/>
        <v>194</v>
      </c>
      <c r="Z14" s="125">
        <f t="shared" si="15"/>
        <v>2268</v>
      </c>
      <c r="AA14" s="123">
        <f t="shared" si="7"/>
        <v>2462</v>
      </c>
      <c r="AB14" s="82">
        <f t="shared" si="8"/>
        <v>8.1234768480909826E-4</v>
      </c>
      <c r="AC14" s="82">
        <f t="shared" si="9"/>
        <v>4.4679122664500409E-3</v>
      </c>
      <c r="AD14" s="82">
        <f t="shared" si="10"/>
        <v>0.26726238830219334</v>
      </c>
      <c r="AE14" s="82">
        <f t="shared" si="11"/>
        <v>0.29122664500406176</v>
      </c>
      <c r="AF14" s="82">
        <f t="shared" si="12"/>
        <v>0.24329813160032493</v>
      </c>
      <c r="AG14" s="82">
        <f t="shared" si="13"/>
        <v>0.13119415109666938</v>
      </c>
      <c r="AH14" s="82">
        <f t="shared" si="14"/>
        <v>6.1738424045491472E-2</v>
      </c>
    </row>
    <row r="15" spans="2:34" ht="13.5" customHeight="1">
      <c r="B15" s="138">
        <v>10</v>
      </c>
      <c r="C15" s="28" t="s">
        <v>52</v>
      </c>
      <c r="D15" s="126">
        <v>3</v>
      </c>
      <c r="E15" s="255">
        <v>16</v>
      </c>
      <c r="F15" s="123">
        <f t="shared" si="0"/>
        <v>19</v>
      </c>
      <c r="G15" s="126">
        <v>8</v>
      </c>
      <c r="H15" s="255">
        <v>26</v>
      </c>
      <c r="I15" s="123">
        <f t="shared" si="1"/>
        <v>34</v>
      </c>
      <c r="J15" s="126">
        <v>223</v>
      </c>
      <c r="K15" s="255">
        <v>1177</v>
      </c>
      <c r="L15" s="123">
        <f t="shared" si="2"/>
        <v>1400</v>
      </c>
      <c r="M15" s="126">
        <v>162</v>
      </c>
      <c r="N15" s="255">
        <v>1399</v>
      </c>
      <c r="O15" s="123">
        <f t="shared" si="3"/>
        <v>1561</v>
      </c>
      <c r="P15" s="126">
        <v>91</v>
      </c>
      <c r="Q15" s="255">
        <v>1409</v>
      </c>
      <c r="R15" s="123">
        <f t="shared" si="4"/>
        <v>1500</v>
      </c>
      <c r="S15" s="126">
        <v>28</v>
      </c>
      <c r="T15" s="255">
        <v>876</v>
      </c>
      <c r="U15" s="123">
        <f t="shared" si="5"/>
        <v>904</v>
      </c>
      <c r="V15" s="126">
        <v>0</v>
      </c>
      <c r="W15" s="255">
        <v>396</v>
      </c>
      <c r="X15" s="123">
        <f t="shared" si="6"/>
        <v>396</v>
      </c>
      <c r="Y15" s="126">
        <f t="shared" si="15"/>
        <v>515</v>
      </c>
      <c r="Z15" s="125">
        <f t="shared" si="15"/>
        <v>5299</v>
      </c>
      <c r="AA15" s="123">
        <f t="shared" si="7"/>
        <v>5814</v>
      </c>
      <c r="AB15" s="82">
        <f t="shared" si="8"/>
        <v>3.2679738562091504E-3</v>
      </c>
      <c r="AC15" s="82">
        <f t="shared" si="9"/>
        <v>5.8479532163742687E-3</v>
      </c>
      <c r="AD15" s="82">
        <f t="shared" si="10"/>
        <v>0.24079807361541108</v>
      </c>
      <c r="AE15" s="82">
        <f t="shared" si="11"/>
        <v>0.26848985208118337</v>
      </c>
      <c r="AF15" s="82">
        <f t="shared" si="12"/>
        <v>0.25799793601651189</v>
      </c>
      <c r="AG15" s="82">
        <f t="shared" si="13"/>
        <v>0.15548675610595114</v>
      </c>
      <c r="AH15" s="82">
        <f t="shared" si="14"/>
        <v>6.8111455108359129E-2</v>
      </c>
    </row>
    <row r="16" spans="2:34" ht="13.5" customHeight="1">
      <c r="B16" s="138">
        <v>11</v>
      </c>
      <c r="C16" s="28" t="s">
        <v>53</v>
      </c>
      <c r="D16" s="126">
        <v>4</v>
      </c>
      <c r="E16" s="255">
        <v>10</v>
      </c>
      <c r="F16" s="123">
        <f t="shared" si="0"/>
        <v>14</v>
      </c>
      <c r="G16" s="126">
        <v>7</v>
      </c>
      <c r="H16" s="255">
        <v>119</v>
      </c>
      <c r="I16" s="123">
        <f t="shared" si="1"/>
        <v>126</v>
      </c>
      <c r="J16" s="126">
        <v>379</v>
      </c>
      <c r="K16" s="255">
        <v>1848</v>
      </c>
      <c r="L16" s="123">
        <f t="shared" si="2"/>
        <v>2227</v>
      </c>
      <c r="M16" s="126">
        <v>347</v>
      </c>
      <c r="N16" s="255">
        <v>2657</v>
      </c>
      <c r="O16" s="123">
        <f t="shared" si="3"/>
        <v>3004</v>
      </c>
      <c r="P16" s="126">
        <v>88</v>
      </c>
      <c r="Q16" s="255">
        <v>2434</v>
      </c>
      <c r="R16" s="123">
        <f t="shared" si="4"/>
        <v>2522</v>
      </c>
      <c r="S16" s="126">
        <v>34</v>
      </c>
      <c r="T16" s="255">
        <v>1528</v>
      </c>
      <c r="U16" s="123">
        <f t="shared" si="5"/>
        <v>1562</v>
      </c>
      <c r="V16" s="126">
        <v>12</v>
      </c>
      <c r="W16" s="255">
        <v>693</v>
      </c>
      <c r="X16" s="123">
        <f t="shared" si="6"/>
        <v>705</v>
      </c>
      <c r="Y16" s="126">
        <f t="shared" si="15"/>
        <v>871</v>
      </c>
      <c r="Z16" s="125">
        <f t="shared" si="15"/>
        <v>9289</v>
      </c>
      <c r="AA16" s="123">
        <f t="shared" si="7"/>
        <v>10160</v>
      </c>
      <c r="AB16" s="82">
        <f t="shared" si="8"/>
        <v>1.3779527559055118E-3</v>
      </c>
      <c r="AC16" s="82">
        <f t="shared" si="9"/>
        <v>1.2401574803149606E-2</v>
      </c>
      <c r="AD16" s="82">
        <f t="shared" si="10"/>
        <v>0.21919291338582678</v>
      </c>
      <c r="AE16" s="82">
        <f t="shared" si="11"/>
        <v>0.29566929133858266</v>
      </c>
      <c r="AF16" s="82">
        <f t="shared" si="12"/>
        <v>0.24822834645669292</v>
      </c>
      <c r="AG16" s="82">
        <f t="shared" si="13"/>
        <v>0.15374015748031497</v>
      </c>
      <c r="AH16" s="82">
        <f t="shared" si="14"/>
        <v>6.9389763779527561E-2</v>
      </c>
    </row>
    <row r="17" spans="2:34" ht="13.5" customHeight="1">
      <c r="B17" s="138">
        <v>12</v>
      </c>
      <c r="C17" s="28" t="s">
        <v>102</v>
      </c>
      <c r="D17" s="126">
        <v>0</v>
      </c>
      <c r="E17" s="255">
        <v>17</v>
      </c>
      <c r="F17" s="123">
        <f t="shared" si="0"/>
        <v>17</v>
      </c>
      <c r="G17" s="126">
        <v>15</v>
      </c>
      <c r="H17" s="255">
        <v>56</v>
      </c>
      <c r="I17" s="123">
        <f t="shared" si="1"/>
        <v>71</v>
      </c>
      <c r="J17" s="126">
        <v>144</v>
      </c>
      <c r="K17" s="255">
        <v>865</v>
      </c>
      <c r="L17" s="123">
        <f t="shared" si="2"/>
        <v>1009</v>
      </c>
      <c r="M17" s="126">
        <v>114</v>
      </c>
      <c r="N17" s="255">
        <v>1217</v>
      </c>
      <c r="O17" s="123">
        <f t="shared" si="3"/>
        <v>1331</v>
      </c>
      <c r="P17" s="126">
        <v>40</v>
      </c>
      <c r="Q17" s="255">
        <v>1429</v>
      </c>
      <c r="R17" s="123">
        <f t="shared" si="4"/>
        <v>1469</v>
      </c>
      <c r="S17" s="126">
        <v>19</v>
      </c>
      <c r="T17" s="255">
        <v>821</v>
      </c>
      <c r="U17" s="123">
        <f t="shared" si="5"/>
        <v>840</v>
      </c>
      <c r="V17" s="126">
        <v>9</v>
      </c>
      <c r="W17" s="255">
        <v>341</v>
      </c>
      <c r="X17" s="123">
        <f t="shared" si="6"/>
        <v>350</v>
      </c>
      <c r="Y17" s="126">
        <f t="shared" si="15"/>
        <v>341</v>
      </c>
      <c r="Z17" s="125">
        <f t="shared" si="15"/>
        <v>4746</v>
      </c>
      <c r="AA17" s="123">
        <f t="shared" si="7"/>
        <v>5087</v>
      </c>
      <c r="AB17" s="82">
        <f t="shared" si="8"/>
        <v>3.3418517790446234E-3</v>
      </c>
      <c r="AC17" s="82">
        <f t="shared" si="9"/>
        <v>1.3957145665421663E-2</v>
      </c>
      <c r="AD17" s="82">
        <f t="shared" si="10"/>
        <v>0.19834873206211912</v>
      </c>
      <c r="AE17" s="82">
        <f t="shared" si="11"/>
        <v>0.26164733634755261</v>
      </c>
      <c r="AF17" s="82">
        <f t="shared" si="12"/>
        <v>0.28877530961273834</v>
      </c>
      <c r="AG17" s="82">
        <f t="shared" si="13"/>
        <v>0.16512679378808728</v>
      </c>
      <c r="AH17" s="82">
        <f t="shared" si="14"/>
        <v>6.8802830745036361E-2</v>
      </c>
    </row>
    <row r="18" spans="2:34" ht="13.5" customHeight="1">
      <c r="B18" s="138">
        <v>13</v>
      </c>
      <c r="C18" s="28" t="s">
        <v>103</v>
      </c>
      <c r="D18" s="126">
        <v>4</v>
      </c>
      <c r="E18" s="255">
        <v>14</v>
      </c>
      <c r="F18" s="123">
        <f t="shared" si="0"/>
        <v>18</v>
      </c>
      <c r="G18" s="126">
        <v>22</v>
      </c>
      <c r="H18" s="255">
        <v>150</v>
      </c>
      <c r="I18" s="123">
        <f t="shared" si="1"/>
        <v>172</v>
      </c>
      <c r="J18" s="126">
        <v>312</v>
      </c>
      <c r="K18" s="255">
        <v>1556</v>
      </c>
      <c r="L18" s="123">
        <f t="shared" si="2"/>
        <v>1868</v>
      </c>
      <c r="M18" s="126">
        <v>267</v>
      </c>
      <c r="N18" s="255">
        <v>2304</v>
      </c>
      <c r="O18" s="123">
        <f t="shared" si="3"/>
        <v>2571</v>
      </c>
      <c r="P18" s="126">
        <v>123</v>
      </c>
      <c r="Q18" s="255">
        <v>2346</v>
      </c>
      <c r="R18" s="123">
        <f t="shared" si="4"/>
        <v>2469</v>
      </c>
      <c r="S18" s="126">
        <v>24</v>
      </c>
      <c r="T18" s="255">
        <v>1426</v>
      </c>
      <c r="U18" s="123">
        <f t="shared" si="5"/>
        <v>1450</v>
      </c>
      <c r="V18" s="126">
        <v>12</v>
      </c>
      <c r="W18" s="255">
        <v>586</v>
      </c>
      <c r="X18" s="123">
        <f t="shared" si="6"/>
        <v>598</v>
      </c>
      <c r="Y18" s="126">
        <f t="shared" si="15"/>
        <v>764</v>
      </c>
      <c r="Z18" s="125">
        <f t="shared" si="15"/>
        <v>8382</v>
      </c>
      <c r="AA18" s="123">
        <f t="shared" si="7"/>
        <v>9146</v>
      </c>
      <c r="AB18" s="82">
        <f t="shared" si="8"/>
        <v>1.9680734747430572E-3</v>
      </c>
      <c r="AC18" s="82">
        <f t="shared" si="9"/>
        <v>1.8806035425322547E-2</v>
      </c>
      <c r="AD18" s="82">
        <f t="shared" si="10"/>
        <v>0.20424229171222391</v>
      </c>
      <c r="AE18" s="82">
        <f t="shared" si="11"/>
        <v>0.28110649464246668</v>
      </c>
      <c r="AF18" s="82">
        <f t="shared" si="12"/>
        <v>0.26995407828558932</v>
      </c>
      <c r="AG18" s="82">
        <f t="shared" si="13"/>
        <v>0.15853925213207959</v>
      </c>
      <c r="AH18" s="82">
        <f t="shared" si="14"/>
        <v>6.5383774327574889E-2</v>
      </c>
    </row>
    <row r="19" spans="2:34" ht="13.5" customHeight="1">
      <c r="B19" s="138">
        <v>14</v>
      </c>
      <c r="C19" s="28" t="s">
        <v>104</v>
      </c>
      <c r="D19" s="126">
        <v>0</v>
      </c>
      <c r="E19" s="255">
        <v>6</v>
      </c>
      <c r="F19" s="123">
        <f t="shared" si="0"/>
        <v>6</v>
      </c>
      <c r="G19" s="126">
        <v>22</v>
      </c>
      <c r="H19" s="255">
        <v>72</v>
      </c>
      <c r="I19" s="123">
        <f t="shared" si="1"/>
        <v>94</v>
      </c>
      <c r="J19" s="126">
        <v>309</v>
      </c>
      <c r="K19" s="255">
        <v>1075</v>
      </c>
      <c r="L19" s="123">
        <f t="shared" si="2"/>
        <v>1384</v>
      </c>
      <c r="M19" s="126">
        <v>181</v>
      </c>
      <c r="N19" s="255">
        <v>1469</v>
      </c>
      <c r="O19" s="123">
        <f t="shared" si="3"/>
        <v>1650</v>
      </c>
      <c r="P19" s="126">
        <v>111</v>
      </c>
      <c r="Q19" s="255">
        <v>1628</v>
      </c>
      <c r="R19" s="123">
        <f t="shared" si="4"/>
        <v>1739</v>
      </c>
      <c r="S19" s="126">
        <v>27</v>
      </c>
      <c r="T19" s="255">
        <v>1107</v>
      </c>
      <c r="U19" s="123">
        <f t="shared" si="5"/>
        <v>1134</v>
      </c>
      <c r="V19" s="126">
        <v>18</v>
      </c>
      <c r="W19" s="255">
        <v>387</v>
      </c>
      <c r="X19" s="123">
        <f t="shared" si="6"/>
        <v>405</v>
      </c>
      <c r="Y19" s="126">
        <f t="shared" si="15"/>
        <v>668</v>
      </c>
      <c r="Z19" s="125">
        <f t="shared" si="15"/>
        <v>5744</v>
      </c>
      <c r="AA19" s="123">
        <f t="shared" si="7"/>
        <v>6412</v>
      </c>
      <c r="AB19" s="82">
        <f t="shared" si="8"/>
        <v>9.3574547723019339E-4</v>
      </c>
      <c r="AC19" s="82">
        <f t="shared" si="9"/>
        <v>1.4660012476606364E-2</v>
      </c>
      <c r="AD19" s="82">
        <f t="shared" si="10"/>
        <v>0.21584529008109793</v>
      </c>
      <c r="AE19" s="82">
        <f t="shared" si="11"/>
        <v>0.25733000623830316</v>
      </c>
      <c r="AF19" s="82">
        <f t="shared" si="12"/>
        <v>0.27121023081721773</v>
      </c>
      <c r="AG19" s="82">
        <f t="shared" si="13"/>
        <v>0.17685589519650655</v>
      </c>
      <c r="AH19" s="82">
        <f t="shared" si="14"/>
        <v>6.3162819713038054E-2</v>
      </c>
    </row>
    <row r="20" spans="2:34" ht="13.5" customHeight="1">
      <c r="B20" s="138">
        <v>15</v>
      </c>
      <c r="C20" s="28" t="s">
        <v>105</v>
      </c>
      <c r="D20" s="126">
        <v>0</v>
      </c>
      <c r="E20" s="255">
        <v>13</v>
      </c>
      <c r="F20" s="123">
        <f t="shared" si="0"/>
        <v>13</v>
      </c>
      <c r="G20" s="126">
        <v>7</v>
      </c>
      <c r="H20" s="255">
        <v>60</v>
      </c>
      <c r="I20" s="123">
        <f t="shared" si="1"/>
        <v>67</v>
      </c>
      <c r="J20" s="126">
        <v>464</v>
      </c>
      <c r="K20" s="255">
        <v>2021</v>
      </c>
      <c r="L20" s="123">
        <f t="shared" si="2"/>
        <v>2485</v>
      </c>
      <c r="M20" s="126">
        <v>318</v>
      </c>
      <c r="N20" s="255">
        <v>2828</v>
      </c>
      <c r="O20" s="123">
        <f t="shared" si="3"/>
        <v>3146</v>
      </c>
      <c r="P20" s="126">
        <v>122</v>
      </c>
      <c r="Q20" s="255">
        <v>2546</v>
      </c>
      <c r="R20" s="123">
        <f t="shared" si="4"/>
        <v>2668</v>
      </c>
      <c r="S20" s="126">
        <v>37</v>
      </c>
      <c r="T20" s="255">
        <v>1621</v>
      </c>
      <c r="U20" s="123">
        <f t="shared" si="5"/>
        <v>1658</v>
      </c>
      <c r="V20" s="126">
        <v>10</v>
      </c>
      <c r="W20" s="255">
        <v>610</v>
      </c>
      <c r="X20" s="123">
        <f t="shared" si="6"/>
        <v>620</v>
      </c>
      <c r="Y20" s="126">
        <f t="shared" si="15"/>
        <v>958</v>
      </c>
      <c r="Z20" s="125">
        <f t="shared" si="15"/>
        <v>9699</v>
      </c>
      <c r="AA20" s="123">
        <f t="shared" si="7"/>
        <v>10657</v>
      </c>
      <c r="AB20" s="82">
        <f t="shared" si="8"/>
        <v>1.219855494041475E-3</v>
      </c>
      <c r="AC20" s="82">
        <f t="shared" si="9"/>
        <v>6.2869475462137558E-3</v>
      </c>
      <c r="AD20" s="82">
        <f t="shared" si="10"/>
        <v>0.23318006943792813</v>
      </c>
      <c r="AE20" s="82">
        <f t="shared" si="11"/>
        <v>0.29520502955803696</v>
      </c>
      <c r="AF20" s="82">
        <f t="shared" si="12"/>
        <v>0.25035188139251197</v>
      </c>
      <c r="AG20" s="82">
        <f t="shared" si="13"/>
        <v>0.15557849300928966</v>
      </c>
      <c r="AH20" s="82">
        <f t="shared" si="14"/>
        <v>5.8177723561978041E-2</v>
      </c>
    </row>
    <row r="21" spans="2:34" ht="13.5" customHeight="1">
      <c r="B21" s="138">
        <v>16</v>
      </c>
      <c r="C21" s="28" t="s">
        <v>54</v>
      </c>
      <c r="D21" s="126">
        <v>1</v>
      </c>
      <c r="E21" s="255">
        <v>10</v>
      </c>
      <c r="F21" s="123">
        <f t="shared" si="0"/>
        <v>11</v>
      </c>
      <c r="G21" s="126">
        <v>3</v>
      </c>
      <c r="H21" s="255">
        <v>73</v>
      </c>
      <c r="I21" s="123">
        <f t="shared" si="1"/>
        <v>76</v>
      </c>
      <c r="J21" s="126">
        <v>256</v>
      </c>
      <c r="K21" s="255">
        <v>1114</v>
      </c>
      <c r="L21" s="123">
        <f t="shared" si="2"/>
        <v>1370</v>
      </c>
      <c r="M21" s="126">
        <v>233</v>
      </c>
      <c r="N21" s="255">
        <v>1446</v>
      </c>
      <c r="O21" s="123">
        <f t="shared" si="3"/>
        <v>1679</v>
      </c>
      <c r="P21" s="126">
        <v>117</v>
      </c>
      <c r="Q21" s="255">
        <v>1642</v>
      </c>
      <c r="R21" s="123">
        <f t="shared" si="4"/>
        <v>1759</v>
      </c>
      <c r="S21" s="126">
        <v>16</v>
      </c>
      <c r="T21" s="255">
        <v>1133</v>
      </c>
      <c r="U21" s="123">
        <f t="shared" si="5"/>
        <v>1149</v>
      </c>
      <c r="V21" s="126">
        <v>7</v>
      </c>
      <c r="W21" s="255">
        <v>604</v>
      </c>
      <c r="X21" s="123">
        <f t="shared" si="6"/>
        <v>611</v>
      </c>
      <c r="Y21" s="126">
        <f t="shared" si="15"/>
        <v>633</v>
      </c>
      <c r="Z21" s="125">
        <f t="shared" si="15"/>
        <v>6022</v>
      </c>
      <c r="AA21" s="123">
        <f t="shared" si="7"/>
        <v>6655</v>
      </c>
      <c r="AB21" s="82">
        <f t="shared" si="8"/>
        <v>1.652892561983471E-3</v>
      </c>
      <c r="AC21" s="82">
        <f t="shared" si="9"/>
        <v>1.1419984973703981E-2</v>
      </c>
      <c r="AD21" s="82">
        <f t="shared" si="10"/>
        <v>0.20586025544703232</v>
      </c>
      <c r="AE21" s="82">
        <f t="shared" si="11"/>
        <v>0.25229151014274981</v>
      </c>
      <c r="AF21" s="82">
        <f t="shared" si="12"/>
        <v>0.26431254695717504</v>
      </c>
      <c r="AG21" s="82">
        <f t="shared" si="13"/>
        <v>0.17265214124718256</v>
      </c>
      <c r="AH21" s="82">
        <f t="shared" si="14"/>
        <v>9.1810668670172804E-2</v>
      </c>
    </row>
    <row r="22" spans="2:34" ht="13.5" customHeight="1">
      <c r="B22" s="138">
        <v>17</v>
      </c>
      <c r="C22" s="28" t="s">
        <v>106</v>
      </c>
      <c r="D22" s="126">
        <v>3</v>
      </c>
      <c r="E22" s="255">
        <v>36</v>
      </c>
      <c r="F22" s="123">
        <f t="shared" si="0"/>
        <v>39</v>
      </c>
      <c r="G22" s="126">
        <v>6</v>
      </c>
      <c r="H22" s="255">
        <v>86</v>
      </c>
      <c r="I22" s="123">
        <f t="shared" si="1"/>
        <v>92</v>
      </c>
      <c r="J22" s="126">
        <v>352</v>
      </c>
      <c r="K22" s="255">
        <v>1892</v>
      </c>
      <c r="L22" s="123">
        <f t="shared" si="2"/>
        <v>2244</v>
      </c>
      <c r="M22" s="126">
        <v>370</v>
      </c>
      <c r="N22" s="255">
        <v>2642</v>
      </c>
      <c r="O22" s="123">
        <f t="shared" si="3"/>
        <v>3012</v>
      </c>
      <c r="P22" s="126">
        <v>111</v>
      </c>
      <c r="Q22" s="255">
        <v>2484</v>
      </c>
      <c r="R22" s="123">
        <f t="shared" si="4"/>
        <v>2595</v>
      </c>
      <c r="S22" s="126">
        <v>58</v>
      </c>
      <c r="T22" s="255">
        <v>1953</v>
      </c>
      <c r="U22" s="123">
        <f t="shared" si="5"/>
        <v>2011</v>
      </c>
      <c r="V22" s="126">
        <v>1</v>
      </c>
      <c r="W22" s="255">
        <v>903</v>
      </c>
      <c r="X22" s="123">
        <f t="shared" si="6"/>
        <v>904</v>
      </c>
      <c r="Y22" s="126">
        <f t="shared" si="15"/>
        <v>901</v>
      </c>
      <c r="Z22" s="125">
        <f t="shared" si="15"/>
        <v>9996</v>
      </c>
      <c r="AA22" s="123">
        <f t="shared" si="7"/>
        <v>10897</v>
      </c>
      <c r="AB22" s="82">
        <f t="shared" si="8"/>
        <v>3.5789666880792878E-3</v>
      </c>
      <c r="AC22" s="82">
        <f t="shared" si="9"/>
        <v>8.4426906488024225E-3</v>
      </c>
      <c r="AD22" s="82">
        <f t="shared" si="10"/>
        <v>0.20592823712948519</v>
      </c>
      <c r="AE22" s="82">
        <f t="shared" si="11"/>
        <v>0.27640635037166195</v>
      </c>
      <c r="AF22" s="82">
        <f t="shared" si="12"/>
        <v>0.23813893732219876</v>
      </c>
      <c r="AG22" s="82">
        <f t="shared" si="13"/>
        <v>0.18454620537762687</v>
      </c>
      <c r="AH22" s="82">
        <f t="shared" si="14"/>
        <v>8.2958612462145545E-2</v>
      </c>
    </row>
    <row r="23" spans="2:34" ht="13.5" customHeight="1">
      <c r="B23" s="138">
        <v>18</v>
      </c>
      <c r="C23" s="28" t="s">
        <v>55</v>
      </c>
      <c r="D23" s="126">
        <v>3</v>
      </c>
      <c r="E23" s="255">
        <v>9</v>
      </c>
      <c r="F23" s="123">
        <f t="shared" si="0"/>
        <v>12</v>
      </c>
      <c r="G23" s="126">
        <v>1</v>
      </c>
      <c r="H23" s="255">
        <v>66</v>
      </c>
      <c r="I23" s="123">
        <f t="shared" si="1"/>
        <v>67</v>
      </c>
      <c r="J23" s="126">
        <v>317</v>
      </c>
      <c r="K23" s="255">
        <v>1508</v>
      </c>
      <c r="L23" s="123">
        <f t="shared" si="2"/>
        <v>1825</v>
      </c>
      <c r="M23" s="126">
        <v>242</v>
      </c>
      <c r="N23" s="255">
        <v>2083</v>
      </c>
      <c r="O23" s="123">
        <f t="shared" si="3"/>
        <v>2325</v>
      </c>
      <c r="P23" s="126">
        <v>143</v>
      </c>
      <c r="Q23" s="255">
        <v>2249</v>
      </c>
      <c r="R23" s="123">
        <f t="shared" si="4"/>
        <v>2392</v>
      </c>
      <c r="S23" s="126">
        <v>55</v>
      </c>
      <c r="T23" s="255">
        <v>1495</v>
      </c>
      <c r="U23" s="123">
        <f t="shared" si="5"/>
        <v>1550</v>
      </c>
      <c r="V23" s="126">
        <v>12</v>
      </c>
      <c r="W23" s="255">
        <v>650</v>
      </c>
      <c r="X23" s="123">
        <f t="shared" si="6"/>
        <v>662</v>
      </c>
      <c r="Y23" s="126">
        <f t="shared" si="15"/>
        <v>773</v>
      </c>
      <c r="Z23" s="125">
        <f t="shared" si="15"/>
        <v>8060</v>
      </c>
      <c r="AA23" s="123">
        <f t="shared" si="7"/>
        <v>8833</v>
      </c>
      <c r="AB23" s="82">
        <f t="shared" si="8"/>
        <v>1.3585418317672365E-3</v>
      </c>
      <c r="AC23" s="82">
        <f t="shared" si="9"/>
        <v>7.5851918940337375E-3</v>
      </c>
      <c r="AD23" s="82">
        <f t="shared" si="10"/>
        <v>0.20661157024793389</v>
      </c>
      <c r="AE23" s="82">
        <f t="shared" si="11"/>
        <v>0.26321747990490207</v>
      </c>
      <c r="AF23" s="82">
        <f t="shared" si="12"/>
        <v>0.2708026717989358</v>
      </c>
      <c r="AG23" s="82">
        <f t="shared" si="13"/>
        <v>0.17547831993660137</v>
      </c>
      <c r="AH23" s="82">
        <f t="shared" si="14"/>
        <v>7.4946224385825877E-2</v>
      </c>
    </row>
    <row r="24" spans="2:34" ht="13.5" customHeight="1">
      <c r="B24" s="138">
        <v>19</v>
      </c>
      <c r="C24" s="28" t="s">
        <v>107</v>
      </c>
      <c r="D24" s="126">
        <v>0</v>
      </c>
      <c r="E24" s="255">
        <v>2</v>
      </c>
      <c r="F24" s="123">
        <f t="shared" si="0"/>
        <v>2</v>
      </c>
      <c r="G24" s="126">
        <v>5</v>
      </c>
      <c r="H24" s="255">
        <v>60</v>
      </c>
      <c r="I24" s="123">
        <f t="shared" si="1"/>
        <v>65</v>
      </c>
      <c r="J24" s="126">
        <v>165</v>
      </c>
      <c r="K24" s="255">
        <v>1281</v>
      </c>
      <c r="L24" s="123">
        <f t="shared" si="2"/>
        <v>1446</v>
      </c>
      <c r="M24" s="126">
        <v>149</v>
      </c>
      <c r="N24" s="255">
        <v>1680</v>
      </c>
      <c r="O24" s="123">
        <f t="shared" si="3"/>
        <v>1829</v>
      </c>
      <c r="P24" s="126">
        <v>73</v>
      </c>
      <c r="Q24" s="255">
        <v>1622</v>
      </c>
      <c r="R24" s="123">
        <f t="shared" si="4"/>
        <v>1695</v>
      </c>
      <c r="S24" s="126">
        <v>21</v>
      </c>
      <c r="T24" s="255">
        <v>992</v>
      </c>
      <c r="U24" s="123">
        <f t="shared" si="5"/>
        <v>1013</v>
      </c>
      <c r="V24" s="126">
        <v>1</v>
      </c>
      <c r="W24" s="255">
        <v>397</v>
      </c>
      <c r="X24" s="123">
        <f t="shared" si="6"/>
        <v>398</v>
      </c>
      <c r="Y24" s="126">
        <f t="shared" si="15"/>
        <v>414</v>
      </c>
      <c r="Z24" s="125">
        <f t="shared" si="15"/>
        <v>6034</v>
      </c>
      <c r="AA24" s="123">
        <f t="shared" si="7"/>
        <v>6448</v>
      </c>
      <c r="AB24" s="82">
        <f t="shared" si="8"/>
        <v>3.1017369727047146E-4</v>
      </c>
      <c r="AC24" s="82">
        <f t="shared" si="9"/>
        <v>1.0080645161290322E-2</v>
      </c>
      <c r="AD24" s="82">
        <f t="shared" si="10"/>
        <v>0.22425558312655086</v>
      </c>
      <c r="AE24" s="82">
        <f t="shared" si="11"/>
        <v>0.28365384615384615</v>
      </c>
      <c r="AF24" s="82">
        <f t="shared" si="12"/>
        <v>0.26287220843672454</v>
      </c>
      <c r="AG24" s="82">
        <f t="shared" si="13"/>
        <v>0.15710297766749379</v>
      </c>
      <c r="AH24" s="82">
        <f t="shared" si="14"/>
        <v>6.1724565756823821E-2</v>
      </c>
    </row>
    <row r="25" spans="2:34" ht="13.5" customHeight="1">
      <c r="B25" s="138">
        <v>20</v>
      </c>
      <c r="C25" s="28" t="s">
        <v>108</v>
      </c>
      <c r="D25" s="126">
        <v>3</v>
      </c>
      <c r="E25" s="255">
        <v>22</v>
      </c>
      <c r="F25" s="123">
        <f t="shared" si="0"/>
        <v>25</v>
      </c>
      <c r="G25" s="126">
        <v>4</v>
      </c>
      <c r="H25" s="255">
        <v>79</v>
      </c>
      <c r="I25" s="123">
        <f t="shared" si="1"/>
        <v>83</v>
      </c>
      <c r="J25" s="126">
        <v>550</v>
      </c>
      <c r="K25" s="255">
        <v>2023</v>
      </c>
      <c r="L25" s="123">
        <f t="shared" si="2"/>
        <v>2573</v>
      </c>
      <c r="M25" s="126">
        <v>291</v>
      </c>
      <c r="N25" s="255">
        <v>2529</v>
      </c>
      <c r="O25" s="123">
        <f t="shared" si="3"/>
        <v>2820</v>
      </c>
      <c r="P25" s="126">
        <v>138</v>
      </c>
      <c r="Q25" s="255">
        <v>2281</v>
      </c>
      <c r="R25" s="123">
        <f t="shared" si="4"/>
        <v>2419</v>
      </c>
      <c r="S25" s="126">
        <v>28</v>
      </c>
      <c r="T25" s="255">
        <v>1659</v>
      </c>
      <c r="U25" s="123">
        <f t="shared" si="5"/>
        <v>1687</v>
      </c>
      <c r="V25" s="126">
        <v>1</v>
      </c>
      <c r="W25" s="255">
        <v>682</v>
      </c>
      <c r="X25" s="123">
        <f t="shared" si="6"/>
        <v>683</v>
      </c>
      <c r="Y25" s="126">
        <f t="shared" si="15"/>
        <v>1015</v>
      </c>
      <c r="Z25" s="125">
        <f t="shared" si="15"/>
        <v>9275</v>
      </c>
      <c r="AA25" s="123">
        <f t="shared" si="7"/>
        <v>10290</v>
      </c>
      <c r="AB25" s="82">
        <f t="shared" si="8"/>
        <v>2.4295432458697765E-3</v>
      </c>
      <c r="AC25" s="82">
        <f t="shared" si="9"/>
        <v>8.0660835762876582E-3</v>
      </c>
      <c r="AD25" s="82">
        <f t="shared" si="10"/>
        <v>0.25004859086491737</v>
      </c>
      <c r="AE25" s="82">
        <f t="shared" si="11"/>
        <v>0.27405247813411077</v>
      </c>
      <c r="AF25" s="82">
        <f t="shared" si="12"/>
        <v>0.23508260447035959</v>
      </c>
      <c r="AG25" s="82">
        <f t="shared" si="13"/>
        <v>0.16394557823129252</v>
      </c>
      <c r="AH25" s="82">
        <f t="shared" si="14"/>
        <v>6.6375121477162291E-2</v>
      </c>
    </row>
    <row r="26" spans="2:34" ht="13.5" customHeight="1">
      <c r="B26" s="138">
        <v>21</v>
      </c>
      <c r="C26" s="28" t="s">
        <v>109</v>
      </c>
      <c r="D26" s="126">
        <v>0</v>
      </c>
      <c r="E26" s="255">
        <v>17</v>
      </c>
      <c r="F26" s="123">
        <f t="shared" si="0"/>
        <v>17</v>
      </c>
      <c r="G26" s="126">
        <v>24</v>
      </c>
      <c r="H26" s="255">
        <v>62</v>
      </c>
      <c r="I26" s="123">
        <f t="shared" si="1"/>
        <v>86</v>
      </c>
      <c r="J26" s="126">
        <v>253</v>
      </c>
      <c r="K26" s="255">
        <v>1145</v>
      </c>
      <c r="L26" s="123">
        <f t="shared" si="2"/>
        <v>1398</v>
      </c>
      <c r="M26" s="126">
        <v>242</v>
      </c>
      <c r="N26" s="255">
        <v>1671</v>
      </c>
      <c r="O26" s="123">
        <f t="shared" si="3"/>
        <v>1913</v>
      </c>
      <c r="P26" s="126">
        <v>94</v>
      </c>
      <c r="Q26" s="255">
        <v>1578</v>
      </c>
      <c r="R26" s="123">
        <f t="shared" si="4"/>
        <v>1672</v>
      </c>
      <c r="S26" s="126">
        <v>24</v>
      </c>
      <c r="T26" s="255">
        <v>1078</v>
      </c>
      <c r="U26" s="123">
        <f t="shared" si="5"/>
        <v>1102</v>
      </c>
      <c r="V26" s="126">
        <v>12</v>
      </c>
      <c r="W26" s="255">
        <v>325</v>
      </c>
      <c r="X26" s="123">
        <f t="shared" si="6"/>
        <v>337</v>
      </c>
      <c r="Y26" s="126">
        <f t="shared" si="15"/>
        <v>649</v>
      </c>
      <c r="Z26" s="125">
        <f t="shared" si="15"/>
        <v>5876</v>
      </c>
      <c r="AA26" s="123">
        <f t="shared" si="7"/>
        <v>6525</v>
      </c>
      <c r="AB26" s="82">
        <f t="shared" si="8"/>
        <v>2.6053639846743294E-3</v>
      </c>
      <c r="AC26" s="82">
        <f t="shared" si="9"/>
        <v>1.318007662835249E-2</v>
      </c>
      <c r="AD26" s="82">
        <f t="shared" si="10"/>
        <v>0.2142528735632184</v>
      </c>
      <c r="AE26" s="82">
        <f t="shared" si="11"/>
        <v>0.29318007662835249</v>
      </c>
      <c r="AF26" s="82">
        <f t="shared" si="12"/>
        <v>0.25624521072796935</v>
      </c>
      <c r="AG26" s="82">
        <f t="shared" si="13"/>
        <v>0.16888888888888889</v>
      </c>
      <c r="AH26" s="82">
        <f t="shared" si="14"/>
        <v>5.1647509578544061E-2</v>
      </c>
    </row>
    <row r="27" spans="2:34" ht="13.5" customHeight="1">
      <c r="B27" s="138">
        <v>22</v>
      </c>
      <c r="C27" s="28" t="s">
        <v>56</v>
      </c>
      <c r="D27" s="126">
        <v>0</v>
      </c>
      <c r="E27" s="255">
        <v>17</v>
      </c>
      <c r="F27" s="123">
        <f t="shared" si="0"/>
        <v>17</v>
      </c>
      <c r="G27" s="126">
        <v>15</v>
      </c>
      <c r="H27" s="255">
        <v>73</v>
      </c>
      <c r="I27" s="123">
        <f t="shared" si="1"/>
        <v>88</v>
      </c>
      <c r="J27" s="126">
        <v>342</v>
      </c>
      <c r="K27" s="255">
        <v>1689</v>
      </c>
      <c r="L27" s="123">
        <f t="shared" si="2"/>
        <v>2031</v>
      </c>
      <c r="M27" s="126">
        <v>294</v>
      </c>
      <c r="N27" s="255">
        <v>2297</v>
      </c>
      <c r="O27" s="123">
        <f t="shared" si="3"/>
        <v>2591</v>
      </c>
      <c r="P27" s="126">
        <v>112</v>
      </c>
      <c r="Q27" s="255">
        <v>1981</v>
      </c>
      <c r="R27" s="123">
        <f t="shared" si="4"/>
        <v>2093</v>
      </c>
      <c r="S27" s="126">
        <v>33</v>
      </c>
      <c r="T27" s="255">
        <v>1272</v>
      </c>
      <c r="U27" s="123">
        <f t="shared" si="5"/>
        <v>1305</v>
      </c>
      <c r="V27" s="126">
        <v>1</v>
      </c>
      <c r="W27" s="255">
        <v>528</v>
      </c>
      <c r="X27" s="123">
        <f t="shared" si="6"/>
        <v>529</v>
      </c>
      <c r="Y27" s="126">
        <f t="shared" si="15"/>
        <v>797</v>
      </c>
      <c r="Z27" s="125">
        <f t="shared" si="15"/>
        <v>7857</v>
      </c>
      <c r="AA27" s="123">
        <f t="shared" si="7"/>
        <v>8654</v>
      </c>
      <c r="AB27" s="82">
        <f t="shared" si="8"/>
        <v>1.9644095216085049E-3</v>
      </c>
      <c r="AC27" s="82">
        <f t="shared" si="9"/>
        <v>1.0168708111855789E-2</v>
      </c>
      <c r="AD27" s="82">
        <f t="shared" si="10"/>
        <v>0.23468916108158078</v>
      </c>
      <c r="AE27" s="82">
        <f t="shared" si="11"/>
        <v>0.29939912179339034</v>
      </c>
      <c r="AF27" s="82">
        <f t="shared" si="12"/>
        <v>0.24185347816038827</v>
      </c>
      <c r="AG27" s="82">
        <f t="shared" si="13"/>
        <v>0.15079731915877051</v>
      </c>
      <c r="AH27" s="82">
        <f t="shared" si="14"/>
        <v>6.1127802172405821E-2</v>
      </c>
    </row>
    <row r="28" spans="2:34" ht="13.5" customHeight="1">
      <c r="B28" s="138">
        <v>23</v>
      </c>
      <c r="C28" s="28" t="s">
        <v>110</v>
      </c>
      <c r="D28" s="126">
        <v>10</v>
      </c>
      <c r="E28" s="255">
        <v>37</v>
      </c>
      <c r="F28" s="123">
        <f t="shared" si="0"/>
        <v>47</v>
      </c>
      <c r="G28" s="126">
        <v>11</v>
      </c>
      <c r="H28" s="255">
        <v>152</v>
      </c>
      <c r="I28" s="123">
        <f t="shared" si="1"/>
        <v>163</v>
      </c>
      <c r="J28" s="126">
        <v>485</v>
      </c>
      <c r="K28" s="255">
        <v>2418</v>
      </c>
      <c r="L28" s="123">
        <f t="shared" si="2"/>
        <v>2903</v>
      </c>
      <c r="M28" s="126">
        <v>470</v>
      </c>
      <c r="N28" s="255">
        <v>3566</v>
      </c>
      <c r="O28" s="123">
        <f t="shared" si="3"/>
        <v>4036</v>
      </c>
      <c r="P28" s="126">
        <v>158</v>
      </c>
      <c r="Q28" s="255">
        <v>3202</v>
      </c>
      <c r="R28" s="123">
        <f t="shared" si="4"/>
        <v>3360</v>
      </c>
      <c r="S28" s="126">
        <v>73</v>
      </c>
      <c r="T28" s="255">
        <v>1747</v>
      </c>
      <c r="U28" s="123">
        <f t="shared" si="5"/>
        <v>1820</v>
      </c>
      <c r="V28" s="126">
        <v>4</v>
      </c>
      <c r="W28" s="255">
        <v>705</v>
      </c>
      <c r="X28" s="123">
        <f t="shared" si="6"/>
        <v>709</v>
      </c>
      <c r="Y28" s="126">
        <f t="shared" si="15"/>
        <v>1211</v>
      </c>
      <c r="Z28" s="125">
        <f t="shared" si="15"/>
        <v>11827</v>
      </c>
      <c r="AA28" s="123">
        <f t="shared" si="7"/>
        <v>13038</v>
      </c>
      <c r="AB28" s="82">
        <f t="shared" si="8"/>
        <v>3.6048473692284091E-3</v>
      </c>
      <c r="AC28" s="82">
        <f t="shared" si="9"/>
        <v>1.2501917472004909E-2</v>
      </c>
      <c r="AD28" s="82">
        <f t="shared" si="10"/>
        <v>0.22265684921000153</v>
      </c>
      <c r="AE28" s="82">
        <f t="shared" si="11"/>
        <v>0.3095566804724651</v>
      </c>
      <c r="AF28" s="82">
        <f t="shared" si="12"/>
        <v>0.25770823745973309</v>
      </c>
      <c r="AG28" s="82">
        <f t="shared" si="13"/>
        <v>0.13959196195735543</v>
      </c>
      <c r="AH28" s="82">
        <f t="shared" si="14"/>
        <v>5.4379506059211533E-2</v>
      </c>
    </row>
    <row r="29" spans="2:34" ht="13.5" customHeight="1">
      <c r="B29" s="138">
        <v>24</v>
      </c>
      <c r="C29" s="28" t="s">
        <v>111</v>
      </c>
      <c r="D29" s="126">
        <v>9</v>
      </c>
      <c r="E29" s="255">
        <v>21</v>
      </c>
      <c r="F29" s="123">
        <f t="shared" si="0"/>
        <v>30</v>
      </c>
      <c r="G29" s="126">
        <v>9</v>
      </c>
      <c r="H29" s="255">
        <v>70</v>
      </c>
      <c r="I29" s="123">
        <f t="shared" si="1"/>
        <v>79</v>
      </c>
      <c r="J29" s="126">
        <v>201</v>
      </c>
      <c r="K29" s="255">
        <v>1181</v>
      </c>
      <c r="L29" s="123">
        <f t="shared" si="2"/>
        <v>1382</v>
      </c>
      <c r="M29" s="126">
        <v>186</v>
      </c>
      <c r="N29" s="255">
        <v>1375</v>
      </c>
      <c r="O29" s="123">
        <f t="shared" si="3"/>
        <v>1561</v>
      </c>
      <c r="P29" s="126">
        <v>72</v>
      </c>
      <c r="Q29" s="255">
        <v>1343</v>
      </c>
      <c r="R29" s="123">
        <f t="shared" si="4"/>
        <v>1415</v>
      </c>
      <c r="S29" s="126">
        <v>11</v>
      </c>
      <c r="T29" s="255">
        <v>856</v>
      </c>
      <c r="U29" s="123">
        <f t="shared" si="5"/>
        <v>867</v>
      </c>
      <c r="V29" s="126">
        <v>0</v>
      </c>
      <c r="W29" s="255">
        <v>345</v>
      </c>
      <c r="X29" s="123">
        <f t="shared" si="6"/>
        <v>345</v>
      </c>
      <c r="Y29" s="126">
        <f t="shared" si="15"/>
        <v>488</v>
      </c>
      <c r="Z29" s="125">
        <f t="shared" si="15"/>
        <v>5191</v>
      </c>
      <c r="AA29" s="123">
        <f t="shared" si="7"/>
        <v>5679</v>
      </c>
      <c r="AB29" s="82">
        <f t="shared" si="8"/>
        <v>5.2826201796090863E-3</v>
      </c>
      <c r="AC29" s="82">
        <f t="shared" si="9"/>
        <v>1.3910899806303927E-2</v>
      </c>
      <c r="AD29" s="82">
        <f t="shared" si="10"/>
        <v>0.24335270294065856</v>
      </c>
      <c r="AE29" s="82">
        <f t="shared" si="11"/>
        <v>0.2748723366789928</v>
      </c>
      <c r="AF29" s="82">
        <f t="shared" si="12"/>
        <v>0.24916358513822856</v>
      </c>
      <c r="AG29" s="82">
        <f t="shared" si="13"/>
        <v>0.1526677231907026</v>
      </c>
      <c r="AH29" s="82">
        <f t="shared" si="14"/>
        <v>6.0750132065504489E-2</v>
      </c>
    </row>
    <row r="30" spans="2:34" ht="13.5" customHeight="1">
      <c r="B30" s="138">
        <v>25</v>
      </c>
      <c r="C30" s="28" t="s">
        <v>112</v>
      </c>
      <c r="D30" s="126">
        <v>3</v>
      </c>
      <c r="E30" s="255">
        <v>4</v>
      </c>
      <c r="F30" s="123">
        <f t="shared" si="0"/>
        <v>7</v>
      </c>
      <c r="G30" s="126">
        <v>1</v>
      </c>
      <c r="H30" s="255">
        <v>21</v>
      </c>
      <c r="I30" s="123">
        <f t="shared" si="1"/>
        <v>22</v>
      </c>
      <c r="J30" s="126">
        <v>154</v>
      </c>
      <c r="K30" s="255">
        <v>740</v>
      </c>
      <c r="L30" s="123">
        <f t="shared" si="2"/>
        <v>894</v>
      </c>
      <c r="M30" s="126">
        <v>123</v>
      </c>
      <c r="N30" s="255">
        <v>881</v>
      </c>
      <c r="O30" s="123">
        <f t="shared" si="3"/>
        <v>1004</v>
      </c>
      <c r="P30" s="126">
        <v>33</v>
      </c>
      <c r="Q30" s="255">
        <v>882</v>
      </c>
      <c r="R30" s="123">
        <f t="shared" si="4"/>
        <v>915</v>
      </c>
      <c r="S30" s="126">
        <v>20</v>
      </c>
      <c r="T30" s="255">
        <v>617</v>
      </c>
      <c r="U30" s="123">
        <f t="shared" si="5"/>
        <v>637</v>
      </c>
      <c r="V30" s="126">
        <v>5</v>
      </c>
      <c r="W30" s="255">
        <v>281</v>
      </c>
      <c r="X30" s="123">
        <f t="shared" si="6"/>
        <v>286</v>
      </c>
      <c r="Y30" s="126">
        <f t="shared" si="15"/>
        <v>339</v>
      </c>
      <c r="Z30" s="125">
        <f t="shared" si="15"/>
        <v>3426</v>
      </c>
      <c r="AA30" s="123">
        <f t="shared" si="7"/>
        <v>3765</v>
      </c>
      <c r="AB30" s="82">
        <f t="shared" si="8"/>
        <v>1.8592297476759628E-3</v>
      </c>
      <c r="AC30" s="82">
        <f t="shared" si="9"/>
        <v>5.8432934926958835E-3</v>
      </c>
      <c r="AD30" s="82">
        <f t="shared" si="10"/>
        <v>0.23745019920318725</v>
      </c>
      <c r="AE30" s="82">
        <f t="shared" si="11"/>
        <v>0.26666666666666666</v>
      </c>
      <c r="AF30" s="82">
        <f t="shared" si="12"/>
        <v>0.24302788844621515</v>
      </c>
      <c r="AG30" s="82">
        <f t="shared" si="13"/>
        <v>0.16918990703851261</v>
      </c>
      <c r="AH30" s="82">
        <f t="shared" si="14"/>
        <v>7.5962815405046485E-2</v>
      </c>
    </row>
    <row r="31" spans="2:34" ht="13.5" customHeight="1">
      <c r="B31" s="138">
        <v>26</v>
      </c>
      <c r="C31" s="28" t="s">
        <v>30</v>
      </c>
      <c r="D31" s="126">
        <v>14</v>
      </c>
      <c r="E31" s="255">
        <v>138</v>
      </c>
      <c r="F31" s="123">
        <f t="shared" si="0"/>
        <v>152</v>
      </c>
      <c r="G31" s="126">
        <v>94</v>
      </c>
      <c r="H31" s="255">
        <v>601</v>
      </c>
      <c r="I31" s="123">
        <f t="shared" si="1"/>
        <v>695</v>
      </c>
      <c r="J31" s="126">
        <v>2696</v>
      </c>
      <c r="K31" s="255">
        <v>11355</v>
      </c>
      <c r="L31" s="123">
        <f t="shared" si="2"/>
        <v>14051</v>
      </c>
      <c r="M31" s="126">
        <v>1964</v>
      </c>
      <c r="N31" s="255">
        <v>15957</v>
      </c>
      <c r="O31" s="123">
        <f t="shared" si="3"/>
        <v>17921</v>
      </c>
      <c r="P31" s="126">
        <v>717</v>
      </c>
      <c r="Q31" s="255">
        <v>14479</v>
      </c>
      <c r="R31" s="123">
        <f t="shared" si="4"/>
        <v>15196</v>
      </c>
      <c r="S31" s="126">
        <v>214</v>
      </c>
      <c r="T31" s="255">
        <v>8926</v>
      </c>
      <c r="U31" s="123">
        <f t="shared" si="5"/>
        <v>9140</v>
      </c>
      <c r="V31" s="126">
        <v>32</v>
      </c>
      <c r="W31" s="255">
        <v>3898</v>
      </c>
      <c r="X31" s="123">
        <f t="shared" si="6"/>
        <v>3930</v>
      </c>
      <c r="Y31" s="126">
        <f t="shared" si="15"/>
        <v>5731</v>
      </c>
      <c r="Z31" s="125">
        <f t="shared" si="15"/>
        <v>55354</v>
      </c>
      <c r="AA31" s="123">
        <f t="shared" si="7"/>
        <v>61085</v>
      </c>
      <c r="AB31" s="82">
        <f t="shared" si="8"/>
        <v>2.4883359253499221E-3</v>
      </c>
      <c r="AC31" s="82">
        <f t="shared" si="9"/>
        <v>1.1377588606040764E-2</v>
      </c>
      <c r="AD31" s="82">
        <f t="shared" si="10"/>
        <v>0.23002373741507734</v>
      </c>
      <c r="AE31" s="82">
        <f t="shared" si="11"/>
        <v>0.29337807972497337</v>
      </c>
      <c r="AF31" s="82">
        <f t="shared" si="12"/>
        <v>0.24876811001064092</v>
      </c>
      <c r="AG31" s="82">
        <f t="shared" si="13"/>
        <v>0.14962756814275191</v>
      </c>
      <c r="AH31" s="82">
        <f t="shared" si="14"/>
        <v>6.4336580175165747E-2</v>
      </c>
    </row>
    <row r="32" spans="2:34" ht="13.5" customHeight="1">
      <c r="B32" s="138">
        <v>27</v>
      </c>
      <c r="C32" s="28" t="s">
        <v>31</v>
      </c>
      <c r="D32" s="126">
        <v>0</v>
      </c>
      <c r="E32" s="255">
        <v>17</v>
      </c>
      <c r="F32" s="123">
        <f t="shared" si="0"/>
        <v>17</v>
      </c>
      <c r="G32" s="126">
        <v>19</v>
      </c>
      <c r="H32" s="255">
        <v>127</v>
      </c>
      <c r="I32" s="123">
        <f t="shared" si="1"/>
        <v>146</v>
      </c>
      <c r="J32" s="126">
        <v>330</v>
      </c>
      <c r="K32" s="255">
        <v>1764</v>
      </c>
      <c r="L32" s="123">
        <f t="shared" si="2"/>
        <v>2094</v>
      </c>
      <c r="M32" s="126">
        <v>279</v>
      </c>
      <c r="N32" s="255">
        <v>2491</v>
      </c>
      <c r="O32" s="123">
        <f t="shared" si="3"/>
        <v>2770</v>
      </c>
      <c r="P32" s="126">
        <v>119</v>
      </c>
      <c r="Q32" s="255">
        <v>2423</v>
      </c>
      <c r="R32" s="123">
        <f t="shared" si="4"/>
        <v>2542</v>
      </c>
      <c r="S32" s="126">
        <v>30</v>
      </c>
      <c r="T32" s="255">
        <v>1655</v>
      </c>
      <c r="U32" s="123">
        <f t="shared" si="5"/>
        <v>1685</v>
      </c>
      <c r="V32" s="126">
        <v>0</v>
      </c>
      <c r="W32" s="255">
        <v>724</v>
      </c>
      <c r="X32" s="123">
        <f t="shared" si="6"/>
        <v>724</v>
      </c>
      <c r="Y32" s="126">
        <f t="shared" si="15"/>
        <v>777</v>
      </c>
      <c r="Z32" s="125">
        <f t="shared" si="15"/>
        <v>9201</v>
      </c>
      <c r="AA32" s="123">
        <f t="shared" si="7"/>
        <v>9978</v>
      </c>
      <c r="AB32" s="82">
        <f t="shared" si="8"/>
        <v>1.7037482461415114E-3</v>
      </c>
      <c r="AC32" s="82">
        <f t="shared" si="9"/>
        <v>1.4632190819803569E-2</v>
      </c>
      <c r="AD32" s="82">
        <f t="shared" si="10"/>
        <v>0.20986169573060734</v>
      </c>
      <c r="AE32" s="82">
        <f t="shared" si="11"/>
        <v>0.27761074363599919</v>
      </c>
      <c r="AF32" s="82">
        <f t="shared" si="12"/>
        <v>0.25476047304068949</v>
      </c>
      <c r="AG32" s="82">
        <f t="shared" si="13"/>
        <v>0.16887151733814393</v>
      </c>
      <c r="AH32" s="82">
        <f t="shared" si="14"/>
        <v>7.2559631188614956E-2</v>
      </c>
    </row>
    <row r="33" spans="2:34" ht="13.5" customHeight="1">
      <c r="B33" s="138">
        <v>28</v>
      </c>
      <c r="C33" s="28" t="s">
        <v>32</v>
      </c>
      <c r="D33" s="126">
        <v>3</v>
      </c>
      <c r="E33" s="255">
        <v>10</v>
      </c>
      <c r="F33" s="123">
        <f t="shared" si="0"/>
        <v>13</v>
      </c>
      <c r="G33" s="126">
        <v>21</v>
      </c>
      <c r="H33" s="255">
        <v>82</v>
      </c>
      <c r="I33" s="123">
        <f t="shared" si="1"/>
        <v>103</v>
      </c>
      <c r="J33" s="126">
        <v>417</v>
      </c>
      <c r="K33" s="255">
        <v>1713</v>
      </c>
      <c r="L33" s="123">
        <f t="shared" si="2"/>
        <v>2130</v>
      </c>
      <c r="M33" s="126">
        <v>305</v>
      </c>
      <c r="N33" s="255">
        <v>2575</v>
      </c>
      <c r="O33" s="123">
        <f t="shared" si="3"/>
        <v>2880</v>
      </c>
      <c r="P33" s="126">
        <v>93</v>
      </c>
      <c r="Q33" s="255">
        <v>2070</v>
      </c>
      <c r="R33" s="123">
        <f t="shared" si="4"/>
        <v>2163</v>
      </c>
      <c r="S33" s="126">
        <v>18</v>
      </c>
      <c r="T33" s="255">
        <v>1085</v>
      </c>
      <c r="U33" s="123">
        <f t="shared" si="5"/>
        <v>1103</v>
      </c>
      <c r="V33" s="126">
        <v>1</v>
      </c>
      <c r="W33" s="255">
        <v>478</v>
      </c>
      <c r="X33" s="123">
        <f t="shared" si="6"/>
        <v>479</v>
      </c>
      <c r="Y33" s="126">
        <f t="shared" si="15"/>
        <v>858</v>
      </c>
      <c r="Z33" s="125">
        <f t="shared" si="15"/>
        <v>8013</v>
      </c>
      <c r="AA33" s="123">
        <f t="shared" si="7"/>
        <v>8871</v>
      </c>
      <c r="AB33" s="82">
        <f t="shared" si="8"/>
        <v>1.4654492165483036E-3</v>
      </c>
      <c r="AC33" s="82">
        <f t="shared" si="9"/>
        <v>1.1610866869575021E-2</v>
      </c>
      <c r="AD33" s="82">
        <f t="shared" si="10"/>
        <v>0.24010821778829894</v>
      </c>
      <c r="AE33" s="82">
        <f t="shared" si="11"/>
        <v>0.32465336489685492</v>
      </c>
      <c r="AF33" s="82">
        <f t="shared" si="12"/>
        <v>0.2438282042610754</v>
      </c>
      <c r="AG33" s="82">
        <f t="shared" si="13"/>
        <v>0.12433772968098297</v>
      </c>
      <c r="AH33" s="82">
        <f t="shared" si="14"/>
        <v>5.3996167286664412E-2</v>
      </c>
    </row>
    <row r="34" spans="2:34" ht="13.5" customHeight="1">
      <c r="B34" s="138">
        <v>29</v>
      </c>
      <c r="C34" s="28" t="s">
        <v>33</v>
      </c>
      <c r="D34" s="126">
        <v>0</v>
      </c>
      <c r="E34" s="255">
        <v>18</v>
      </c>
      <c r="F34" s="123">
        <f t="shared" si="0"/>
        <v>18</v>
      </c>
      <c r="G34" s="126">
        <v>14</v>
      </c>
      <c r="H34" s="255">
        <v>60</v>
      </c>
      <c r="I34" s="123">
        <f t="shared" si="1"/>
        <v>74</v>
      </c>
      <c r="J34" s="126">
        <v>271</v>
      </c>
      <c r="K34" s="255">
        <v>1333</v>
      </c>
      <c r="L34" s="123">
        <f t="shared" si="2"/>
        <v>1604</v>
      </c>
      <c r="M34" s="126">
        <v>255</v>
      </c>
      <c r="N34" s="255">
        <v>1735</v>
      </c>
      <c r="O34" s="123">
        <f t="shared" si="3"/>
        <v>1990</v>
      </c>
      <c r="P34" s="126">
        <v>87</v>
      </c>
      <c r="Q34" s="255">
        <v>1671</v>
      </c>
      <c r="R34" s="123">
        <f t="shared" si="4"/>
        <v>1758</v>
      </c>
      <c r="S34" s="126">
        <v>36</v>
      </c>
      <c r="T34" s="255">
        <v>1055</v>
      </c>
      <c r="U34" s="123">
        <f t="shared" si="5"/>
        <v>1091</v>
      </c>
      <c r="V34" s="126">
        <v>2</v>
      </c>
      <c r="W34" s="255">
        <v>463</v>
      </c>
      <c r="X34" s="123">
        <f t="shared" si="6"/>
        <v>465</v>
      </c>
      <c r="Y34" s="126">
        <f t="shared" si="15"/>
        <v>665</v>
      </c>
      <c r="Z34" s="125">
        <f t="shared" si="15"/>
        <v>6335</v>
      </c>
      <c r="AA34" s="123">
        <f t="shared" si="7"/>
        <v>7000</v>
      </c>
      <c r="AB34" s="82">
        <f t="shared" si="8"/>
        <v>2.5714285714285713E-3</v>
      </c>
      <c r="AC34" s="82">
        <f t="shared" si="9"/>
        <v>1.0571428571428572E-2</v>
      </c>
      <c r="AD34" s="82">
        <f t="shared" si="10"/>
        <v>0.22914285714285715</v>
      </c>
      <c r="AE34" s="82">
        <f t="shared" si="11"/>
        <v>0.28428571428571431</v>
      </c>
      <c r="AF34" s="82">
        <f t="shared" si="12"/>
        <v>0.25114285714285717</v>
      </c>
      <c r="AG34" s="82">
        <f t="shared" si="13"/>
        <v>0.15585714285714286</v>
      </c>
      <c r="AH34" s="82">
        <f t="shared" si="14"/>
        <v>6.6428571428571434E-2</v>
      </c>
    </row>
    <row r="35" spans="2:34" ht="13.5" customHeight="1">
      <c r="B35" s="138">
        <v>30</v>
      </c>
      <c r="C35" s="28" t="s">
        <v>34</v>
      </c>
      <c r="D35" s="126">
        <v>0</v>
      </c>
      <c r="E35" s="255">
        <v>9</v>
      </c>
      <c r="F35" s="123">
        <f t="shared" si="0"/>
        <v>9</v>
      </c>
      <c r="G35" s="126">
        <v>6</v>
      </c>
      <c r="H35" s="255">
        <v>61</v>
      </c>
      <c r="I35" s="123">
        <f t="shared" si="1"/>
        <v>67</v>
      </c>
      <c r="J35" s="126">
        <v>459</v>
      </c>
      <c r="K35" s="255">
        <v>1620</v>
      </c>
      <c r="L35" s="123">
        <f t="shared" si="2"/>
        <v>2079</v>
      </c>
      <c r="M35" s="126">
        <v>289</v>
      </c>
      <c r="N35" s="255">
        <v>2234</v>
      </c>
      <c r="O35" s="123">
        <f t="shared" si="3"/>
        <v>2523</v>
      </c>
      <c r="P35" s="126">
        <v>74</v>
      </c>
      <c r="Q35" s="255">
        <v>2041</v>
      </c>
      <c r="R35" s="123">
        <f t="shared" si="4"/>
        <v>2115</v>
      </c>
      <c r="S35" s="126">
        <v>51</v>
      </c>
      <c r="T35" s="255">
        <v>1424</v>
      </c>
      <c r="U35" s="123">
        <f t="shared" si="5"/>
        <v>1475</v>
      </c>
      <c r="V35" s="126">
        <v>5</v>
      </c>
      <c r="W35" s="255">
        <v>653</v>
      </c>
      <c r="X35" s="123">
        <f t="shared" si="6"/>
        <v>658</v>
      </c>
      <c r="Y35" s="126">
        <f t="shared" si="15"/>
        <v>884</v>
      </c>
      <c r="Z35" s="125">
        <f t="shared" si="15"/>
        <v>8042</v>
      </c>
      <c r="AA35" s="123">
        <f t="shared" si="7"/>
        <v>8926</v>
      </c>
      <c r="AB35" s="82">
        <f t="shared" si="8"/>
        <v>1.008290387631638E-3</v>
      </c>
      <c r="AC35" s="82">
        <f t="shared" si="9"/>
        <v>7.5061617745910822E-3</v>
      </c>
      <c r="AD35" s="82">
        <f t="shared" si="10"/>
        <v>0.23291507954290835</v>
      </c>
      <c r="AE35" s="82">
        <f t="shared" si="11"/>
        <v>0.28265740533273581</v>
      </c>
      <c r="AF35" s="82">
        <f t="shared" si="12"/>
        <v>0.2369482410934349</v>
      </c>
      <c r="AG35" s="82">
        <f t="shared" si="13"/>
        <v>0.16524759130629621</v>
      </c>
      <c r="AH35" s="82">
        <f t="shared" si="14"/>
        <v>7.3717230562401967E-2</v>
      </c>
    </row>
    <row r="36" spans="2:34" ht="13.5" customHeight="1">
      <c r="B36" s="138">
        <v>31</v>
      </c>
      <c r="C36" s="28" t="s">
        <v>35</v>
      </c>
      <c r="D36" s="126">
        <v>3</v>
      </c>
      <c r="E36" s="255">
        <v>36</v>
      </c>
      <c r="F36" s="123">
        <f t="shared" si="0"/>
        <v>39</v>
      </c>
      <c r="G36" s="126">
        <v>24</v>
      </c>
      <c r="H36" s="255">
        <v>190</v>
      </c>
      <c r="I36" s="123">
        <f t="shared" si="1"/>
        <v>214</v>
      </c>
      <c r="J36" s="126">
        <v>694</v>
      </c>
      <c r="K36" s="255">
        <v>2317</v>
      </c>
      <c r="L36" s="123">
        <f t="shared" si="2"/>
        <v>3011</v>
      </c>
      <c r="M36" s="126">
        <v>387</v>
      </c>
      <c r="N36" s="255">
        <v>3189</v>
      </c>
      <c r="O36" s="123">
        <f t="shared" si="3"/>
        <v>3576</v>
      </c>
      <c r="P36" s="126">
        <v>187</v>
      </c>
      <c r="Q36" s="255">
        <v>2815</v>
      </c>
      <c r="R36" s="123">
        <f t="shared" si="4"/>
        <v>3002</v>
      </c>
      <c r="S36" s="126">
        <v>54</v>
      </c>
      <c r="T36" s="255">
        <v>1673</v>
      </c>
      <c r="U36" s="123">
        <f t="shared" si="5"/>
        <v>1727</v>
      </c>
      <c r="V36" s="126">
        <v>16</v>
      </c>
      <c r="W36" s="255">
        <v>671</v>
      </c>
      <c r="X36" s="123">
        <f t="shared" si="6"/>
        <v>687</v>
      </c>
      <c r="Y36" s="126">
        <f t="shared" si="15"/>
        <v>1365</v>
      </c>
      <c r="Z36" s="125">
        <f t="shared" si="15"/>
        <v>10891</v>
      </c>
      <c r="AA36" s="123">
        <f t="shared" si="7"/>
        <v>12256</v>
      </c>
      <c r="AB36" s="82">
        <f t="shared" si="8"/>
        <v>3.1821148825065273E-3</v>
      </c>
      <c r="AC36" s="82">
        <f t="shared" si="9"/>
        <v>1.7460835509138382E-2</v>
      </c>
      <c r="AD36" s="82">
        <f t="shared" si="10"/>
        <v>0.24567558746736293</v>
      </c>
      <c r="AE36" s="82">
        <f t="shared" si="11"/>
        <v>0.29177545691906004</v>
      </c>
      <c r="AF36" s="82">
        <f t="shared" si="12"/>
        <v>0.24494125326370758</v>
      </c>
      <c r="AG36" s="82">
        <f t="shared" si="13"/>
        <v>0.14091057441253263</v>
      </c>
      <c r="AH36" s="82">
        <f t="shared" si="14"/>
        <v>5.6054177545691905E-2</v>
      </c>
    </row>
    <row r="37" spans="2:34" ht="13.5" customHeight="1">
      <c r="B37" s="138">
        <v>32</v>
      </c>
      <c r="C37" s="28" t="s">
        <v>36</v>
      </c>
      <c r="D37" s="126">
        <v>8</v>
      </c>
      <c r="E37" s="255">
        <v>35</v>
      </c>
      <c r="F37" s="123">
        <f t="shared" si="0"/>
        <v>43</v>
      </c>
      <c r="G37" s="126">
        <v>10</v>
      </c>
      <c r="H37" s="255">
        <v>63</v>
      </c>
      <c r="I37" s="123">
        <f t="shared" si="1"/>
        <v>73</v>
      </c>
      <c r="J37" s="126">
        <v>360</v>
      </c>
      <c r="K37" s="255">
        <v>1934</v>
      </c>
      <c r="L37" s="123">
        <f t="shared" si="2"/>
        <v>2294</v>
      </c>
      <c r="M37" s="126">
        <v>333</v>
      </c>
      <c r="N37" s="255">
        <v>2900</v>
      </c>
      <c r="O37" s="123">
        <f t="shared" si="3"/>
        <v>3233</v>
      </c>
      <c r="P37" s="126">
        <v>107</v>
      </c>
      <c r="Q37" s="255">
        <v>2743</v>
      </c>
      <c r="R37" s="123">
        <f t="shared" si="4"/>
        <v>2850</v>
      </c>
      <c r="S37" s="126">
        <v>10</v>
      </c>
      <c r="T37" s="255">
        <v>1533</v>
      </c>
      <c r="U37" s="123">
        <f t="shared" si="5"/>
        <v>1543</v>
      </c>
      <c r="V37" s="126">
        <v>8</v>
      </c>
      <c r="W37" s="255">
        <v>698</v>
      </c>
      <c r="X37" s="123">
        <f t="shared" si="6"/>
        <v>706</v>
      </c>
      <c r="Y37" s="126">
        <f t="shared" si="15"/>
        <v>836</v>
      </c>
      <c r="Z37" s="125">
        <f t="shared" si="15"/>
        <v>9906</v>
      </c>
      <c r="AA37" s="123">
        <f t="shared" si="7"/>
        <v>10742</v>
      </c>
      <c r="AB37" s="82">
        <f t="shared" si="8"/>
        <v>4.0029789610873208E-3</v>
      </c>
      <c r="AC37" s="82">
        <f t="shared" si="9"/>
        <v>6.7957549804505682E-3</v>
      </c>
      <c r="AD37" s="82">
        <f t="shared" si="10"/>
        <v>0.21355427294730964</v>
      </c>
      <c r="AE37" s="82">
        <f t="shared" si="11"/>
        <v>0.30096816235337925</v>
      </c>
      <c r="AF37" s="82">
        <f t="shared" si="12"/>
        <v>0.26531372183950847</v>
      </c>
      <c r="AG37" s="82">
        <f t="shared" si="13"/>
        <v>0.14364177992924967</v>
      </c>
      <c r="AH37" s="82">
        <f t="shared" si="14"/>
        <v>6.5723328989015076E-2</v>
      </c>
    </row>
    <row r="38" spans="2:34" ht="13.5" customHeight="1">
      <c r="B38" s="138">
        <v>33</v>
      </c>
      <c r="C38" s="28" t="s">
        <v>37</v>
      </c>
      <c r="D38" s="126">
        <v>0</v>
      </c>
      <c r="E38" s="255">
        <v>13</v>
      </c>
      <c r="F38" s="123">
        <f t="shared" si="0"/>
        <v>13</v>
      </c>
      <c r="G38" s="126">
        <v>0</v>
      </c>
      <c r="H38" s="255">
        <v>18</v>
      </c>
      <c r="I38" s="123">
        <f t="shared" si="1"/>
        <v>18</v>
      </c>
      <c r="J38" s="126">
        <v>165</v>
      </c>
      <c r="K38" s="255">
        <v>674</v>
      </c>
      <c r="L38" s="123">
        <f t="shared" si="2"/>
        <v>839</v>
      </c>
      <c r="M38" s="126">
        <v>116</v>
      </c>
      <c r="N38" s="255">
        <v>833</v>
      </c>
      <c r="O38" s="123">
        <f t="shared" si="3"/>
        <v>949</v>
      </c>
      <c r="P38" s="126">
        <v>50</v>
      </c>
      <c r="Q38" s="255">
        <v>716</v>
      </c>
      <c r="R38" s="123">
        <f t="shared" si="4"/>
        <v>766</v>
      </c>
      <c r="S38" s="126">
        <v>15</v>
      </c>
      <c r="T38" s="255">
        <v>501</v>
      </c>
      <c r="U38" s="123">
        <f t="shared" si="5"/>
        <v>516</v>
      </c>
      <c r="V38" s="126">
        <v>0</v>
      </c>
      <c r="W38" s="255">
        <v>211</v>
      </c>
      <c r="X38" s="123">
        <f t="shared" si="6"/>
        <v>211</v>
      </c>
      <c r="Y38" s="126">
        <f t="shared" si="15"/>
        <v>346</v>
      </c>
      <c r="Z38" s="125">
        <f t="shared" si="15"/>
        <v>2966</v>
      </c>
      <c r="AA38" s="123">
        <f t="shared" si="7"/>
        <v>3312</v>
      </c>
      <c r="AB38" s="82">
        <f t="shared" si="8"/>
        <v>3.92512077294686E-3</v>
      </c>
      <c r="AC38" s="82">
        <f t="shared" si="9"/>
        <v>5.434782608695652E-3</v>
      </c>
      <c r="AD38" s="82">
        <f t="shared" si="10"/>
        <v>0.25332125603864736</v>
      </c>
      <c r="AE38" s="82">
        <f t="shared" si="11"/>
        <v>0.28653381642512077</v>
      </c>
      <c r="AF38" s="82">
        <f t="shared" si="12"/>
        <v>0.23128019323671498</v>
      </c>
      <c r="AG38" s="82">
        <f t="shared" si="13"/>
        <v>0.15579710144927536</v>
      </c>
      <c r="AH38" s="82">
        <f t="shared" si="14"/>
        <v>6.3707729468599039E-2</v>
      </c>
    </row>
    <row r="39" spans="2:34" ht="13.5" customHeight="1">
      <c r="B39" s="138">
        <v>34</v>
      </c>
      <c r="C39" s="28" t="s">
        <v>38</v>
      </c>
      <c r="D39" s="126">
        <v>4</v>
      </c>
      <c r="E39" s="255">
        <v>36</v>
      </c>
      <c r="F39" s="123">
        <f t="shared" si="0"/>
        <v>40</v>
      </c>
      <c r="G39" s="126">
        <v>8</v>
      </c>
      <c r="H39" s="255">
        <v>128</v>
      </c>
      <c r="I39" s="123">
        <f t="shared" si="1"/>
        <v>136</v>
      </c>
      <c r="J39" s="126">
        <v>552</v>
      </c>
      <c r="K39" s="255">
        <v>2783</v>
      </c>
      <c r="L39" s="123">
        <f t="shared" si="2"/>
        <v>3335</v>
      </c>
      <c r="M39" s="126">
        <v>500</v>
      </c>
      <c r="N39" s="255">
        <v>4069</v>
      </c>
      <c r="O39" s="123">
        <f t="shared" si="3"/>
        <v>4569</v>
      </c>
      <c r="P39" s="126">
        <v>180</v>
      </c>
      <c r="Q39" s="255">
        <v>3594</v>
      </c>
      <c r="R39" s="123">
        <f t="shared" si="4"/>
        <v>3774</v>
      </c>
      <c r="S39" s="126">
        <v>46</v>
      </c>
      <c r="T39" s="255">
        <v>2647</v>
      </c>
      <c r="U39" s="123">
        <f t="shared" si="5"/>
        <v>2693</v>
      </c>
      <c r="V39" s="126">
        <v>9</v>
      </c>
      <c r="W39" s="255">
        <v>1207</v>
      </c>
      <c r="X39" s="123">
        <f t="shared" si="6"/>
        <v>1216</v>
      </c>
      <c r="Y39" s="126">
        <f t="shared" si="15"/>
        <v>1299</v>
      </c>
      <c r="Z39" s="125">
        <f t="shared" si="15"/>
        <v>14464</v>
      </c>
      <c r="AA39" s="123">
        <f t="shared" si="7"/>
        <v>15763</v>
      </c>
      <c r="AB39" s="82">
        <f t="shared" si="8"/>
        <v>2.5375880225845335E-3</v>
      </c>
      <c r="AC39" s="82">
        <f t="shared" si="9"/>
        <v>8.6277992767874144E-3</v>
      </c>
      <c r="AD39" s="82">
        <f t="shared" si="10"/>
        <v>0.21157140138298547</v>
      </c>
      <c r="AE39" s="82">
        <f t="shared" si="11"/>
        <v>0.28985599187971833</v>
      </c>
      <c r="AF39" s="82">
        <f t="shared" si="12"/>
        <v>0.23942142993085072</v>
      </c>
      <c r="AG39" s="82">
        <f t="shared" si="13"/>
        <v>0.17084311362050372</v>
      </c>
      <c r="AH39" s="82">
        <f t="shared" si="14"/>
        <v>7.7142675886569811E-2</v>
      </c>
    </row>
    <row r="40" spans="2:34" ht="13.5" customHeight="1">
      <c r="B40" s="138">
        <v>35</v>
      </c>
      <c r="C40" s="28" t="s">
        <v>1</v>
      </c>
      <c r="D40" s="126">
        <v>0</v>
      </c>
      <c r="E40" s="255">
        <v>10</v>
      </c>
      <c r="F40" s="123">
        <f t="shared" si="0"/>
        <v>10</v>
      </c>
      <c r="G40" s="126">
        <v>1</v>
      </c>
      <c r="H40" s="255">
        <v>26</v>
      </c>
      <c r="I40" s="123">
        <f t="shared" si="1"/>
        <v>27</v>
      </c>
      <c r="J40" s="126">
        <v>1093</v>
      </c>
      <c r="K40" s="255">
        <v>4757</v>
      </c>
      <c r="L40" s="123">
        <f t="shared" si="2"/>
        <v>5850</v>
      </c>
      <c r="M40" s="126">
        <v>848</v>
      </c>
      <c r="N40" s="255">
        <v>6572</v>
      </c>
      <c r="O40" s="123">
        <f t="shared" si="3"/>
        <v>7420</v>
      </c>
      <c r="P40" s="126">
        <v>376</v>
      </c>
      <c r="Q40" s="255">
        <v>6197</v>
      </c>
      <c r="R40" s="123">
        <f t="shared" si="4"/>
        <v>6573</v>
      </c>
      <c r="S40" s="126">
        <v>68</v>
      </c>
      <c r="T40" s="255">
        <v>3710</v>
      </c>
      <c r="U40" s="123">
        <f t="shared" si="5"/>
        <v>3778</v>
      </c>
      <c r="V40" s="126">
        <v>14</v>
      </c>
      <c r="W40" s="255">
        <v>1513</v>
      </c>
      <c r="X40" s="123">
        <f t="shared" si="6"/>
        <v>1527</v>
      </c>
      <c r="Y40" s="126">
        <f t="shared" si="15"/>
        <v>2400</v>
      </c>
      <c r="Z40" s="125">
        <f t="shared" si="15"/>
        <v>22785</v>
      </c>
      <c r="AA40" s="123">
        <f t="shared" si="7"/>
        <v>25185</v>
      </c>
      <c r="AB40" s="82">
        <f t="shared" si="8"/>
        <v>3.9706174310105219E-4</v>
      </c>
      <c r="AC40" s="82">
        <f t="shared" si="9"/>
        <v>1.0720667063728411E-3</v>
      </c>
      <c r="AD40" s="82">
        <f t="shared" si="10"/>
        <v>0.23228111971411555</v>
      </c>
      <c r="AE40" s="82">
        <f t="shared" si="11"/>
        <v>0.29461981338098076</v>
      </c>
      <c r="AF40" s="82">
        <f t="shared" si="12"/>
        <v>0.26098868374032164</v>
      </c>
      <c r="AG40" s="82">
        <f t="shared" si="13"/>
        <v>0.15000992654357753</v>
      </c>
      <c r="AH40" s="82">
        <f t="shared" si="14"/>
        <v>6.063132817153067E-2</v>
      </c>
    </row>
    <row r="41" spans="2:34" ht="13.5" customHeight="1">
      <c r="B41" s="138">
        <v>36</v>
      </c>
      <c r="C41" s="28" t="s">
        <v>2</v>
      </c>
      <c r="D41" s="126">
        <v>0</v>
      </c>
      <c r="E41" s="255">
        <v>19</v>
      </c>
      <c r="F41" s="123">
        <f t="shared" si="0"/>
        <v>19</v>
      </c>
      <c r="G41" s="126">
        <v>9</v>
      </c>
      <c r="H41" s="255">
        <v>40</v>
      </c>
      <c r="I41" s="123">
        <f t="shared" si="1"/>
        <v>49</v>
      </c>
      <c r="J41" s="126">
        <v>246</v>
      </c>
      <c r="K41" s="255">
        <v>1390</v>
      </c>
      <c r="L41" s="123">
        <f t="shared" si="2"/>
        <v>1636</v>
      </c>
      <c r="M41" s="126">
        <v>199</v>
      </c>
      <c r="N41" s="255">
        <v>1866</v>
      </c>
      <c r="O41" s="123">
        <f t="shared" si="3"/>
        <v>2065</v>
      </c>
      <c r="P41" s="126">
        <v>96</v>
      </c>
      <c r="Q41" s="255">
        <v>1918</v>
      </c>
      <c r="R41" s="123">
        <f t="shared" si="4"/>
        <v>2014</v>
      </c>
      <c r="S41" s="126">
        <v>25</v>
      </c>
      <c r="T41" s="255">
        <v>1349</v>
      </c>
      <c r="U41" s="123">
        <f t="shared" si="5"/>
        <v>1374</v>
      </c>
      <c r="V41" s="126">
        <v>7</v>
      </c>
      <c r="W41" s="255">
        <v>597</v>
      </c>
      <c r="X41" s="123">
        <f t="shared" si="6"/>
        <v>604</v>
      </c>
      <c r="Y41" s="126">
        <f t="shared" si="15"/>
        <v>582</v>
      </c>
      <c r="Z41" s="125">
        <f t="shared" si="15"/>
        <v>7179</v>
      </c>
      <c r="AA41" s="123">
        <f t="shared" si="7"/>
        <v>7761</v>
      </c>
      <c r="AB41" s="82">
        <f t="shared" si="8"/>
        <v>2.4481381265300862E-3</v>
      </c>
      <c r="AC41" s="82">
        <f t="shared" si="9"/>
        <v>6.3136193789460121E-3</v>
      </c>
      <c r="AD41" s="82">
        <f t="shared" si="10"/>
        <v>0.21079757763174847</v>
      </c>
      <c r="AE41" s="82">
        <f t="shared" si="11"/>
        <v>0.2660739595412962</v>
      </c>
      <c r="AF41" s="82">
        <f t="shared" si="12"/>
        <v>0.25950264141218915</v>
      </c>
      <c r="AG41" s="82">
        <f t="shared" si="13"/>
        <v>0.17703904136064941</v>
      </c>
      <c r="AH41" s="82">
        <f t="shared" si="14"/>
        <v>7.7825022548640641E-2</v>
      </c>
    </row>
    <row r="42" spans="2:34" ht="13.5" customHeight="1">
      <c r="B42" s="138">
        <v>37</v>
      </c>
      <c r="C42" s="28" t="s">
        <v>3</v>
      </c>
      <c r="D42" s="126">
        <v>4</v>
      </c>
      <c r="E42" s="255">
        <v>11</v>
      </c>
      <c r="F42" s="123">
        <f t="shared" si="0"/>
        <v>15</v>
      </c>
      <c r="G42" s="126">
        <v>6</v>
      </c>
      <c r="H42" s="255">
        <v>42</v>
      </c>
      <c r="I42" s="123">
        <f t="shared" si="1"/>
        <v>48</v>
      </c>
      <c r="J42" s="126">
        <v>1043</v>
      </c>
      <c r="K42" s="255">
        <v>4385</v>
      </c>
      <c r="L42" s="123">
        <f t="shared" si="2"/>
        <v>5428</v>
      </c>
      <c r="M42" s="126">
        <v>706</v>
      </c>
      <c r="N42" s="255">
        <v>5749</v>
      </c>
      <c r="O42" s="123">
        <f t="shared" si="3"/>
        <v>6455</v>
      </c>
      <c r="P42" s="126">
        <v>314</v>
      </c>
      <c r="Q42" s="255">
        <v>5569</v>
      </c>
      <c r="R42" s="123">
        <f t="shared" si="4"/>
        <v>5883</v>
      </c>
      <c r="S42" s="126">
        <v>71</v>
      </c>
      <c r="T42" s="255">
        <v>3562</v>
      </c>
      <c r="U42" s="123">
        <f t="shared" si="5"/>
        <v>3633</v>
      </c>
      <c r="V42" s="126">
        <v>8</v>
      </c>
      <c r="W42" s="255">
        <v>1474</v>
      </c>
      <c r="X42" s="123">
        <f t="shared" si="6"/>
        <v>1482</v>
      </c>
      <c r="Y42" s="126">
        <f t="shared" si="15"/>
        <v>2152</v>
      </c>
      <c r="Z42" s="125">
        <f t="shared" si="15"/>
        <v>20792</v>
      </c>
      <c r="AA42" s="123">
        <f t="shared" si="7"/>
        <v>22944</v>
      </c>
      <c r="AB42" s="82">
        <f t="shared" si="8"/>
        <v>6.5376569037656901E-4</v>
      </c>
      <c r="AC42" s="82">
        <f t="shared" si="9"/>
        <v>2.0920502092050207E-3</v>
      </c>
      <c r="AD42" s="82">
        <f t="shared" si="10"/>
        <v>0.23657601115760113</v>
      </c>
      <c r="AE42" s="82">
        <f t="shared" si="11"/>
        <v>0.28133716875871689</v>
      </c>
      <c r="AF42" s="82">
        <f t="shared" si="12"/>
        <v>0.25640690376569036</v>
      </c>
      <c r="AG42" s="82">
        <f t="shared" si="13"/>
        <v>0.15834205020920503</v>
      </c>
      <c r="AH42" s="82">
        <f t="shared" si="14"/>
        <v>6.4592050209205026E-2</v>
      </c>
    </row>
    <row r="43" spans="2:34" ht="13.5" customHeight="1">
      <c r="B43" s="138">
        <v>38</v>
      </c>
      <c r="C43" s="139" t="s">
        <v>39</v>
      </c>
      <c r="D43" s="126">
        <v>1</v>
      </c>
      <c r="E43" s="255">
        <v>1</v>
      </c>
      <c r="F43" s="123">
        <f t="shared" si="0"/>
        <v>2</v>
      </c>
      <c r="G43" s="126">
        <v>11</v>
      </c>
      <c r="H43" s="255">
        <v>38</v>
      </c>
      <c r="I43" s="123">
        <f t="shared" si="1"/>
        <v>49</v>
      </c>
      <c r="J43" s="126">
        <v>200</v>
      </c>
      <c r="K43" s="255">
        <v>932</v>
      </c>
      <c r="L43" s="123">
        <f t="shared" si="2"/>
        <v>1132</v>
      </c>
      <c r="M43" s="126">
        <v>175</v>
      </c>
      <c r="N43" s="255">
        <v>1351</v>
      </c>
      <c r="O43" s="123">
        <f t="shared" si="3"/>
        <v>1526</v>
      </c>
      <c r="P43" s="126">
        <v>85</v>
      </c>
      <c r="Q43" s="255">
        <v>1141</v>
      </c>
      <c r="R43" s="123">
        <f t="shared" si="4"/>
        <v>1226</v>
      </c>
      <c r="S43" s="126">
        <v>5</v>
      </c>
      <c r="T43" s="255">
        <v>672</v>
      </c>
      <c r="U43" s="123">
        <f t="shared" si="5"/>
        <v>677</v>
      </c>
      <c r="V43" s="126">
        <v>11</v>
      </c>
      <c r="W43" s="255">
        <v>300</v>
      </c>
      <c r="X43" s="123">
        <f t="shared" si="6"/>
        <v>311</v>
      </c>
      <c r="Y43" s="126">
        <f t="shared" si="15"/>
        <v>488</v>
      </c>
      <c r="Z43" s="125">
        <f t="shared" si="15"/>
        <v>4435</v>
      </c>
      <c r="AA43" s="123">
        <f t="shared" si="7"/>
        <v>4923</v>
      </c>
      <c r="AB43" s="82">
        <f t="shared" si="8"/>
        <v>4.0625634775543368E-4</v>
      </c>
      <c r="AC43" s="82">
        <f t="shared" si="9"/>
        <v>9.9532805200081252E-3</v>
      </c>
      <c r="AD43" s="82">
        <f t="shared" si="10"/>
        <v>0.22994109282957545</v>
      </c>
      <c r="AE43" s="82">
        <f t="shared" si="11"/>
        <v>0.30997359333739588</v>
      </c>
      <c r="AF43" s="82">
        <f t="shared" si="12"/>
        <v>0.24903514117408085</v>
      </c>
      <c r="AG43" s="82">
        <f t="shared" si="13"/>
        <v>0.13751777371521429</v>
      </c>
      <c r="AH43" s="82">
        <f t="shared" si="14"/>
        <v>6.3172862075969935E-2</v>
      </c>
    </row>
    <row r="44" spans="2:34" ht="13.5" customHeight="1">
      <c r="B44" s="138">
        <v>39</v>
      </c>
      <c r="C44" s="139" t="s">
        <v>7</v>
      </c>
      <c r="D44" s="126">
        <v>0</v>
      </c>
      <c r="E44" s="255">
        <v>24</v>
      </c>
      <c r="F44" s="123">
        <f t="shared" si="0"/>
        <v>24</v>
      </c>
      <c r="G44" s="126">
        <v>2</v>
      </c>
      <c r="H44" s="255">
        <v>52</v>
      </c>
      <c r="I44" s="123">
        <f t="shared" si="1"/>
        <v>54</v>
      </c>
      <c r="J44" s="126">
        <v>927</v>
      </c>
      <c r="K44" s="255">
        <v>4768</v>
      </c>
      <c r="L44" s="123">
        <f t="shared" si="2"/>
        <v>5695</v>
      </c>
      <c r="M44" s="126">
        <v>759</v>
      </c>
      <c r="N44" s="255">
        <v>6970</v>
      </c>
      <c r="O44" s="123">
        <f t="shared" si="3"/>
        <v>7729</v>
      </c>
      <c r="P44" s="126">
        <v>322</v>
      </c>
      <c r="Q44" s="255">
        <v>6408</v>
      </c>
      <c r="R44" s="123">
        <f t="shared" si="4"/>
        <v>6730</v>
      </c>
      <c r="S44" s="126">
        <v>48</v>
      </c>
      <c r="T44" s="255">
        <v>3570</v>
      </c>
      <c r="U44" s="123">
        <f t="shared" si="5"/>
        <v>3618</v>
      </c>
      <c r="V44" s="126">
        <v>7</v>
      </c>
      <c r="W44" s="255">
        <v>1620</v>
      </c>
      <c r="X44" s="123">
        <f t="shared" si="6"/>
        <v>1627</v>
      </c>
      <c r="Y44" s="126">
        <f t="shared" si="15"/>
        <v>2065</v>
      </c>
      <c r="Z44" s="125">
        <f t="shared" si="15"/>
        <v>23412</v>
      </c>
      <c r="AA44" s="123">
        <f t="shared" si="7"/>
        <v>25477</v>
      </c>
      <c r="AB44" s="82">
        <f t="shared" si="8"/>
        <v>9.4202614122541905E-4</v>
      </c>
      <c r="AC44" s="82">
        <f t="shared" si="9"/>
        <v>2.1195588177571928E-3</v>
      </c>
      <c r="AD44" s="82">
        <f t="shared" si="10"/>
        <v>0.22353495309494839</v>
      </c>
      <c r="AE44" s="82">
        <f t="shared" si="11"/>
        <v>0.30337166856380265</v>
      </c>
      <c r="AF44" s="82">
        <f t="shared" si="12"/>
        <v>0.26415983043529456</v>
      </c>
      <c r="AG44" s="82">
        <f t="shared" si="13"/>
        <v>0.14201044078973191</v>
      </c>
      <c r="AH44" s="82">
        <f t="shared" si="14"/>
        <v>6.3861522157239864E-2</v>
      </c>
    </row>
    <row r="45" spans="2:34" ht="13.5" customHeight="1">
      <c r="B45" s="138">
        <v>40</v>
      </c>
      <c r="C45" s="139" t="s">
        <v>40</v>
      </c>
      <c r="D45" s="126">
        <v>2</v>
      </c>
      <c r="E45" s="255">
        <v>19</v>
      </c>
      <c r="F45" s="123">
        <f t="shared" si="0"/>
        <v>21</v>
      </c>
      <c r="G45" s="126">
        <v>16</v>
      </c>
      <c r="H45" s="255">
        <v>82</v>
      </c>
      <c r="I45" s="123">
        <f t="shared" si="1"/>
        <v>98</v>
      </c>
      <c r="J45" s="126">
        <v>264</v>
      </c>
      <c r="K45" s="255">
        <v>1253</v>
      </c>
      <c r="L45" s="123">
        <f t="shared" si="2"/>
        <v>1517</v>
      </c>
      <c r="M45" s="126">
        <v>199</v>
      </c>
      <c r="N45" s="255">
        <v>1592</v>
      </c>
      <c r="O45" s="123">
        <f t="shared" si="3"/>
        <v>1791</v>
      </c>
      <c r="P45" s="126">
        <v>62</v>
      </c>
      <c r="Q45" s="255">
        <v>1741</v>
      </c>
      <c r="R45" s="123">
        <f t="shared" si="4"/>
        <v>1803</v>
      </c>
      <c r="S45" s="126">
        <v>10</v>
      </c>
      <c r="T45" s="255">
        <v>969</v>
      </c>
      <c r="U45" s="123">
        <f t="shared" si="5"/>
        <v>979</v>
      </c>
      <c r="V45" s="126">
        <v>0</v>
      </c>
      <c r="W45" s="255">
        <v>371</v>
      </c>
      <c r="X45" s="123">
        <f t="shared" si="6"/>
        <v>371</v>
      </c>
      <c r="Y45" s="126">
        <f t="shared" si="15"/>
        <v>553</v>
      </c>
      <c r="Z45" s="125">
        <f t="shared" si="15"/>
        <v>6027</v>
      </c>
      <c r="AA45" s="123">
        <f t="shared" si="7"/>
        <v>6580</v>
      </c>
      <c r="AB45" s="82">
        <f t="shared" si="8"/>
        <v>3.1914893617021275E-3</v>
      </c>
      <c r="AC45" s="82">
        <f t="shared" si="9"/>
        <v>1.4893617021276596E-2</v>
      </c>
      <c r="AD45" s="82">
        <f t="shared" si="10"/>
        <v>0.23054711246200607</v>
      </c>
      <c r="AE45" s="82">
        <f t="shared" si="11"/>
        <v>0.27218844984802432</v>
      </c>
      <c r="AF45" s="82">
        <f t="shared" si="12"/>
        <v>0.27401215805471124</v>
      </c>
      <c r="AG45" s="82">
        <f t="shared" si="13"/>
        <v>0.14878419452887537</v>
      </c>
      <c r="AH45" s="82">
        <f t="shared" si="14"/>
        <v>5.6382978723404253E-2</v>
      </c>
    </row>
    <row r="46" spans="2:34" ht="13.5" customHeight="1">
      <c r="B46" s="138">
        <v>41</v>
      </c>
      <c r="C46" s="139" t="s">
        <v>11</v>
      </c>
      <c r="D46" s="126">
        <v>3</v>
      </c>
      <c r="E46" s="255">
        <v>25</v>
      </c>
      <c r="F46" s="123">
        <f t="shared" si="0"/>
        <v>28</v>
      </c>
      <c r="G46" s="126">
        <v>6</v>
      </c>
      <c r="H46" s="255">
        <v>33</v>
      </c>
      <c r="I46" s="123">
        <f t="shared" si="1"/>
        <v>39</v>
      </c>
      <c r="J46" s="126">
        <v>365</v>
      </c>
      <c r="K46" s="255">
        <v>1976</v>
      </c>
      <c r="L46" s="123">
        <f t="shared" si="2"/>
        <v>2341</v>
      </c>
      <c r="M46" s="126">
        <v>380</v>
      </c>
      <c r="N46" s="255">
        <v>2646</v>
      </c>
      <c r="O46" s="123">
        <f t="shared" si="3"/>
        <v>3026</v>
      </c>
      <c r="P46" s="126">
        <v>114</v>
      </c>
      <c r="Q46" s="255">
        <v>2338</v>
      </c>
      <c r="R46" s="123">
        <f t="shared" si="4"/>
        <v>2452</v>
      </c>
      <c r="S46" s="126">
        <v>45</v>
      </c>
      <c r="T46" s="255">
        <v>1245</v>
      </c>
      <c r="U46" s="123">
        <f t="shared" si="5"/>
        <v>1290</v>
      </c>
      <c r="V46" s="126">
        <v>0</v>
      </c>
      <c r="W46" s="255">
        <v>411</v>
      </c>
      <c r="X46" s="123">
        <f t="shared" si="6"/>
        <v>411</v>
      </c>
      <c r="Y46" s="126">
        <f t="shared" si="15"/>
        <v>913</v>
      </c>
      <c r="Z46" s="125">
        <f t="shared" si="15"/>
        <v>8674</v>
      </c>
      <c r="AA46" s="123">
        <f t="shared" si="7"/>
        <v>9587</v>
      </c>
      <c r="AB46" s="82">
        <f t="shared" si="8"/>
        <v>2.9206216751851465E-3</v>
      </c>
      <c r="AC46" s="82">
        <f t="shared" si="9"/>
        <v>4.0680087618650256E-3</v>
      </c>
      <c r="AD46" s="82">
        <f t="shared" si="10"/>
        <v>0.24418483362887244</v>
      </c>
      <c r="AE46" s="82">
        <f t="shared" si="11"/>
        <v>0.31563575675393762</v>
      </c>
      <c r="AF46" s="82">
        <f t="shared" si="12"/>
        <v>0.2557630124126421</v>
      </c>
      <c r="AG46" s="82">
        <f t="shared" si="13"/>
        <v>0.13455721289245853</v>
      </c>
      <c r="AH46" s="82">
        <f t="shared" si="14"/>
        <v>4.2870553875039116E-2</v>
      </c>
    </row>
    <row r="47" spans="2:34" ht="13.5" customHeight="1">
      <c r="B47" s="138">
        <v>42</v>
      </c>
      <c r="C47" s="139" t="s">
        <v>12</v>
      </c>
      <c r="D47" s="126">
        <v>17</v>
      </c>
      <c r="E47" s="255">
        <v>29</v>
      </c>
      <c r="F47" s="123">
        <f t="shared" si="0"/>
        <v>46</v>
      </c>
      <c r="G47" s="126">
        <v>29</v>
      </c>
      <c r="H47" s="255">
        <v>219</v>
      </c>
      <c r="I47" s="123">
        <f t="shared" si="1"/>
        <v>248</v>
      </c>
      <c r="J47" s="126">
        <v>1219</v>
      </c>
      <c r="K47" s="255">
        <v>5410</v>
      </c>
      <c r="L47" s="123">
        <f t="shared" si="2"/>
        <v>6629</v>
      </c>
      <c r="M47" s="126">
        <v>928</v>
      </c>
      <c r="N47" s="255">
        <v>7092</v>
      </c>
      <c r="O47" s="123">
        <f t="shared" si="3"/>
        <v>8020</v>
      </c>
      <c r="P47" s="126">
        <v>398</v>
      </c>
      <c r="Q47" s="255">
        <v>5927</v>
      </c>
      <c r="R47" s="123">
        <f t="shared" si="4"/>
        <v>6325</v>
      </c>
      <c r="S47" s="126">
        <v>71</v>
      </c>
      <c r="T47" s="255">
        <v>3691</v>
      </c>
      <c r="U47" s="123">
        <f t="shared" si="5"/>
        <v>3762</v>
      </c>
      <c r="V47" s="126">
        <v>3</v>
      </c>
      <c r="W47" s="255">
        <v>1536</v>
      </c>
      <c r="X47" s="123">
        <f t="shared" si="6"/>
        <v>1539</v>
      </c>
      <c r="Y47" s="126">
        <f t="shared" si="15"/>
        <v>2665</v>
      </c>
      <c r="Z47" s="125">
        <f t="shared" si="15"/>
        <v>23904</v>
      </c>
      <c r="AA47" s="123">
        <f t="shared" si="7"/>
        <v>26569</v>
      </c>
      <c r="AB47" s="82">
        <f t="shared" si="8"/>
        <v>1.731341036546351E-3</v>
      </c>
      <c r="AC47" s="82">
        <f t="shared" si="9"/>
        <v>9.3341864579020665E-3</v>
      </c>
      <c r="AD47" s="82">
        <f t="shared" si="10"/>
        <v>0.2495012985057774</v>
      </c>
      <c r="AE47" s="82">
        <f t="shared" si="11"/>
        <v>0.30185554593699426</v>
      </c>
      <c r="AF47" s="82">
        <f t="shared" si="12"/>
        <v>0.23805939252512326</v>
      </c>
      <c r="AG47" s="82">
        <f t="shared" si="13"/>
        <v>0.14159358651059506</v>
      </c>
      <c r="AH47" s="82">
        <f t="shared" si="14"/>
        <v>5.7924649027061612E-2</v>
      </c>
    </row>
    <row r="48" spans="2:34" ht="13.5" customHeight="1">
      <c r="B48" s="138">
        <v>43</v>
      </c>
      <c r="C48" s="139" t="s">
        <v>8</v>
      </c>
      <c r="D48" s="126">
        <v>7</v>
      </c>
      <c r="E48" s="255">
        <v>6</v>
      </c>
      <c r="F48" s="123">
        <f t="shared" si="0"/>
        <v>13</v>
      </c>
      <c r="G48" s="126">
        <v>8</v>
      </c>
      <c r="H48" s="255">
        <v>116</v>
      </c>
      <c r="I48" s="123">
        <f t="shared" si="1"/>
        <v>124</v>
      </c>
      <c r="J48" s="126">
        <v>739</v>
      </c>
      <c r="K48" s="255">
        <v>3318</v>
      </c>
      <c r="L48" s="123">
        <f t="shared" si="2"/>
        <v>4057</v>
      </c>
      <c r="M48" s="126">
        <v>485</v>
      </c>
      <c r="N48" s="255">
        <v>4659</v>
      </c>
      <c r="O48" s="123">
        <f t="shared" si="3"/>
        <v>5144</v>
      </c>
      <c r="P48" s="126">
        <v>251</v>
      </c>
      <c r="Q48" s="255">
        <v>3955</v>
      </c>
      <c r="R48" s="123">
        <f t="shared" si="4"/>
        <v>4206</v>
      </c>
      <c r="S48" s="126">
        <v>74</v>
      </c>
      <c r="T48" s="255">
        <v>2723</v>
      </c>
      <c r="U48" s="123">
        <f t="shared" si="5"/>
        <v>2797</v>
      </c>
      <c r="V48" s="126">
        <v>0</v>
      </c>
      <c r="W48" s="255">
        <v>1243</v>
      </c>
      <c r="X48" s="123">
        <f t="shared" si="6"/>
        <v>1243</v>
      </c>
      <c r="Y48" s="126">
        <f t="shared" si="15"/>
        <v>1564</v>
      </c>
      <c r="Z48" s="125">
        <f t="shared" si="15"/>
        <v>16020</v>
      </c>
      <c r="AA48" s="123">
        <f t="shared" si="7"/>
        <v>17584</v>
      </c>
      <c r="AB48" s="82">
        <f t="shared" si="8"/>
        <v>7.3930846223839853E-4</v>
      </c>
      <c r="AC48" s="82">
        <f t="shared" si="9"/>
        <v>7.0518653321201092E-3</v>
      </c>
      <c r="AD48" s="82">
        <f t="shared" si="10"/>
        <v>0.230721110100091</v>
      </c>
      <c r="AE48" s="82">
        <f t="shared" si="11"/>
        <v>0.29253867151956325</v>
      </c>
      <c r="AF48" s="82">
        <f t="shared" si="12"/>
        <v>0.23919472247497725</v>
      </c>
      <c r="AG48" s="82">
        <f t="shared" si="13"/>
        <v>0.15906505914467697</v>
      </c>
      <c r="AH48" s="82">
        <f t="shared" si="14"/>
        <v>7.068926296633303E-2</v>
      </c>
    </row>
    <row r="49" spans="2:34" ht="13.5" customHeight="1">
      <c r="B49" s="138">
        <v>44</v>
      </c>
      <c r="C49" s="139" t="s">
        <v>18</v>
      </c>
      <c r="D49" s="126">
        <v>0</v>
      </c>
      <c r="E49" s="255">
        <v>5</v>
      </c>
      <c r="F49" s="123">
        <f t="shared" si="0"/>
        <v>5</v>
      </c>
      <c r="G49" s="126">
        <v>4</v>
      </c>
      <c r="H49" s="255">
        <v>43</v>
      </c>
      <c r="I49" s="123">
        <f t="shared" si="1"/>
        <v>47</v>
      </c>
      <c r="J49" s="126">
        <v>898</v>
      </c>
      <c r="K49" s="255">
        <v>3227</v>
      </c>
      <c r="L49" s="123">
        <f t="shared" si="2"/>
        <v>4125</v>
      </c>
      <c r="M49" s="126">
        <v>697</v>
      </c>
      <c r="N49" s="255">
        <v>4420</v>
      </c>
      <c r="O49" s="123">
        <f t="shared" si="3"/>
        <v>5117</v>
      </c>
      <c r="P49" s="126">
        <v>277</v>
      </c>
      <c r="Q49" s="255">
        <v>3723</v>
      </c>
      <c r="R49" s="123">
        <f t="shared" si="4"/>
        <v>4000</v>
      </c>
      <c r="S49" s="126">
        <v>96</v>
      </c>
      <c r="T49" s="255">
        <v>2037</v>
      </c>
      <c r="U49" s="123">
        <f t="shared" si="5"/>
        <v>2133</v>
      </c>
      <c r="V49" s="126">
        <v>11</v>
      </c>
      <c r="W49" s="255">
        <v>625</v>
      </c>
      <c r="X49" s="123">
        <f t="shared" si="6"/>
        <v>636</v>
      </c>
      <c r="Y49" s="126">
        <f t="shared" si="15"/>
        <v>1983</v>
      </c>
      <c r="Z49" s="125">
        <f t="shared" si="15"/>
        <v>14080</v>
      </c>
      <c r="AA49" s="123">
        <f t="shared" si="7"/>
        <v>16063</v>
      </c>
      <c r="AB49" s="82">
        <f t="shared" si="8"/>
        <v>3.1127435721845236E-4</v>
      </c>
      <c r="AC49" s="82">
        <f t="shared" si="9"/>
        <v>2.925978957853452E-3</v>
      </c>
      <c r="AD49" s="82">
        <f t="shared" si="10"/>
        <v>0.2568013447052232</v>
      </c>
      <c r="AE49" s="82">
        <f t="shared" si="11"/>
        <v>0.31855817717736412</v>
      </c>
      <c r="AF49" s="82">
        <f t="shared" si="12"/>
        <v>0.24901948577476188</v>
      </c>
      <c r="AG49" s="82">
        <f t="shared" si="13"/>
        <v>0.13278964078939176</v>
      </c>
      <c r="AH49" s="82">
        <f t="shared" si="14"/>
        <v>3.9594098238187138E-2</v>
      </c>
    </row>
    <row r="50" spans="2:34" ht="13.5" customHeight="1">
      <c r="B50" s="138">
        <v>45</v>
      </c>
      <c r="C50" s="139" t="s">
        <v>41</v>
      </c>
      <c r="D50" s="126">
        <v>2</v>
      </c>
      <c r="E50" s="255">
        <v>37</v>
      </c>
      <c r="F50" s="123">
        <f t="shared" si="0"/>
        <v>39</v>
      </c>
      <c r="G50" s="126">
        <v>19</v>
      </c>
      <c r="H50" s="255">
        <v>108</v>
      </c>
      <c r="I50" s="123">
        <f t="shared" si="1"/>
        <v>127</v>
      </c>
      <c r="J50" s="126">
        <v>261</v>
      </c>
      <c r="K50" s="255">
        <v>1462</v>
      </c>
      <c r="L50" s="123">
        <f t="shared" si="2"/>
        <v>1723</v>
      </c>
      <c r="M50" s="126">
        <v>149</v>
      </c>
      <c r="N50" s="255">
        <v>1989</v>
      </c>
      <c r="O50" s="123">
        <f t="shared" si="3"/>
        <v>2138</v>
      </c>
      <c r="P50" s="126">
        <v>95</v>
      </c>
      <c r="Q50" s="255">
        <v>1650</v>
      </c>
      <c r="R50" s="123">
        <f t="shared" si="4"/>
        <v>1745</v>
      </c>
      <c r="S50" s="126">
        <v>21</v>
      </c>
      <c r="T50" s="255">
        <v>1023</v>
      </c>
      <c r="U50" s="123">
        <f t="shared" si="5"/>
        <v>1044</v>
      </c>
      <c r="V50" s="126">
        <v>1</v>
      </c>
      <c r="W50" s="255">
        <v>460</v>
      </c>
      <c r="X50" s="123">
        <f t="shared" si="6"/>
        <v>461</v>
      </c>
      <c r="Y50" s="126">
        <f t="shared" si="15"/>
        <v>548</v>
      </c>
      <c r="Z50" s="125">
        <f t="shared" si="15"/>
        <v>6729</v>
      </c>
      <c r="AA50" s="123">
        <f t="shared" si="7"/>
        <v>7277</v>
      </c>
      <c r="AB50" s="82">
        <f t="shared" si="8"/>
        <v>5.3593513810636251E-3</v>
      </c>
      <c r="AC50" s="82">
        <f t="shared" si="9"/>
        <v>1.7452246805002063E-2</v>
      </c>
      <c r="AD50" s="82">
        <f t="shared" si="10"/>
        <v>0.23677339563006733</v>
      </c>
      <c r="AE50" s="82">
        <f t="shared" si="11"/>
        <v>0.29380239109523154</v>
      </c>
      <c r="AF50" s="82">
        <f t="shared" si="12"/>
        <v>0.23979661948605194</v>
      </c>
      <c r="AG50" s="82">
        <f t="shared" si="13"/>
        <v>0.14346571389308782</v>
      </c>
      <c r="AH50" s="82">
        <f t="shared" si="14"/>
        <v>6.3350281709495665E-2</v>
      </c>
    </row>
    <row r="51" spans="2:34" ht="13.5" customHeight="1">
      <c r="B51" s="138">
        <v>46</v>
      </c>
      <c r="C51" s="139" t="s">
        <v>21</v>
      </c>
      <c r="D51" s="126">
        <v>3</v>
      </c>
      <c r="E51" s="255">
        <v>17</v>
      </c>
      <c r="F51" s="123">
        <f t="shared" si="0"/>
        <v>20</v>
      </c>
      <c r="G51" s="126">
        <v>4</v>
      </c>
      <c r="H51" s="255">
        <v>81</v>
      </c>
      <c r="I51" s="123">
        <f t="shared" si="1"/>
        <v>85</v>
      </c>
      <c r="J51" s="126">
        <v>419</v>
      </c>
      <c r="K51" s="255">
        <v>1543</v>
      </c>
      <c r="L51" s="123">
        <f t="shared" si="2"/>
        <v>1962</v>
      </c>
      <c r="M51" s="126">
        <v>220</v>
      </c>
      <c r="N51" s="255">
        <v>1918</v>
      </c>
      <c r="O51" s="123">
        <f t="shared" si="3"/>
        <v>2138</v>
      </c>
      <c r="P51" s="126">
        <v>161</v>
      </c>
      <c r="Q51" s="255">
        <v>1873</v>
      </c>
      <c r="R51" s="123">
        <f t="shared" si="4"/>
        <v>2034</v>
      </c>
      <c r="S51" s="126">
        <v>34</v>
      </c>
      <c r="T51" s="255">
        <v>1265</v>
      </c>
      <c r="U51" s="123">
        <f t="shared" si="5"/>
        <v>1299</v>
      </c>
      <c r="V51" s="126">
        <v>1</v>
      </c>
      <c r="W51" s="255">
        <v>593</v>
      </c>
      <c r="X51" s="123">
        <f t="shared" si="6"/>
        <v>594</v>
      </c>
      <c r="Y51" s="126">
        <f t="shared" si="15"/>
        <v>842</v>
      </c>
      <c r="Z51" s="125">
        <f t="shared" si="15"/>
        <v>7290</v>
      </c>
      <c r="AA51" s="123">
        <f t="shared" si="7"/>
        <v>8132</v>
      </c>
      <c r="AB51" s="82">
        <f t="shared" si="8"/>
        <v>2.4594195769798328E-3</v>
      </c>
      <c r="AC51" s="82">
        <f t="shared" si="9"/>
        <v>1.0452533202164289E-2</v>
      </c>
      <c r="AD51" s="82">
        <f t="shared" si="10"/>
        <v>0.24126906050172159</v>
      </c>
      <c r="AE51" s="82">
        <f t="shared" si="11"/>
        <v>0.26291195277914414</v>
      </c>
      <c r="AF51" s="82">
        <f t="shared" si="12"/>
        <v>0.250122970978849</v>
      </c>
      <c r="AG51" s="82">
        <f t="shared" si="13"/>
        <v>0.15973930152484014</v>
      </c>
      <c r="AH51" s="82">
        <f t="shared" si="14"/>
        <v>7.3044761436301037E-2</v>
      </c>
    </row>
    <row r="52" spans="2:34" ht="13.5" customHeight="1">
      <c r="B52" s="138">
        <v>47</v>
      </c>
      <c r="C52" s="139" t="s">
        <v>13</v>
      </c>
      <c r="D52" s="126">
        <v>0</v>
      </c>
      <c r="E52" s="255">
        <v>2</v>
      </c>
      <c r="F52" s="123">
        <f t="shared" si="0"/>
        <v>2</v>
      </c>
      <c r="G52" s="126">
        <v>21</v>
      </c>
      <c r="H52" s="255">
        <v>55</v>
      </c>
      <c r="I52" s="123">
        <f t="shared" si="1"/>
        <v>76</v>
      </c>
      <c r="J52" s="126">
        <v>774</v>
      </c>
      <c r="K52" s="255">
        <v>3079</v>
      </c>
      <c r="L52" s="123">
        <f t="shared" si="2"/>
        <v>3853</v>
      </c>
      <c r="M52" s="126">
        <v>619</v>
      </c>
      <c r="N52" s="255">
        <v>4671</v>
      </c>
      <c r="O52" s="123">
        <f t="shared" si="3"/>
        <v>5290</v>
      </c>
      <c r="P52" s="126">
        <v>166</v>
      </c>
      <c r="Q52" s="255">
        <v>3450</v>
      </c>
      <c r="R52" s="123">
        <f t="shared" si="4"/>
        <v>3616</v>
      </c>
      <c r="S52" s="126">
        <v>57</v>
      </c>
      <c r="T52" s="255">
        <v>2075</v>
      </c>
      <c r="U52" s="123">
        <f t="shared" si="5"/>
        <v>2132</v>
      </c>
      <c r="V52" s="126">
        <v>9</v>
      </c>
      <c r="W52" s="255">
        <v>770</v>
      </c>
      <c r="X52" s="123">
        <f t="shared" si="6"/>
        <v>779</v>
      </c>
      <c r="Y52" s="126">
        <f t="shared" si="15"/>
        <v>1646</v>
      </c>
      <c r="Z52" s="125">
        <f t="shared" si="15"/>
        <v>14102</v>
      </c>
      <c r="AA52" s="123">
        <f t="shared" si="7"/>
        <v>15748</v>
      </c>
      <c r="AB52" s="82">
        <f t="shared" si="8"/>
        <v>1.2700025400050799E-4</v>
      </c>
      <c r="AC52" s="82">
        <f t="shared" si="9"/>
        <v>4.826009652019304E-3</v>
      </c>
      <c r="AD52" s="82">
        <f t="shared" si="10"/>
        <v>0.24466598933197867</v>
      </c>
      <c r="AE52" s="82">
        <f t="shared" si="11"/>
        <v>0.33591567183134369</v>
      </c>
      <c r="AF52" s="82">
        <f t="shared" si="12"/>
        <v>0.22961645923291846</v>
      </c>
      <c r="AG52" s="82">
        <f t="shared" si="13"/>
        <v>0.13538227076454154</v>
      </c>
      <c r="AH52" s="82">
        <f t="shared" si="14"/>
        <v>4.9466598933197867E-2</v>
      </c>
    </row>
    <row r="53" spans="2:34" ht="13.5" customHeight="1">
      <c r="B53" s="138">
        <v>48</v>
      </c>
      <c r="C53" s="139" t="s">
        <v>22</v>
      </c>
      <c r="D53" s="126">
        <v>0</v>
      </c>
      <c r="E53" s="255">
        <v>0</v>
      </c>
      <c r="F53" s="123">
        <f t="shared" si="0"/>
        <v>0</v>
      </c>
      <c r="G53" s="126">
        <v>1</v>
      </c>
      <c r="H53" s="255">
        <v>24</v>
      </c>
      <c r="I53" s="123">
        <f t="shared" si="1"/>
        <v>25</v>
      </c>
      <c r="J53" s="126">
        <v>467</v>
      </c>
      <c r="K53" s="255">
        <v>1574</v>
      </c>
      <c r="L53" s="123">
        <f t="shared" si="2"/>
        <v>2041</v>
      </c>
      <c r="M53" s="126">
        <v>431</v>
      </c>
      <c r="N53" s="255">
        <v>2188</v>
      </c>
      <c r="O53" s="123">
        <f t="shared" si="3"/>
        <v>2619</v>
      </c>
      <c r="P53" s="126">
        <v>105</v>
      </c>
      <c r="Q53" s="255">
        <v>1974</v>
      </c>
      <c r="R53" s="123">
        <f t="shared" si="4"/>
        <v>2079</v>
      </c>
      <c r="S53" s="126">
        <v>21</v>
      </c>
      <c r="T53" s="255">
        <v>1419</v>
      </c>
      <c r="U53" s="123">
        <f t="shared" si="5"/>
        <v>1440</v>
      </c>
      <c r="V53" s="126">
        <v>5</v>
      </c>
      <c r="W53" s="255">
        <v>709</v>
      </c>
      <c r="X53" s="123">
        <f t="shared" si="6"/>
        <v>714</v>
      </c>
      <c r="Y53" s="126">
        <f t="shared" si="15"/>
        <v>1030</v>
      </c>
      <c r="Z53" s="125">
        <f t="shared" si="15"/>
        <v>7888</v>
      </c>
      <c r="AA53" s="123">
        <f t="shared" si="7"/>
        <v>8918</v>
      </c>
      <c r="AB53" s="82">
        <f t="shared" si="8"/>
        <v>0</v>
      </c>
      <c r="AC53" s="82">
        <f t="shared" si="9"/>
        <v>2.8033191298497419E-3</v>
      </c>
      <c r="AD53" s="82">
        <f t="shared" si="10"/>
        <v>0.22886297376093295</v>
      </c>
      <c r="AE53" s="82">
        <f t="shared" si="11"/>
        <v>0.29367571204305898</v>
      </c>
      <c r="AF53" s="82">
        <f t="shared" si="12"/>
        <v>0.23312401883830455</v>
      </c>
      <c r="AG53" s="82">
        <f t="shared" si="13"/>
        <v>0.16147118187934514</v>
      </c>
      <c r="AH53" s="82">
        <f t="shared" si="14"/>
        <v>8.0062794348508631E-2</v>
      </c>
    </row>
    <row r="54" spans="2:34" ht="13.5" customHeight="1">
      <c r="B54" s="138">
        <v>49</v>
      </c>
      <c r="C54" s="139" t="s">
        <v>23</v>
      </c>
      <c r="D54" s="126">
        <v>0</v>
      </c>
      <c r="E54" s="255">
        <v>6</v>
      </c>
      <c r="F54" s="123">
        <f t="shared" si="0"/>
        <v>6</v>
      </c>
      <c r="G54" s="126">
        <v>0</v>
      </c>
      <c r="H54" s="255">
        <v>5</v>
      </c>
      <c r="I54" s="123">
        <f t="shared" si="1"/>
        <v>5</v>
      </c>
      <c r="J54" s="126">
        <v>340</v>
      </c>
      <c r="K54" s="255">
        <v>1798</v>
      </c>
      <c r="L54" s="123">
        <f t="shared" si="2"/>
        <v>2138</v>
      </c>
      <c r="M54" s="126">
        <v>297</v>
      </c>
      <c r="N54" s="255">
        <v>2472</v>
      </c>
      <c r="O54" s="123">
        <f t="shared" si="3"/>
        <v>2769</v>
      </c>
      <c r="P54" s="126">
        <v>88</v>
      </c>
      <c r="Q54" s="255">
        <v>2012</v>
      </c>
      <c r="R54" s="123">
        <f t="shared" si="4"/>
        <v>2100</v>
      </c>
      <c r="S54" s="126">
        <v>22</v>
      </c>
      <c r="T54" s="255">
        <v>1083</v>
      </c>
      <c r="U54" s="123">
        <f t="shared" si="5"/>
        <v>1105</v>
      </c>
      <c r="V54" s="126">
        <v>0</v>
      </c>
      <c r="W54" s="255">
        <v>394</v>
      </c>
      <c r="X54" s="123">
        <f t="shared" si="6"/>
        <v>394</v>
      </c>
      <c r="Y54" s="126">
        <f t="shared" si="15"/>
        <v>747</v>
      </c>
      <c r="Z54" s="125">
        <f t="shared" si="15"/>
        <v>7770</v>
      </c>
      <c r="AA54" s="123">
        <f t="shared" si="7"/>
        <v>8517</v>
      </c>
      <c r="AB54" s="82">
        <f t="shared" si="8"/>
        <v>7.0447340612891864E-4</v>
      </c>
      <c r="AC54" s="82">
        <f t="shared" si="9"/>
        <v>5.870611717740989E-4</v>
      </c>
      <c r="AD54" s="82">
        <f t="shared" si="10"/>
        <v>0.25102735705060469</v>
      </c>
      <c r="AE54" s="82">
        <f t="shared" si="11"/>
        <v>0.32511447692849593</v>
      </c>
      <c r="AF54" s="82">
        <f t="shared" si="12"/>
        <v>0.24656569214512153</v>
      </c>
      <c r="AG54" s="82">
        <f t="shared" si="13"/>
        <v>0.12974051896207583</v>
      </c>
      <c r="AH54" s="82">
        <f t="shared" si="14"/>
        <v>4.6260420335798989E-2</v>
      </c>
    </row>
    <row r="55" spans="2:34" ht="13.5" customHeight="1">
      <c r="B55" s="138">
        <v>50</v>
      </c>
      <c r="C55" s="139" t="s">
        <v>14</v>
      </c>
      <c r="D55" s="126">
        <v>1</v>
      </c>
      <c r="E55" s="255">
        <v>5</v>
      </c>
      <c r="F55" s="123">
        <f t="shared" si="0"/>
        <v>6</v>
      </c>
      <c r="G55" s="126">
        <v>1</v>
      </c>
      <c r="H55" s="255">
        <v>44</v>
      </c>
      <c r="I55" s="123">
        <f t="shared" si="1"/>
        <v>45</v>
      </c>
      <c r="J55" s="126">
        <v>353</v>
      </c>
      <c r="K55" s="255">
        <v>1691</v>
      </c>
      <c r="L55" s="123">
        <f t="shared" si="2"/>
        <v>2044</v>
      </c>
      <c r="M55" s="126">
        <v>305</v>
      </c>
      <c r="N55" s="255">
        <v>2460</v>
      </c>
      <c r="O55" s="123">
        <f t="shared" si="3"/>
        <v>2765</v>
      </c>
      <c r="P55" s="126">
        <v>103</v>
      </c>
      <c r="Q55" s="255">
        <v>1880</v>
      </c>
      <c r="R55" s="123">
        <f t="shared" si="4"/>
        <v>1983</v>
      </c>
      <c r="S55" s="126">
        <v>12</v>
      </c>
      <c r="T55" s="255">
        <v>1069</v>
      </c>
      <c r="U55" s="123">
        <f t="shared" si="5"/>
        <v>1081</v>
      </c>
      <c r="V55" s="126">
        <v>1</v>
      </c>
      <c r="W55" s="255">
        <v>351</v>
      </c>
      <c r="X55" s="123">
        <f t="shared" si="6"/>
        <v>352</v>
      </c>
      <c r="Y55" s="126">
        <f t="shared" si="15"/>
        <v>776</v>
      </c>
      <c r="Z55" s="125">
        <f t="shared" si="15"/>
        <v>7500</v>
      </c>
      <c r="AA55" s="123">
        <f t="shared" si="7"/>
        <v>8276</v>
      </c>
      <c r="AB55" s="82">
        <f t="shared" si="8"/>
        <v>7.2498791686805215E-4</v>
      </c>
      <c r="AC55" s="82">
        <f t="shared" si="9"/>
        <v>5.4374093765103913E-3</v>
      </c>
      <c r="AD55" s="82">
        <f t="shared" si="10"/>
        <v>0.24697921701304978</v>
      </c>
      <c r="AE55" s="82">
        <f t="shared" si="11"/>
        <v>0.33409859835669403</v>
      </c>
      <c r="AF55" s="82">
        <f t="shared" si="12"/>
        <v>0.23960850652489124</v>
      </c>
      <c r="AG55" s="82">
        <f t="shared" si="13"/>
        <v>0.13061865635572739</v>
      </c>
      <c r="AH55" s="82">
        <f t="shared" si="14"/>
        <v>4.2532624456259063E-2</v>
      </c>
    </row>
    <row r="56" spans="2:34" ht="13.5" customHeight="1">
      <c r="B56" s="138">
        <v>51</v>
      </c>
      <c r="C56" s="139" t="s">
        <v>42</v>
      </c>
      <c r="D56" s="126">
        <v>18</v>
      </c>
      <c r="E56" s="255">
        <v>14</v>
      </c>
      <c r="F56" s="123">
        <f t="shared" si="0"/>
        <v>32</v>
      </c>
      <c r="G56" s="126">
        <v>21</v>
      </c>
      <c r="H56" s="255">
        <v>80</v>
      </c>
      <c r="I56" s="123">
        <f t="shared" si="1"/>
        <v>101</v>
      </c>
      <c r="J56" s="126">
        <v>584</v>
      </c>
      <c r="K56" s="255">
        <v>2411</v>
      </c>
      <c r="L56" s="123">
        <f t="shared" si="2"/>
        <v>2995</v>
      </c>
      <c r="M56" s="126">
        <v>432</v>
      </c>
      <c r="N56" s="255">
        <v>3010</v>
      </c>
      <c r="O56" s="123">
        <f t="shared" si="3"/>
        <v>3442</v>
      </c>
      <c r="P56" s="126">
        <v>178</v>
      </c>
      <c r="Q56" s="255">
        <v>2701</v>
      </c>
      <c r="R56" s="123">
        <f t="shared" si="4"/>
        <v>2879</v>
      </c>
      <c r="S56" s="126">
        <v>33</v>
      </c>
      <c r="T56" s="255">
        <v>1760</v>
      </c>
      <c r="U56" s="123">
        <f t="shared" si="5"/>
        <v>1793</v>
      </c>
      <c r="V56" s="126">
        <v>4</v>
      </c>
      <c r="W56" s="255">
        <v>770</v>
      </c>
      <c r="X56" s="123">
        <f t="shared" si="6"/>
        <v>774</v>
      </c>
      <c r="Y56" s="126">
        <f t="shared" si="15"/>
        <v>1270</v>
      </c>
      <c r="Z56" s="125">
        <f t="shared" si="15"/>
        <v>10746</v>
      </c>
      <c r="AA56" s="123">
        <f t="shared" si="7"/>
        <v>12016</v>
      </c>
      <c r="AB56" s="82">
        <f t="shared" si="8"/>
        <v>2.6631158455392811E-3</v>
      </c>
      <c r="AC56" s="82">
        <f t="shared" si="9"/>
        <v>8.405459387483355E-3</v>
      </c>
      <c r="AD56" s="82">
        <f t="shared" si="10"/>
        <v>0.24925099866844208</v>
      </c>
      <c r="AE56" s="82">
        <f t="shared" si="11"/>
        <v>0.28645139813581894</v>
      </c>
      <c r="AF56" s="82">
        <f t="shared" si="12"/>
        <v>0.23959720372836218</v>
      </c>
      <c r="AG56" s="82">
        <f t="shared" si="13"/>
        <v>0.14921770972037285</v>
      </c>
      <c r="AH56" s="82">
        <f t="shared" si="14"/>
        <v>6.4414114513981352E-2</v>
      </c>
    </row>
    <row r="57" spans="2:34" ht="13.5" customHeight="1">
      <c r="B57" s="138">
        <v>52</v>
      </c>
      <c r="C57" s="139" t="s">
        <v>4</v>
      </c>
      <c r="D57" s="126">
        <v>0</v>
      </c>
      <c r="E57" s="255">
        <v>0</v>
      </c>
      <c r="F57" s="123">
        <f t="shared" si="0"/>
        <v>0</v>
      </c>
      <c r="G57" s="126">
        <v>9</v>
      </c>
      <c r="H57" s="255">
        <v>22</v>
      </c>
      <c r="I57" s="123">
        <f t="shared" si="1"/>
        <v>31</v>
      </c>
      <c r="J57" s="126">
        <v>329</v>
      </c>
      <c r="K57" s="255">
        <v>1668</v>
      </c>
      <c r="L57" s="123">
        <f t="shared" si="2"/>
        <v>1997</v>
      </c>
      <c r="M57" s="126">
        <v>293</v>
      </c>
      <c r="N57" s="255">
        <v>2189</v>
      </c>
      <c r="O57" s="123">
        <f t="shared" si="3"/>
        <v>2482</v>
      </c>
      <c r="P57" s="126">
        <v>122</v>
      </c>
      <c r="Q57" s="255">
        <v>2145</v>
      </c>
      <c r="R57" s="123">
        <f t="shared" si="4"/>
        <v>2267</v>
      </c>
      <c r="S57" s="126">
        <v>45</v>
      </c>
      <c r="T57" s="255">
        <v>1420</v>
      </c>
      <c r="U57" s="123">
        <f t="shared" si="5"/>
        <v>1465</v>
      </c>
      <c r="V57" s="126">
        <v>0</v>
      </c>
      <c r="W57" s="255">
        <v>604</v>
      </c>
      <c r="X57" s="123">
        <f t="shared" si="6"/>
        <v>604</v>
      </c>
      <c r="Y57" s="126">
        <f t="shared" si="15"/>
        <v>798</v>
      </c>
      <c r="Z57" s="125">
        <f t="shared" si="15"/>
        <v>8048</v>
      </c>
      <c r="AA57" s="123">
        <f t="shared" si="7"/>
        <v>8846</v>
      </c>
      <c r="AB57" s="82">
        <f t="shared" si="8"/>
        <v>0</v>
      </c>
      <c r="AC57" s="82">
        <f t="shared" si="9"/>
        <v>3.5044087723264754E-3</v>
      </c>
      <c r="AD57" s="82">
        <f t="shared" si="10"/>
        <v>0.22575175220438617</v>
      </c>
      <c r="AE57" s="82">
        <f t="shared" si="11"/>
        <v>0.28057879267465519</v>
      </c>
      <c r="AF57" s="82">
        <f t="shared" si="12"/>
        <v>0.25627402215690709</v>
      </c>
      <c r="AG57" s="82">
        <f t="shared" si="13"/>
        <v>0.16561157585349309</v>
      </c>
      <c r="AH57" s="82">
        <f t="shared" si="14"/>
        <v>6.8279448338231963E-2</v>
      </c>
    </row>
    <row r="58" spans="2:34" ht="13.5" customHeight="1">
      <c r="B58" s="138">
        <v>53</v>
      </c>
      <c r="C58" s="139" t="s">
        <v>19</v>
      </c>
      <c r="D58" s="126">
        <v>4</v>
      </c>
      <c r="E58" s="255">
        <v>18</v>
      </c>
      <c r="F58" s="123">
        <f t="shared" si="0"/>
        <v>22</v>
      </c>
      <c r="G58" s="126">
        <v>1</v>
      </c>
      <c r="H58" s="255">
        <v>13</v>
      </c>
      <c r="I58" s="123">
        <f t="shared" si="1"/>
        <v>14</v>
      </c>
      <c r="J58" s="126">
        <v>189</v>
      </c>
      <c r="K58" s="255">
        <v>890</v>
      </c>
      <c r="L58" s="123">
        <f t="shared" si="2"/>
        <v>1079</v>
      </c>
      <c r="M58" s="126">
        <v>217</v>
      </c>
      <c r="N58" s="255">
        <v>1193</v>
      </c>
      <c r="O58" s="123">
        <f t="shared" si="3"/>
        <v>1410</v>
      </c>
      <c r="P58" s="126">
        <v>29</v>
      </c>
      <c r="Q58" s="255">
        <v>934</v>
      </c>
      <c r="R58" s="123">
        <f t="shared" si="4"/>
        <v>963</v>
      </c>
      <c r="S58" s="126">
        <v>9</v>
      </c>
      <c r="T58" s="255">
        <v>629</v>
      </c>
      <c r="U58" s="123">
        <f t="shared" si="5"/>
        <v>638</v>
      </c>
      <c r="V58" s="126">
        <v>0</v>
      </c>
      <c r="W58" s="255">
        <v>189</v>
      </c>
      <c r="X58" s="123">
        <f t="shared" si="6"/>
        <v>189</v>
      </c>
      <c r="Y58" s="126">
        <f t="shared" si="15"/>
        <v>449</v>
      </c>
      <c r="Z58" s="125">
        <f t="shared" si="15"/>
        <v>3866</v>
      </c>
      <c r="AA58" s="123">
        <f t="shared" si="7"/>
        <v>4315</v>
      </c>
      <c r="AB58" s="82">
        <f t="shared" si="8"/>
        <v>5.0984936268829665E-3</v>
      </c>
      <c r="AC58" s="82">
        <f t="shared" si="9"/>
        <v>3.2444959443800694E-3</v>
      </c>
      <c r="AD58" s="82">
        <f t="shared" si="10"/>
        <v>0.2500579374275782</v>
      </c>
      <c r="AE58" s="82">
        <f t="shared" si="11"/>
        <v>0.32676709154113559</v>
      </c>
      <c r="AF58" s="82">
        <f t="shared" si="12"/>
        <v>0.22317497103128622</v>
      </c>
      <c r="AG58" s="82">
        <f t="shared" si="13"/>
        <v>0.14785631517960601</v>
      </c>
      <c r="AH58" s="82">
        <f t="shared" si="14"/>
        <v>4.3800695249130939E-2</v>
      </c>
    </row>
    <row r="59" spans="2:34" ht="13.5" customHeight="1">
      <c r="B59" s="138">
        <v>54</v>
      </c>
      <c r="C59" s="139" t="s">
        <v>24</v>
      </c>
      <c r="D59" s="126">
        <v>0</v>
      </c>
      <c r="E59" s="255">
        <v>10</v>
      </c>
      <c r="F59" s="123">
        <f t="shared" si="0"/>
        <v>10</v>
      </c>
      <c r="G59" s="126">
        <v>8</v>
      </c>
      <c r="H59" s="255">
        <v>43</v>
      </c>
      <c r="I59" s="123">
        <f t="shared" si="1"/>
        <v>51</v>
      </c>
      <c r="J59" s="126">
        <v>331</v>
      </c>
      <c r="K59" s="255">
        <v>1512</v>
      </c>
      <c r="L59" s="123">
        <f t="shared" si="2"/>
        <v>1843</v>
      </c>
      <c r="M59" s="126">
        <v>269</v>
      </c>
      <c r="N59" s="255">
        <v>2021</v>
      </c>
      <c r="O59" s="123">
        <f t="shared" si="3"/>
        <v>2290</v>
      </c>
      <c r="P59" s="126">
        <v>114</v>
      </c>
      <c r="Q59" s="255">
        <v>1841</v>
      </c>
      <c r="R59" s="123">
        <f t="shared" si="4"/>
        <v>1955</v>
      </c>
      <c r="S59" s="126">
        <v>46</v>
      </c>
      <c r="T59" s="255">
        <v>1235</v>
      </c>
      <c r="U59" s="123">
        <f t="shared" si="5"/>
        <v>1281</v>
      </c>
      <c r="V59" s="126">
        <v>4</v>
      </c>
      <c r="W59" s="255">
        <v>578</v>
      </c>
      <c r="X59" s="123">
        <f t="shared" si="6"/>
        <v>582</v>
      </c>
      <c r="Y59" s="126">
        <f t="shared" si="15"/>
        <v>772</v>
      </c>
      <c r="Z59" s="125">
        <f t="shared" si="15"/>
        <v>7240</v>
      </c>
      <c r="AA59" s="123">
        <f t="shared" si="7"/>
        <v>8012</v>
      </c>
      <c r="AB59" s="82">
        <f t="shared" si="8"/>
        <v>1.2481278082875687E-3</v>
      </c>
      <c r="AC59" s="82">
        <f t="shared" si="9"/>
        <v>6.3654518222665997E-3</v>
      </c>
      <c r="AD59" s="82">
        <f t="shared" si="10"/>
        <v>0.2300299550673989</v>
      </c>
      <c r="AE59" s="82">
        <f t="shared" si="11"/>
        <v>0.28582126809785324</v>
      </c>
      <c r="AF59" s="82">
        <f t="shared" si="12"/>
        <v>0.24400898652021968</v>
      </c>
      <c r="AG59" s="82">
        <f t="shared" si="13"/>
        <v>0.15988517224163754</v>
      </c>
      <c r="AH59" s="82">
        <f t="shared" si="14"/>
        <v>7.2641038442336492E-2</v>
      </c>
    </row>
    <row r="60" spans="2:34" ht="13.5" customHeight="1">
      <c r="B60" s="138">
        <v>55</v>
      </c>
      <c r="C60" s="139" t="s">
        <v>15</v>
      </c>
      <c r="D60" s="126">
        <v>2</v>
      </c>
      <c r="E60" s="255">
        <v>12</v>
      </c>
      <c r="F60" s="123">
        <f t="shared" si="0"/>
        <v>14</v>
      </c>
      <c r="G60" s="126">
        <v>1</v>
      </c>
      <c r="H60" s="255">
        <v>48</v>
      </c>
      <c r="I60" s="123">
        <f t="shared" si="1"/>
        <v>49</v>
      </c>
      <c r="J60" s="126">
        <v>398</v>
      </c>
      <c r="K60" s="255">
        <v>1565</v>
      </c>
      <c r="L60" s="123">
        <f t="shared" si="2"/>
        <v>1963</v>
      </c>
      <c r="M60" s="126">
        <v>324</v>
      </c>
      <c r="N60" s="255">
        <v>2282</v>
      </c>
      <c r="O60" s="123">
        <f t="shared" si="3"/>
        <v>2606</v>
      </c>
      <c r="P60" s="126">
        <v>132</v>
      </c>
      <c r="Q60" s="255">
        <v>1760</v>
      </c>
      <c r="R60" s="123">
        <f t="shared" si="4"/>
        <v>1892</v>
      </c>
      <c r="S60" s="126">
        <v>35</v>
      </c>
      <c r="T60" s="255">
        <v>900</v>
      </c>
      <c r="U60" s="123">
        <f t="shared" si="5"/>
        <v>935</v>
      </c>
      <c r="V60" s="126">
        <v>9</v>
      </c>
      <c r="W60" s="255">
        <v>362</v>
      </c>
      <c r="X60" s="123">
        <f t="shared" si="6"/>
        <v>371</v>
      </c>
      <c r="Y60" s="126">
        <f t="shared" si="15"/>
        <v>901</v>
      </c>
      <c r="Z60" s="125">
        <f t="shared" si="15"/>
        <v>6929</v>
      </c>
      <c r="AA60" s="123">
        <f t="shared" si="7"/>
        <v>7830</v>
      </c>
      <c r="AB60" s="82">
        <f t="shared" si="8"/>
        <v>1.7879948914431673E-3</v>
      </c>
      <c r="AC60" s="82">
        <f t="shared" si="9"/>
        <v>6.2579821200510859E-3</v>
      </c>
      <c r="AD60" s="82">
        <f t="shared" si="10"/>
        <v>0.25070242656449554</v>
      </c>
      <c r="AE60" s="82">
        <f t="shared" si="11"/>
        <v>0.33282247765006384</v>
      </c>
      <c r="AF60" s="82">
        <f t="shared" si="12"/>
        <v>0.24163473818646233</v>
      </c>
      <c r="AG60" s="82">
        <f t="shared" si="13"/>
        <v>0.1194125159642401</v>
      </c>
      <c r="AH60" s="82">
        <f t="shared" si="14"/>
        <v>4.7381864623243931E-2</v>
      </c>
    </row>
    <row r="61" spans="2:34" ht="13.5" customHeight="1">
      <c r="B61" s="138">
        <v>56</v>
      </c>
      <c r="C61" s="139" t="s">
        <v>9</v>
      </c>
      <c r="D61" s="126">
        <v>0</v>
      </c>
      <c r="E61" s="255">
        <v>3</v>
      </c>
      <c r="F61" s="123">
        <f t="shared" si="0"/>
        <v>3</v>
      </c>
      <c r="G61" s="126">
        <v>13</v>
      </c>
      <c r="H61" s="255">
        <v>34</v>
      </c>
      <c r="I61" s="123">
        <f t="shared" si="1"/>
        <v>47</v>
      </c>
      <c r="J61" s="126">
        <v>242</v>
      </c>
      <c r="K61" s="255">
        <v>1226</v>
      </c>
      <c r="L61" s="123">
        <f t="shared" si="2"/>
        <v>1468</v>
      </c>
      <c r="M61" s="126">
        <v>208</v>
      </c>
      <c r="N61" s="255">
        <v>1535</v>
      </c>
      <c r="O61" s="123">
        <f t="shared" si="3"/>
        <v>1743</v>
      </c>
      <c r="P61" s="126">
        <v>52</v>
      </c>
      <c r="Q61" s="255">
        <v>1408</v>
      </c>
      <c r="R61" s="123">
        <f t="shared" si="4"/>
        <v>1460</v>
      </c>
      <c r="S61" s="126">
        <v>10</v>
      </c>
      <c r="T61" s="255">
        <v>591</v>
      </c>
      <c r="U61" s="123">
        <f t="shared" si="5"/>
        <v>601</v>
      </c>
      <c r="V61" s="126">
        <v>0</v>
      </c>
      <c r="W61" s="255">
        <v>283</v>
      </c>
      <c r="X61" s="123">
        <f t="shared" si="6"/>
        <v>283</v>
      </c>
      <c r="Y61" s="126">
        <f t="shared" si="15"/>
        <v>525</v>
      </c>
      <c r="Z61" s="125">
        <f t="shared" si="15"/>
        <v>5080</v>
      </c>
      <c r="AA61" s="123">
        <f t="shared" si="7"/>
        <v>5605</v>
      </c>
      <c r="AB61" s="82">
        <f t="shared" si="8"/>
        <v>5.3523639607493307E-4</v>
      </c>
      <c r="AC61" s="82">
        <f t="shared" si="9"/>
        <v>8.3853702051739521E-3</v>
      </c>
      <c r="AD61" s="82">
        <f t="shared" si="10"/>
        <v>0.26190900981266724</v>
      </c>
      <c r="AE61" s="82">
        <f t="shared" si="11"/>
        <v>0.31097234611953611</v>
      </c>
      <c r="AF61" s="82">
        <f t="shared" si="12"/>
        <v>0.26048171275646742</v>
      </c>
      <c r="AG61" s="82">
        <f t="shared" si="13"/>
        <v>0.1072256913470116</v>
      </c>
      <c r="AH61" s="82">
        <f t="shared" si="14"/>
        <v>5.0490633363068686E-2</v>
      </c>
    </row>
    <row r="62" spans="2:34" ht="13.5" customHeight="1">
      <c r="B62" s="138">
        <v>57</v>
      </c>
      <c r="C62" s="139" t="s">
        <v>43</v>
      </c>
      <c r="D62" s="126">
        <v>0</v>
      </c>
      <c r="E62" s="255">
        <v>1</v>
      </c>
      <c r="F62" s="123">
        <f t="shared" si="0"/>
        <v>1</v>
      </c>
      <c r="G62" s="126">
        <v>9</v>
      </c>
      <c r="H62" s="255">
        <v>29</v>
      </c>
      <c r="I62" s="123">
        <f t="shared" si="1"/>
        <v>38</v>
      </c>
      <c r="J62" s="126">
        <v>276</v>
      </c>
      <c r="K62" s="255">
        <v>865</v>
      </c>
      <c r="L62" s="123">
        <f t="shared" si="2"/>
        <v>1141</v>
      </c>
      <c r="M62" s="126">
        <v>74</v>
      </c>
      <c r="N62" s="255">
        <v>1005</v>
      </c>
      <c r="O62" s="123">
        <f t="shared" si="3"/>
        <v>1079</v>
      </c>
      <c r="P62" s="126">
        <v>68</v>
      </c>
      <c r="Q62" s="255">
        <v>1019</v>
      </c>
      <c r="R62" s="123">
        <f t="shared" si="4"/>
        <v>1087</v>
      </c>
      <c r="S62" s="126">
        <v>17</v>
      </c>
      <c r="T62" s="255">
        <v>749</v>
      </c>
      <c r="U62" s="123">
        <f t="shared" si="5"/>
        <v>766</v>
      </c>
      <c r="V62" s="126">
        <v>2</v>
      </c>
      <c r="W62" s="255">
        <v>297</v>
      </c>
      <c r="X62" s="123">
        <f t="shared" si="6"/>
        <v>299</v>
      </c>
      <c r="Y62" s="126">
        <f t="shared" si="15"/>
        <v>446</v>
      </c>
      <c r="Z62" s="125">
        <f t="shared" si="15"/>
        <v>3965</v>
      </c>
      <c r="AA62" s="123">
        <f t="shared" si="7"/>
        <v>4411</v>
      </c>
      <c r="AB62" s="82">
        <f t="shared" si="8"/>
        <v>2.2670596236681024E-4</v>
      </c>
      <c r="AC62" s="82">
        <f t="shared" si="9"/>
        <v>8.6148265699387896E-3</v>
      </c>
      <c r="AD62" s="82">
        <f t="shared" si="10"/>
        <v>0.25867150306053049</v>
      </c>
      <c r="AE62" s="82">
        <f t="shared" si="11"/>
        <v>0.24461573339378825</v>
      </c>
      <c r="AF62" s="82">
        <f t="shared" si="12"/>
        <v>0.24642938109272275</v>
      </c>
      <c r="AG62" s="82">
        <f t="shared" si="13"/>
        <v>0.17365676717297665</v>
      </c>
      <c r="AH62" s="82">
        <f t="shared" si="14"/>
        <v>6.7785082747676265E-2</v>
      </c>
    </row>
    <row r="63" spans="2:34" ht="13.5" customHeight="1">
      <c r="B63" s="138">
        <v>58</v>
      </c>
      <c r="C63" s="139" t="s">
        <v>25</v>
      </c>
      <c r="D63" s="126">
        <v>0</v>
      </c>
      <c r="E63" s="255">
        <v>0</v>
      </c>
      <c r="F63" s="123">
        <f t="shared" si="0"/>
        <v>0</v>
      </c>
      <c r="G63" s="126">
        <v>10</v>
      </c>
      <c r="H63" s="255">
        <v>22</v>
      </c>
      <c r="I63" s="123">
        <f t="shared" si="1"/>
        <v>32</v>
      </c>
      <c r="J63" s="126">
        <v>165</v>
      </c>
      <c r="K63" s="255">
        <v>779</v>
      </c>
      <c r="L63" s="123">
        <f t="shared" si="2"/>
        <v>944</v>
      </c>
      <c r="M63" s="126">
        <v>131</v>
      </c>
      <c r="N63" s="255">
        <v>1128</v>
      </c>
      <c r="O63" s="123">
        <f t="shared" si="3"/>
        <v>1259</v>
      </c>
      <c r="P63" s="126">
        <v>66</v>
      </c>
      <c r="Q63" s="255">
        <v>997</v>
      </c>
      <c r="R63" s="123">
        <f t="shared" si="4"/>
        <v>1063</v>
      </c>
      <c r="S63" s="126">
        <v>15</v>
      </c>
      <c r="T63" s="255">
        <v>582</v>
      </c>
      <c r="U63" s="123">
        <f t="shared" si="5"/>
        <v>597</v>
      </c>
      <c r="V63" s="126">
        <v>0</v>
      </c>
      <c r="W63" s="255">
        <v>228</v>
      </c>
      <c r="X63" s="123">
        <f t="shared" si="6"/>
        <v>228</v>
      </c>
      <c r="Y63" s="126">
        <f t="shared" si="15"/>
        <v>387</v>
      </c>
      <c r="Z63" s="125">
        <f t="shared" si="15"/>
        <v>3736</v>
      </c>
      <c r="AA63" s="123">
        <f t="shared" si="7"/>
        <v>4123</v>
      </c>
      <c r="AB63" s="82">
        <f t="shared" si="8"/>
        <v>0</v>
      </c>
      <c r="AC63" s="82">
        <f t="shared" si="9"/>
        <v>7.7613388309483384E-3</v>
      </c>
      <c r="AD63" s="82">
        <f t="shared" si="10"/>
        <v>0.22895949551297598</v>
      </c>
      <c r="AE63" s="82">
        <f t="shared" si="11"/>
        <v>0.30536017463012372</v>
      </c>
      <c r="AF63" s="82">
        <f t="shared" si="12"/>
        <v>0.25782197429056514</v>
      </c>
      <c r="AG63" s="82">
        <f t="shared" si="13"/>
        <v>0.14479747756487993</v>
      </c>
      <c r="AH63" s="82">
        <f t="shared" si="14"/>
        <v>5.5299539170506916E-2</v>
      </c>
    </row>
    <row r="64" spans="2:34" ht="13.5" customHeight="1">
      <c r="B64" s="138">
        <v>59</v>
      </c>
      <c r="C64" s="139" t="s">
        <v>20</v>
      </c>
      <c r="D64" s="126">
        <v>15</v>
      </c>
      <c r="E64" s="255">
        <v>11</v>
      </c>
      <c r="F64" s="123">
        <f t="shared" si="0"/>
        <v>26</v>
      </c>
      <c r="G64" s="126">
        <v>21</v>
      </c>
      <c r="H64" s="255">
        <v>50</v>
      </c>
      <c r="I64" s="123">
        <f t="shared" si="1"/>
        <v>71</v>
      </c>
      <c r="J64" s="126">
        <v>1403</v>
      </c>
      <c r="K64" s="255">
        <v>6232</v>
      </c>
      <c r="L64" s="123">
        <f t="shared" si="2"/>
        <v>7635</v>
      </c>
      <c r="M64" s="126">
        <v>1068</v>
      </c>
      <c r="N64" s="255">
        <v>8981</v>
      </c>
      <c r="O64" s="123">
        <f t="shared" si="3"/>
        <v>10049</v>
      </c>
      <c r="P64" s="126">
        <v>463</v>
      </c>
      <c r="Q64" s="255">
        <v>7938</v>
      </c>
      <c r="R64" s="123">
        <f t="shared" si="4"/>
        <v>8401</v>
      </c>
      <c r="S64" s="126">
        <v>82</v>
      </c>
      <c r="T64" s="255">
        <v>4113</v>
      </c>
      <c r="U64" s="123">
        <f t="shared" si="5"/>
        <v>4195</v>
      </c>
      <c r="V64" s="126">
        <v>16</v>
      </c>
      <c r="W64" s="255">
        <v>1480</v>
      </c>
      <c r="X64" s="123">
        <f t="shared" si="6"/>
        <v>1496</v>
      </c>
      <c r="Y64" s="126">
        <f t="shared" si="15"/>
        <v>3068</v>
      </c>
      <c r="Z64" s="125">
        <f t="shared" si="15"/>
        <v>28805</v>
      </c>
      <c r="AA64" s="123">
        <f t="shared" si="7"/>
        <v>31873</v>
      </c>
      <c r="AB64" s="82">
        <f t="shared" si="8"/>
        <v>8.157374580365827E-4</v>
      </c>
      <c r="AC64" s="82">
        <f t="shared" si="9"/>
        <v>2.2275907507922064E-3</v>
      </c>
      <c r="AD64" s="82">
        <f t="shared" si="10"/>
        <v>0.23954444200420419</v>
      </c>
      <c r="AE64" s="82">
        <f t="shared" si="11"/>
        <v>0.31528252753113922</v>
      </c>
      <c r="AF64" s="82">
        <f t="shared" si="12"/>
        <v>0.26357732249866656</v>
      </c>
      <c r="AG64" s="82">
        <f t="shared" si="13"/>
        <v>0.13161610140244093</v>
      </c>
      <c r="AH64" s="82">
        <f t="shared" si="14"/>
        <v>4.6936278354720293E-2</v>
      </c>
    </row>
    <row r="65" spans="2:34" ht="13.5" customHeight="1">
      <c r="B65" s="138">
        <v>60</v>
      </c>
      <c r="C65" s="139" t="s">
        <v>44</v>
      </c>
      <c r="D65" s="126">
        <v>1</v>
      </c>
      <c r="E65" s="255">
        <v>20</v>
      </c>
      <c r="F65" s="123">
        <f t="shared" si="0"/>
        <v>21</v>
      </c>
      <c r="G65" s="126">
        <v>0</v>
      </c>
      <c r="H65" s="255">
        <v>29</v>
      </c>
      <c r="I65" s="123">
        <f t="shared" si="1"/>
        <v>29</v>
      </c>
      <c r="J65" s="126">
        <v>174</v>
      </c>
      <c r="K65" s="255">
        <v>774</v>
      </c>
      <c r="L65" s="123">
        <f t="shared" si="2"/>
        <v>948</v>
      </c>
      <c r="M65" s="126">
        <v>110</v>
      </c>
      <c r="N65" s="255">
        <v>1232</v>
      </c>
      <c r="O65" s="123">
        <f t="shared" si="3"/>
        <v>1342</v>
      </c>
      <c r="P65" s="126">
        <v>62</v>
      </c>
      <c r="Q65" s="255">
        <v>1083</v>
      </c>
      <c r="R65" s="123">
        <f t="shared" si="4"/>
        <v>1145</v>
      </c>
      <c r="S65" s="126">
        <v>12</v>
      </c>
      <c r="T65" s="255">
        <v>828</v>
      </c>
      <c r="U65" s="123">
        <f t="shared" si="5"/>
        <v>840</v>
      </c>
      <c r="V65" s="126">
        <v>0</v>
      </c>
      <c r="W65" s="255">
        <v>286</v>
      </c>
      <c r="X65" s="123">
        <f t="shared" si="6"/>
        <v>286</v>
      </c>
      <c r="Y65" s="126">
        <f t="shared" si="15"/>
        <v>359</v>
      </c>
      <c r="Z65" s="125">
        <f t="shared" si="15"/>
        <v>4252</v>
      </c>
      <c r="AA65" s="123">
        <f t="shared" si="7"/>
        <v>4611</v>
      </c>
      <c r="AB65" s="82">
        <f t="shared" si="8"/>
        <v>4.554326610279766E-3</v>
      </c>
      <c r="AC65" s="82">
        <f t="shared" si="9"/>
        <v>6.2893081761006293E-3</v>
      </c>
      <c r="AD65" s="82">
        <f t="shared" si="10"/>
        <v>0.20559531554977228</v>
      </c>
      <c r="AE65" s="82">
        <f t="shared" si="11"/>
        <v>0.29104315766644978</v>
      </c>
      <c r="AF65" s="82">
        <f t="shared" si="12"/>
        <v>0.24831923660811103</v>
      </c>
      <c r="AG65" s="82">
        <f t="shared" si="13"/>
        <v>0.18217306441119063</v>
      </c>
      <c r="AH65" s="82">
        <f t="shared" si="14"/>
        <v>6.202559097809586E-2</v>
      </c>
    </row>
    <row r="66" spans="2:34" ht="13.5" customHeight="1">
      <c r="B66" s="138">
        <v>61</v>
      </c>
      <c r="C66" s="139" t="s">
        <v>16</v>
      </c>
      <c r="D66" s="126">
        <v>0</v>
      </c>
      <c r="E66" s="255">
        <v>0</v>
      </c>
      <c r="F66" s="123">
        <f t="shared" si="0"/>
        <v>0</v>
      </c>
      <c r="G66" s="126">
        <v>7</v>
      </c>
      <c r="H66" s="255">
        <v>7</v>
      </c>
      <c r="I66" s="123">
        <f t="shared" si="1"/>
        <v>14</v>
      </c>
      <c r="J66" s="126">
        <v>149</v>
      </c>
      <c r="K66" s="255">
        <v>782</v>
      </c>
      <c r="L66" s="123">
        <f t="shared" si="2"/>
        <v>931</v>
      </c>
      <c r="M66" s="126">
        <v>171</v>
      </c>
      <c r="N66" s="255">
        <v>1084</v>
      </c>
      <c r="O66" s="123">
        <f t="shared" si="3"/>
        <v>1255</v>
      </c>
      <c r="P66" s="126">
        <v>42</v>
      </c>
      <c r="Q66" s="255">
        <v>905</v>
      </c>
      <c r="R66" s="123">
        <f t="shared" si="4"/>
        <v>947</v>
      </c>
      <c r="S66" s="126">
        <v>9</v>
      </c>
      <c r="T66" s="255">
        <v>453</v>
      </c>
      <c r="U66" s="123">
        <f t="shared" si="5"/>
        <v>462</v>
      </c>
      <c r="V66" s="126">
        <v>1</v>
      </c>
      <c r="W66" s="255">
        <v>171</v>
      </c>
      <c r="X66" s="123">
        <f t="shared" si="6"/>
        <v>172</v>
      </c>
      <c r="Y66" s="126">
        <f t="shared" si="15"/>
        <v>379</v>
      </c>
      <c r="Z66" s="125">
        <f t="shared" si="15"/>
        <v>3402</v>
      </c>
      <c r="AA66" s="123">
        <f t="shared" si="7"/>
        <v>3781</v>
      </c>
      <c r="AB66" s="82">
        <f t="shared" si="8"/>
        <v>0</v>
      </c>
      <c r="AC66" s="82">
        <f t="shared" si="9"/>
        <v>3.7027241470510446E-3</v>
      </c>
      <c r="AD66" s="82">
        <f t="shared" si="10"/>
        <v>0.24623115577889448</v>
      </c>
      <c r="AE66" s="82">
        <f t="shared" si="11"/>
        <v>0.33192277175350438</v>
      </c>
      <c r="AF66" s="82">
        <f t="shared" si="12"/>
        <v>0.25046284051838136</v>
      </c>
      <c r="AG66" s="82">
        <f t="shared" si="13"/>
        <v>0.12218989685268447</v>
      </c>
      <c r="AH66" s="82">
        <f t="shared" si="14"/>
        <v>4.5490610949484263E-2</v>
      </c>
    </row>
    <row r="67" spans="2:34" ht="13.5" customHeight="1">
      <c r="B67" s="138">
        <v>62</v>
      </c>
      <c r="C67" s="139" t="s">
        <v>17</v>
      </c>
      <c r="D67" s="126">
        <v>0</v>
      </c>
      <c r="E67" s="255">
        <v>1</v>
      </c>
      <c r="F67" s="123">
        <f t="shared" si="0"/>
        <v>1</v>
      </c>
      <c r="G67" s="126">
        <v>5</v>
      </c>
      <c r="H67" s="255">
        <v>53</v>
      </c>
      <c r="I67" s="123">
        <f t="shared" si="1"/>
        <v>58</v>
      </c>
      <c r="J67" s="126">
        <v>269</v>
      </c>
      <c r="K67" s="255">
        <v>867</v>
      </c>
      <c r="L67" s="123">
        <f t="shared" si="2"/>
        <v>1136</v>
      </c>
      <c r="M67" s="126">
        <v>184</v>
      </c>
      <c r="N67" s="255">
        <v>1400</v>
      </c>
      <c r="O67" s="123">
        <f t="shared" si="3"/>
        <v>1584</v>
      </c>
      <c r="P67" s="126">
        <v>100</v>
      </c>
      <c r="Q67" s="255">
        <v>1215</v>
      </c>
      <c r="R67" s="123">
        <f t="shared" si="4"/>
        <v>1315</v>
      </c>
      <c r="S67" s="126">
        <v>3</v>
      </c>
      <c r="T67" s="255">
        <v>563</v>
      </c>
      <c r="U67" s="123">
        <f t="shared" si="5"/>
        <v>566</v>
      </c>
      <c r="V67" s="126">
        <v>1</v>
      </c>
      <c r="W67" s="255">
        <v>213</v>
      </c>
      <c r="X67" s="123">
        <f t="shared" si="6"/>
        <v>214</v>
      </c>
      <c r="Y67" s="126">
        <f t="shared" si="15"/>
        <v>562</v>
      </c>
      <c r="Z67" s="125">
        <f t="shared" si="15"/>
        <v>4312</v>
      </c>
      <c r="AA67" s="123">
        <f t="shared" si="7"/>
        <v>4874</v>
      </c>
      <c r="AB67" s="82">
        <f t="shared" si="8"/>
        <v>2.051702913418137E-4</v>
      </c>
      <c r="AC67" s="82">
        <f t="shared" si="9"/>
        <v>1.1899876897825195E-2</v>
      </c>
      <c r="AD67" s="82">
        <f t="shared" si="10"/>
        <v>0.23307345096430038</v>
      </c>
      <c r="AE67" s="82">
        <f t="shared" si="11"/>
        <v>0.32498974148543291</v>
      </c>
      <c r="AF67" s="82">
        <f t="shared" si="12"/>
        <v>0.269798933114485</v>
      </c>
      <c r="AG67" s="82">
        <f t="shared" si="13"/>
        <v>0.11612638489946656</v>
      </c>
      <c r="AH67" s="82">
        <f t="shared" si="14"/>
        <v>4.3906442347148134E-2</v>
      </c>
    </row>
    <row r="68" spans="2:34" ht="13.5" customHeight="1">
      <c r="B68" s="138">
        <v>63</v>
      </c>
      <c r="C68" s="139" t="s">
        <v>26</v>
      </c>
      <c r="D68" s="126">
        <v>0</v>
      </c>
      <c r="E68" s="255">
        <v>18</v>
      </c>
      <c r="F68" s="123">
        <f t="shared" si="0"/>
        <v>18</v>
      </c>
      <c r="G68" s="126">
        <v>0</v>
      </c>
      <c r="H68" s="255">
        <v>7</v>
      </c>
      <c r="I68" s="123">
        <f t="shared" si="1"/>
        <v>7</v>
      </c>
      <c r="J68" s="126">
        <v>217</v>
      </c>
      <c r="K68" s="255">
        <v>733</v>
      </c>
      <c r="L68" s="123">
        <f t="shared" si="2"/>
        <v>950</v>
      </c>
      <c r="M68" s="126">
        <v>180</v>
      </c>
      <c r="N68" s="255">
        <v>970</v>
      </c>
      <c r="O68" s="123">
        <f t="shared" si="3"/>
        <v>1150</v>
      </c>
      <c r="P68" s="126">
        <v>94</v>
      </c>
      <c r="Q68" s="255">
        <v>937</v>
      </c>
      <c r="R68" s="123">
        <f t="shared" si="4"/>
        <v>1031</v>
      </c>
      <c r="S68" s="126">
        <v>17</v>
      </c>
      <c r="T68" s="255">
        <v>628</v>
      </c>
      <c r="U68" s="123">
        <f t="shared" si="5"/>
        <v>645</v>
      </c>
      <c r="V68" s="126">
        <v>4</v>
      </c>
      <c r="W68" s="255">
        <v>267</v>
      </c>
      <c r="X68" s="123">
        <f t="shared" si="6"/>
        <v>271</v>
      </c>
      <c r="Y68" s="126">
        <f t="shared" si="15"/>
        <v>512</v>
      </c>
      <c r="Z68" s="125">
        <f t="shared" si="15"/>
        <v>3560</v>
      </c>
      <c r="AA68" s="123">
        <f t="shared" si="7"/>
        <v>4072</v>
      </c>
      <c r="AB68" s="82">
        <f t="shared" si="8"/>
        <v>4.4204322200392925E-3</v>
      </c>
      <c r="AC68" s="82">
        <f t="shared" si="9"/>
        <v>1.719056974459725E-3</v>
      </c>
      <c r="AD68" s="82">
        <f t="shared" si="10"/>
        <v>0.23330058939096268</v>
      </c>
      <c r="AE68" s="82">
        <f t="shared" si="11"/>
        <v>0.28241650294695481</v>
      </c>
      <c r="AF68" s="82">
        <f t="shared" si="12"/>
        <v>0.25319253438113948</v>
      </c>
      <c r="AG68" s="82">
        <f t="shared" si="13"/>
        <v>0.15839882121807466</v>
      </c>
      <c r="AH68" s="82">
        <f t="shared" si="14"/>
        <v>6.6552062868369358E-2</v>
      </c>
    </row>
    <row r="69" spans="2:34" ht="13.5" customHeight="1">
      <c r="B69" s="138">
        <v>64</v>
      </c>
      <c r="C69" s="139" t="s">
        <v>45</v>
      </c>
      <c r="D69" s="126">
        <v>0</v>
      </c>
      <c r="E69" s="255">
        <v>44</v>
      </c>
      <c r="F69" s="123">
        <f t="shared" si="0"/>
        <v>44</v>
      </c>
      <c r="G69" s="126">
        <v>13</v>
      </c>
      <c r="H69" s="255">
        <v>81</v>
      </c>
      <c r="I69" s="123">
        <f t="shared" si="1"/>
        <v>94</v>
      </c>
      <c r="J69" s="126">
        <v>244</v>
      </c>
      <c r="K69" s="255">
        <v>822</v>
      </c>
      <c r="L69" s="123">
        <f t="shared" si="2"/>
        <v>1066</v>
      </c>
      <c r="M69" s="126">
        <v>145</v>
      </c>
      <c r="N69" s="255">
        <v>1126</v>
      </c>
      <c r="O69" s="123">
        <f t="shared" si="3"/>
        <v>1271</v>
      </c>
      <c r="P69" s="126">
        <v>86</v>
      </c>
      <c r="Q69" s="255">
        <v>974</v>
      </c>
      <c r="R69" s="123">
        <f t="shared" si="4"/>
        <v>1060</v>
      </c>
      <c r="S69" s="126">
        <v>3</v>
      </c>
      <c r="T69" s="255">
        <v>583</v>
      </c>
      <c r="U69" s="123">
        <f t="shared" si="5"/>
        <v>586</v>
      </c>
      <c r="V69" s="126">
        <v>4</v>
      </c>
      <c r="W69" s="255">
        <v>234</v>
      </c>
      <c r="X69" s="123">
        <f t="shared" si="6"/>
        <v>238</v>
      </c>
      <c r="Y69" s="126">
        <f t="shared" si="15"/>
        <v>495</v>
      </c>
      <c r="Z69" s="125">
        <f t="shared" si="15"/>
        <v>3864</v>
      </c>
      <c r="AA69" s="123">
        <f t="shared" si="7"/>
        <v>4359</v>
      </c>
      <c r="AB69" s="82">
        <f t="shared" si="8"/>
        <v>1.009405827024547E-2</v>
      </c>
      <c r="AC69" s="82">
        <f t="shared" si="9"/>
        <v>2.1564579031888048E-2</v>
      </c>
      <c r="AD69" s="82">
        <f t="shared" si="10"/>
        <v>0.24455150263821979</v>
      </c>
      <c r="AE69" s="82">
        <f t="shared" si="11"/>
        <v>0.29158063776095433</v>
      </c>
      <c r="AF69" s="82">
        <f t="shared" si="12"/>
        <v>0.24317504014682267</v>
      </c>
      <c r="AG69" s="82">
        <f t="shared" si="13"/>
        <v>0.13443450332645102</v>
      </c>
      <c r="AH69" s="82">
        <f t="shared" si="14"/>
        <v>5.4599678825418677E-2</v>
      </c>
    </row>
    <row r="70" spans="2:34" ht="13.5" customHeight="1">
      <c r="B70" s="138">
        <v>65</v>
      </c>
      <c r="C70" s="139" t="s">
        <v>10</v>
      </c>
      <c r="D70" s="126">
        <v>4</v>
      </c>
      <c r="E70" s="255">
        <v>2</v>
      </c>
      <c r="F70" s="123">
        <f t="shared" si="0"/>
        <v>6</v>
      </c>
      <c r="G70" s="126">
        <v>7</v>
      </c>
      <c r="H70" s="255">
        <v>8</v>
      </c>
      <c r="I70" s="123">
        <f t="shared" si="1"/>
        <v>15</v>
      </c>
      <c r="J70" s="126">
        <v>62</v>
      </c>
      <c r="K70" s="255">
        <v>494</v>
      </c>
      <c r="L70" s="123">
        <f t="shared" si="2"/>
        <v>556</v>
      </c>
      <c r="M70" s="126">
        <v>62</v>
      </c>
      <c r="N70" s="255">
        <v>655</v>
      </c>
      <c r="O70" s="123">
        <f t="shared" si="3"/>
        <v>717</v>
      </c>
      <c r="P70" s="126">
        <v>9</v>
      </c>
      <c r="Q70" s="255">
        <v>450</v>
      </c>
      <c r="R70" s="123">
        <f t="shared" si="4"/>
        <v>459</v>
      </c>
      <c r="S70" s="126">
        <v>11</v>
      </c>
      <c r="T70" s="255">
        <v>321</v>
      </c>
      <c r="U70" s="123">
        <f t="shared" si="5"/>
        <v>332</v>
      </c>
      <c r="V70" s="126">
        <v>3</v>
      </c>
      <c r="W70" s="255">
        <v>199</v>
      </c>
      <c r="X70" s="123">
        <f t="shared" si="6"/>
        <v>202</v>
      </c>
      <c r="Y70" s="126">
        <f t="shared" si="15"/>
        <v>158</v>
      </c>
      <c r="Z70" s="125">
        <f t="shared" si="15"/>
        <v>2129</v>
      </c>
      <c r="AA70" s="123">
        <f t="shared" si="7"/>
        <v>2287</v>
      </c>
      <c r="AB70" s="82">
        <f t="shared" si="8"/>
        <v>2.6235242675994755E-3</v>
      </c>
      <c r="AC70" s="82">
        <f t="shared" si="9"/>
        <v>6.558810668998688E-3</v>
      </c>
      <c r="AD70" s="82">
        <f t="shared" si="10"/>
        <v>0.24311324879755139</v>
      </c>
      <c r="AE70" s="82">
        <f t="shared" si="11"/>
        <v>0.31351114997813728</v>
      </c>
      <c r="AF70" s="82">
        <f t="shared" si="12"/>
        <v>0.20069960647135987</v>
      </c>
      <c r="AG70" s="82">
        <f t="shared" si="13"/>
        <v>0.14516834280717097</v>
      </c>
      <c r="AH70" s="82">
        <f t="shared" si="14"/>
        <v>8.8325317009182336E-2</v>
      </c>
    </row>
    <row r="71" spans="2:34" ht="13.5" customHeight="1">
      <c r="B71" s="138">
        <v>66</v>
      </c>
      <c r="C71" s="139" t="s">
        <v>5</v>
      </c>
      <c r="D71" s="126">
        <v>0</v>
      </c>
      <c r="E71" s="255">
        <v>0</v>
      </c>
      <c r="F71" s="123">
        <f t="shared" ref="F71:F79" si="16">SUM(D71:E71)</f>
        <v>0</v>
      </c>
      <c r="G71" s="126">
        <v>0</v>
      </c>
      <c r="H71" s="255">
        <v>10</v>
      </c>
      <c r="I71" s="123">
        <f t="shared" ref="I71:I79" si="17">SUM(G71:H71)</f>
        <v>10</v>
      </c>
      <c r="J71" s="126">
        <v>73</v>
      </c>
      <c r="K71" s="255">
        <v>427</v>
      </c>
      <c r="L71" s="123">
        <f t="shared" ref="L71:L79" si="18">SUM(J71:K71)</f>
        <v>500</v>
      </c>
      <c r="M71" s="126">
        <v>71</v>
      </c>
      <c r="N71" s="255">
        <v>530</v>
      </c>
      <c r="O71" s="123">
        <f t="shared" ref="O71:O79" si="19">SUM(M71:N71)</f>
        <v>601</v>
      </c>
      <c r="P71" s="126">
        <v>37</v>
      </c>
      <c r="Q71" s="255">
        <v>404</v>
      </c>
      <c r="R71" s="123">
        <f t="shared" ref="R71:R79" si="20">SUM(P71:Q71)</f>
        <v>441</v>
      </c>
      <c r="S71" s="126">
        <v>4</v>
      </c>
      <c r="T71" s="255">
        <v>328</v>
      </c>
      <c r="U71" s="123">
        <f t="shared" ref="U71:U79" si="21">SUM(S71:T71)</f>
        <v>332</v>
      </c>
      <c r="V71" s="126">
        <v>1</v>
      </c>
      <c r="W71" s="255">
        <v>122</v>
      </c>
      <c r="X71" s="123">
        <f t="shared" ref="X71:X79" si="22">SUM(V71:W71)</f>
        <v>123</v>
      </c>
      <c r="Y71" s="126">
        <f t="shared" si="15"/>
        <v>186</v>
      </c>
      <c r="Z71" s="125">
        <f t="shared" si="15"/>
        <v>1821</v>
      </c>
      <c r="AA71" s="123">
        <f t="shared" si="15"/>
        <v>2007</v>
      </c>
      <c r="AB71" s="82">
        <f t="shared" ref="AB71:AB79" si="23">IFERROR(F71/$AA71,"-")</f>
        <v>0</v>
      </c>
      <c r="AC71" s="82">
        <f t="shared" ref="AC71:AC79" si="24">IFERROR(I71/$AA71,"-")</f>
        <v>4.9825610363726956E-3</v>
      </c>
      <c r="AD71" s="82">
        <f t="shared" ref="AD71:AD79" si="25">IFERROR(L71/$AA71,"-")</f>
        <v>0.24912805181863479</v>
      </c>
      <c r="AE71" s="82">
        <f t="shared" ref="AE71:AE79" si="26">IFERROR(O71/$AA71,"-")</f>
        <v>0.29945191828599899</v>
      </c>
      <c r="AF71" s="82">
        <f t="shared" ref="AF71:AF79" si="27">IFERROR(R71/$AA71,"-")</f>
        <v>0.21973094170403587</v>
      </c>
      <c r="AG71" s="82">
        <f t="shared" ref="AG71:AG79" si="28">IFERROR(U71/$AA71,"-")</f>
        <v>0.1654210264075735</v>
      </c>
      <c r="AH71" s="82">
        <f t="shared" ref="AH71:AH79" si="29">IFERROR(X71/$AA71,"-")</f>
        <v>6.1285500747384154E-2</v>
      </c>
    </row>
    <row r="72" spans="2:34" ht="13.5" customHeight="1">
      <c r="B72" s="138">
        <v>67</v>
      </c>
      <c r="C72" s="139" t="s">
        <v>6</v>
      </c>
      <c r="D72" s="126">
        <v>0</v>
      </c>
      <c r="E72" s="255">
        <v>10</v>
      </c>
      <c r="F72" s="123">
        <f t="shared" si="16"/>
        <v>10</v>
      </c>
      <c r="G72" s="126">
        <v>0</v>
      </c>
      <c r="H72" s="255">
        <v>16</v>
      </c>
      <c r="I72" s="123">
        <f t="shared" si="17"/>
        <v>16</v>
      </c>
      <c r="J72" s="126">
        <v>55</v>
      </c>
      <c r="K72" s="255">
        <v>228</v>
      </c>
      <c r="L72" s="123">
        <f t="shared" si="18"/>
        <v>283</v>
      </c>
      <c r="M72" s="126">
        <v>36</v>
      </c>
      <c r="N72" s="255">
        <v>308</v>
      </c>
      <c r="O72" s="123">
        <f t="shared" si="19"/>
        <v>344</v>
      </c>
      <c r="P72" s="126">
        <v>15</v>
      </c>
      <c r="Q72" s="255">
        <v>251</v>
      </c>
      <c r="R72" s="123">
        <f t="shared" si="20"/>
        <v>266</v>
      </c>
      <c r="S72" s="126">
        <v>1</v>
      </c>
      <c r="T72" s="255">
        <v>156</v>
      </c>
      <c r="U72" s="123">
        <f t="shared" si="21"/>
        <v>157</v>
      </c>
      <c r="V72" s="126">
        <v>0</v>
      </c>
      <c r="W72" s="255">
        <v>98</v>
      </c>
      <c r="X72" s="123">
        <f t="shared" si="22"/>
        <v>98</v>
      </c>
      <c r="Y72" s="126">
        <f t="shared" ref="Y72:AA79" si="30">SUM(D72,G72,J72,M72,P72,S72,V72)</f>
        <v>107</v>
      </c>
      <c r="Z72" s="125">
        <f t="shared" si="30"/>
        <v>1067</v>
      </c>
      <c r="AA72" s="123">
        <f t="shared" si="30"/>
        <v>1174</v>
      </c>
      <c r="AB72" s="82">
        <f t="shared" si="23"/>
        <v>8.5178875638841564E-3</v>
      </c>
      <c r="AC72" s="82">
        <f t="shared" si="24"/>
        <v>1.3628620102214651E-2</v>
      </c>
      <c r="AD72" s="82">
        <f t="shared" si="25"/>
        <v>0.24105621805792163</v>
      </c>
      <c r="AE72" s="82">
        <f t="shared" si="26"/>
        <v>0.293015332197615</v>
      </c>
      <c r="AF72" s="82">
        <f t="shared" si="27"/>
        <v>0.22657580919931858</v>
      </c>
      <c r="AG72" s="82">
        <f t="shared" si="28"/>
        <v>0.13373083475298125</v>
      </c>
      <c r="AH72" s="82">
        <f t="shared" si="29"/>
        <v>8.3475298126064731E-2</v>
      </c>
    </row>
    <row r="73" spans="2:34" ht="13.5" customHeight="1">
      <c r="B73" s="138">
        <v>68</v>
      </c>
      <c r="C73" s="139" t="s">
        <v>46</v>
      </c>
      <c r="D73" s="126">
        <v>0</v>
      </c>
      <c r="E73" s="255">
        <v>0</v>
      </c>
      <c r="F73" s="123">
        <f t="shared" si="16"/>
        <v>0</v>
      </c>
      <c r="G73" s="126">
        <v>8</v>
      </c>
      <c r="H73" s="255">
        <v>12</v>
      </c>
      <c r="I73" s="123">
        <f t="shared" si="17"/>
        <v>20</v>
      </c>
      <c r="J73" s="126">
        <v>28</v>
      </c>
      <c r="K73" s="255">
        <v>263</v>
      </c>
      <c r="L73" s="123">
        <f t="shared" si="18"/>
        <v>291</v>
      </c>
      <c r="M73" s="126">
        <v>14</v>
      </c>
      <c r="N73" s="255">
        <v>299</v>
      </c>
      <c r="O73" s="123">
        <f t="shared" si="19"/>
        <v>313</v>
      </c>
      <c r="P73" s="126">
        <v>16</v>
      </c>
      <c r="Q73" s="255">
        <v>429</v>
      </c>
      <c r="R73" s="123">
        <f t="shared" si="20"/>
        <v>445</v>
      </c>
      <c r="S73" s="126">
        <v>9</v>
      </c>
      <c r="T73" s="255">
        <v>189</v>
      </c>
      <c r="U73" s="123">
        <f t="shared" si="21"/>
        <v>198</v>
      </c>
      <c r="V73" s="126">
        <v>0</v>
      </c>
      <c r="W73" s="255">
        <v>100</v>
      </c>
      <c r="X73" s="123">
        <f t="shared" si="22"/>
        <v>100</v>
      </c>
      <c r="Y73" s="126">
        <f t="shared" si="30"/>
        <v>75</v>
      </c>
      <c r="Z73" s="125">
        <f t="shared" si="30"/>
        <v>1292</v>
      </c>
      <c r="AA73" s="123">
        <f t="shared" si="30"/>
        <v>1367</v>
      </c>
      <c r="AB73" s="82">
        <f t="shared" si="23"/>
        <v>0</v>
      </c>
      <c r="AC73" s="82">
        <f t="shared" si="24"/>
        <v>1.4630577907827359E-2</v>
      </c>
      <c r="AD73" s="82">
        <f t="shared" si="25"/>
        <v>0.21287490855888808</v>
      </c>
      <c r="AE73" s="82">
        <f t="shared" si="26"/>
        <v>0.22896854425749816</v>
      </c>
      <c r="AF73" s="82">
        <f t="shared" si="27"/>
        <v>0.32553035844915873</v>
      </c>
      <c r="AG73" s="82">
        <f t="shared" si="28"/>
        <v>0.14484272128749084</v>
      </c>
      <c r="AH73" s="82">
        <f t="shared" si="29"/>
        <v>7.3152889539136789E-2</v>
      </c>
    </row>
    <row r="74" spans="2:34" ht="13.5" customHeight="1">
      <c r="B74" s="138">
        <v>69</v>
      </c>
      <c r="C74" s="139" t="s">
        <v>47</v>
      </c>
      <c r="D74" s="126">
        <v>2</v>
      </c>
      <c r="E74" s="255">
        <v>2</v>
      </c>
      <c r="F74" s="123">
        <f t="shared" si="16"/>
        <v>4</v>
      </c>
      <c r="G74" s="126">
        <v>1</v>
      </c>
      <c r="H74" s="255">
        <v>31</v>
      </c>
      <c r="I74" s="123">
        <f t="shared" si="17"/>
        <v>32</v>
      </c>
      <c r="J74" s="126">
        <v>158</v>
      </c>
      <c r="K74" s="255">
        <v>611</v>
      </c>
      <c r="L74" s="123">
        <f t="shared" si="18"/>
        <v>769</v>
      </c>
      <c r="M74" s="126">
        <v>113</v>
      </c>
      <c r="N74" s="255">
        <v>751</v>
      </c>
      <c r="O74" s="123">
        <f t="shared" si="19"/>
        <v>864</v>
      </c>
      <c r="P74" s="126">
        <v>12</v>
      </c>
      <c r="Q74" s="255">
        <v>587</v>
      </c>
      <c r="R74" s="123">
        <f t="shared" si="20"/>
        <v>599</v>
      </c>
      <c r="S74" s="126">
        <v>16</v>
      </c>
      <c r="T74" s="255">
        <v>433</v>
      </c>
      <c r="U74" s="123">
        <f t="shared" si="21"/>
        <v>449</v>
      </c>
      <c r="V74" s="126">
        <v>0</v>
      </c>
      <c r="W74" s="255">
        <v>247</v>
      </c>
      <c r="X74" s="123">
        <f t="shared" si="22"/>
        <v>247</v>
      </c>
      <c r="Y74" s="126">
        <f t="shared" si="30"/>
        <v>302</v>
      </c>
      <c r="Z74" s="125">
        <f t="shared" si="30"/>
        <v>2662</v>
      </c>
      <c r="AA74" s="123">
        <f t="shared" si="30"/>
        <v>2964</v>
      </c>
      <c r="AB74" s="82">
        <f t="shared" si="23"/>
        <v>1.3495276653171389E-3</v>
      </c>
      <c r="AC74" s="82">
        <f t="shared" si="24"/>
        <v>1.0796221322537112E-2</v>
      </c>
      <c r="AD74" s="82">
        <f t="shared" si="25"/>
        <v>0.25944669365721995</v>
      </c>
      <c r="AE74" s="82">
        <f t="shared" si="26"/>
        <v>0.291497975708502</v>
      </c>
      <c r="AF74" s="82">
        <f t="shared" si="27"/>
        <v>0.20209176788124156</v>
      </c>
      <c r="AG74" s="82">
        <f t="shared" si="28"/>
        <v>0.15148448043184884</v>
      </c>
      <c r="AH74" s="82">
        <f t="shared" si="29"/>
        <v>8.3333333333333329E-2</v>
      </c>
    </row>
    <row r="75" spans="2:34" ht="13.5" customHeight="1">
      <c r="B75" s="138">
        <v>70</v>
      </c>
      <c r="C75" s="139" t="s">
        <v>48</v>
      </c>
      <c r="D75" s="126">
        <v>0</v>
      </c>
      <c r="E75" s="255">
        <v>0</v>
      </c>
      <c r="F75" s="123">
        <f t="shared" si="16"/>
        <v>0</v>
      </c>
      <c r="G75" s="126">
        <v>0</v>
      </c>
      <c r="H75" s="255">
        <v>3</v>
      </c>
      <c r="I75" s="123">
        <f t="shared" si="17"/>
        <v>3</v>
      </c>
      <c r="J75" s="126">
        <v>23</v>
      </c>
      <c r="K75" s="255">
        <v>59</v>
      </c>
      <c r="L75" s="123">
        <f t="shared" si="18"/>
        <v>82</v>
      </c>
      <c r="M75" s="126">
        <v>14</v>
      </c>
      <c r="N75" s="255">
        <v>163</v>
      </c>
      <c r="O75" s="123">
        <f t="shared" si="19"/>
        <v>177</v>
      </c>
      <c r="P75" s="126">
        <v>4</v>
      </c>
      <c r="Q75" s="255">
        <v>112</v>
      </c>
      <c r="R75" s="123">
        <f t="shared" si="20"/>
        <v>116</v>
      </c>
      <c r="S75" s="126">
        <v>0</v>
      </c>
      <c r="T75" s="255">
        <v>140</v>
      </c>
      <c r="U75" s="123">
        <f t="shared" si="21"/>
        <v>140</v>
      </c>
      <c r="V75" s="126">
        <v>6</v>
      </c>
      <c r="W75" s="255">
        <v>36</v>
      </c>
      <c r="X75" s="123">
        <f t="shared" si="22"/>
        <v>42</v>
      </c>
      <c r="Y75" s="126">
        <f t="shared" si="30"/>
        <v>47</v>
      </c>
      <c r="Z75" s="125">
        <f t="shared" si="30"/>
        <v>513</v>
      </c>
      <c r="AA75" s="123">
        <f t="shared" si="30"/>
        <v>560</v>
      </c>
      <c r="AB75" s="82">
        <f t="shared" si="23"/>
        <v>0</v>
      </c>
      <c r="AC75" s="82">
        <f t="shared" si="24"/>
        <v>5.3571428571428572E-3</v>
      </c>
      <c r="AD75" s="82">
        <f t="shared" si="25"/>
        <v>0.14642857142857144</v>
      </c>
      <c r="AE75" s="82">
        <f t="shared" si="26"/>
        <v>0.31607142857142856</v>
      </c>
      <c r="AF75" s="82">
        <f t="shared" si="27"/>
        <v>0.20714285714285716</v>
      </c>
      <c r="AG75" s="82">
        <f t="shared" si="28"/>
        <v>0.25</v>
      </c>
      <c r="AH75" s="82">
        <f t="shared" si="29"/>
        <v>7.4999999999999997E-2</v>
      </c>
    </row>
    <row r="76" spans="2:34" ht="13.5" customHeight="1">
      <c r="B76" s="138">
        <v>71</v>
      </c>
      <c r="C76" s="139" t="s">
        <v>49</v>
      </c>
      <c r="D76" s="126">
        <v>0</v>
      </c>
      <c r="E76" s="255">
        <v>0</v>
      </c>
      <c r="F76" s="123">
        <f t="shared" si="16"/>
        <v>0</v>
      </c>
      <c r="G76" s="126">
        <v>0</v>
      </c>
      <c r="H76" s="255">
        <v>8</v>
      </c>
      <c r="I76" s="123">
        <f t="shared" si="17"/>
        <v>8</v>
      </c>
      <c r="J76" s="126">
        <v>55</v>
      </c>
      <c r="K76" s="255">
        <v>362</v>
      </c>
      <c r="L76" s="123">
        <f t="shared" si="18"/>
        <v>417</v>
      </c>
      <c r="M76" s="126">
        <v>80</v>
      </c>
      <c r="N76" s="255">
        <v>441</v>
      </c>
      <c r="O76" s="123">
        <f t="shared" si="19"/>
        <v>521</v>
      </c>
      <c r="P76" s="126">
        <v>23</v>
      </c>
      <c r="Q76" s="255">
        <v>399</v>
      </c>
      <c r="R76" s="123">
        <f t="shared" si="20"/>
        <v>422</v>
      </c>
      <c r="S76" s="126">
        <v>3</v>
      </c>
      <c r="T76" s="255">
        <v>350</v>
      </c>
      <c r="U76" s="123">
        <f t="shared" si="21"/>
        <v>353</v>
      </c>
      <c r="V76" s="126">
        <v>0</v>
      </c>
      <c r="W76" s="255">
        <v>155</v>
      </c>
      <c r="X76" s="123">
        <f t="shared" si="22"/>
        <v>155</v>
      </c>
      <c r="Y76" s="126">
        <f t="shared" si="30"/>
        <v>161</v>
      </c>
      <c r="Z76" s="125">
        <f t="shared" si="30"/>
        <v>1715</v>
      </c>
      <c r="AA76" s="123">
        <f t="shared" si="30"/>
        <v>1876</v>
      </c>
      <c r="AB76" s="82">
        <f t="shared" si="23"/>
        <v>0</v>
      </c>
      <c r="AC76" s="82">
        <f t="shared" si="24"/>
        <v>4.2643923240938165E-3</v>
      </c>
      <c r="AD76" s="82">
        <f t="shared" si="25"/>
        <v>0.22228144989339019</v>
      </c>
      <c r="AE76" s="82">
        <f t="shared" si="26"/>
        <v>0.27771855010660979</v>
      </c>
      <c r="AF76" s="82">
        <f t="shared" si="27"/>
        <v>0.22494669509594883</v>
      </c>
      <c r="AG76" s="82">
        <f t="shared" si="28"/>
        <v>0.18816631130063965</v>
      </c>
      <c r="AH76" s="82">
        <f t="shared" si="29"/>
        <v>8.2622601279317698E-2</v>
      </c>
    </row>
    <row r="77" spans="2:34" ht="13.5" customHeight="1">
      <c r="B77" s="138">
        <v>72</v>
      </c>
      <c r="C77" s="139" t="s">
        <v>27</v>
      </c>
      <c r="D77" s="126">
        <v>0</v>
      </c>
      <c r="E77" s="255">
        <v>10</v>
      </c>
      <c r="F77" s="123">
        <f t="shared" si="16"/>
        <v>10</v>
      </c>
      <c r="G77" s="126">
        <v>0</v>
      </c>
      <c r="H77" s="255">
        <v>3</v>
      </c>
      <c r="I77" s="123">
        <f t="shared" si="17"/>
        <v>3</v>
      </c>
      <c r="J77" s="126">
        <v>60</v>
      </c>
      <c r="K77" s="255">
        <v>142</v>
      </c>
      <c r="L77" s="123">
        <f t="shared" si="18"/>
        <v>202</v>
      </c>
      <c r="M77" s="126">
        <v>20</v>
      </c>
      <c r="N77" s="255">
        <v>169</v>
      </c>
      <c r="O77" s="123">
        <f t="shared" si="19"/>
        <v>189</v>
      </c>
      <c r="P77" s="126">
        <v>5</v>
      </c>
      <c r="Q77" s="255">
        <v>203</v>
      </c>
      <c r="R77" s="123">
        <f t="shared" si="20"/>
        <v>208</v>
      </c>
      <c r="S77" s="126">
        <v>7</v>
      </c>
      <c r="T77" s="255">
        <v>172</v>
      </c>
      <c r="U77" s="123">
        <f t="shared" si="21"/>
        <v>179</v>
      </c>
      <c r="V77" s="126">
        <v>0</v>
      </c>
      <c r="W77" s="255">
        <v>84</v>
      </c>
      <c r="X77" s="123">
        <f t="shared" si="22"/>
        <v>84</v>
      </c>
      <c r="Y77" s="126">
        <f t="shared" si="30"/>
        <v>92</v>
      </c>
      <c r="Z77" s="125">
        <f t="shared" si="30"/>
        <v>783</v>
      </c>
      <c r="AA77" s="123">
        <f t="shared" si="30"/>
        <v>875</v>
      </c>
      <c r="AB77" s="82">
        <f t="shared" si="23"/>
        <v>1.1428571428571429E-2</v>
      </c>
      <c r="AC77" s="82">
        <f t="shared" si="24"/>
        <v>3.4285714285714284E-3</v>
      </c>
      <c r="AD77" s="82">
        <f t="shared" si="25"/>
        <v>0.23085714285714284</v>
      </c>
      <c r="AE77" s="82">
        <f t="shared" si="26"/>
        <v>0.216</v>
      </c>
      <c r="AF77" s="82">
        <f t="shared" si="27"/>
        <v>0.23771428571428571</v>
      </c>
      <c r="AG77" s="82">
        <f t="shared" si="28"/>
        <v>0.20457142857142857</v>
      </c>
      <c r="AH77" s="82">
        <f t="shared" si="29"/>
        <v>9.6000000000000002E-2</v>
      </c>
    </row>
    <row r="78" spans="2:34" ht="13.5" customHeight="1">
      <c r="B78" s="138">
        <v>73</v>
      </c>
      <c r="C78" s="139" t="s">
        <v>28</v>
      </c>
      <c r="D78" s="126">
        <v>0</v>
      </c>
      <c r="E78" s="255">
        <v>0</v>
      </c>
      <c r="F78" s="123">
        <f t="shared" si="16"/>
        <v>0</v>
      </c>
      <c r="G78" s="126">
        <v>0</v>
      </c>
      <c r="H78" s="255">
        <v>2</v>
      </c>
      <c r="I78" s="123">
        <f t="shared" si="17"/>
        <v>2</v>
      </c>
      <c r="J78" s="126">
        <v>65</v>
      </c>
      <c r="K78" s="255">
        <v>217</v>
      </c>
      <c r="L78" s="123">
        <f t="shared" si="18"/>
        <v>282</v>
      </c>
      <c r="M78" s="126">
        <v>39</v>
      </c>
      <c r="N78" s="255">
        <v>318</v>
      </c>
      <c r="O78" s="123">
        <f t="shared" si="19"/>
        <v>357</v>
      </c>
      <c r="P78" s="126">
        <v>21</v>
      </c>
      <c r="Q78" s="255">
        <v>314</v>
      </c>
      <c r="R78" s="123">
        <f t="shared" si="20"/>
        <v>335</v>
      </c>
      <c r="S78" s="126">
        <v>30</v>
      </c>
      <c r="T78" s="255">
        <v>160</v>
      </c>
      <c r="U78" s="123">
        <f t="shared" si="21"/>
        <v>190</v>
      </c>
      <c r="V78" s="126">
        <v>0</v>
      </c>
      <c r="W78" s="255">
        <v>105</v>
      </c>
      <c r="X78" s="123">
        <f t="shared" si="22"/>
        <v>105</v>
      </c>
      <c r="Y78" s="126">
        <f t="shared" si="30"/>
        <v>155</v>
      </c>
      <c r="Z78" s="125">
        <f t="shared" si="30"/>
        <v>1116</v>
      </c>
      <c r="AA78" s="123">
        <f t="shared" si="30"/>
        <v>1271</v>
      </c>
      <c r="AB78" s="82">
        <f t="shared" si="23"/>
        <v>0</v>
      </c>
      <c r="AC78" s="82">
        <f t="shared" si="24"/>
        <v>1.5735641227380016E-3</v>
      </c>
      <c r="AD78" s="82">
        <f t="shared" si="25"/>
        <v>0.22187254130605821</v>
      </c>
      <c r="AE78" s="82">
        <f t="shared" si="26"/>
        <v>0.28088119590873328</v>
      </c>
      <c r="AF78" s="82">
        <f t="shared" si="27"/>
        <v>0.26357199055861524</v>
      </c>
      <c r="AG78" s="82">
        <f t="shared" si="28"/>
        <v>0.14948859166011014</v>
      </c>
      <c r="AH78" s="82">
        <f t="shared" si="29"/>
        <v>8.2612116443745082E-2</v>
      </c>
    </row>
    <row r="79" spans="2:34" ht="13.5" customHeight="1" thickBot="1">
      <c r="B79" s="138">
        <v>74</v>
      </c>
      <c r="C79" s="139" t="s">
        <v>29</v>
      </c>
      <c r="D79" s="126">
        <v>0</v>
      </c>
      <c r="E79" s="255">
        <v>1</v>
      </c>
      <c r="F79" s="123">
        <f t="shared" si="16"/>
        <v>1</v>
      </c>
      <c r="G79" s="126">
        <v>0</v>
      </c>
      <c r="H79" s="255">
        <v>3</v>
      </c>
      <c r="I79" s="123">
        <f t="shared" si="17"/>
        <v>3</v>
      </c>
      <c r="J79" s="126">
        <v>28</v>
      </c>
      <c r="K79" s="255">
        <v>108</v>
      </c>
      <c r="L79" s="123">
        <f t="shared" si="18"/>
        <v>136</v>
      </c>
      <c r="M79" s="126">
        <v>41</v>
      </c>
      <c r="N79" s="255">
        <v>151</v>
      </c>
      <c r="O79" s="123">
        <f t="shared" si="19"/>
        <v>192</v>
      </c>
      <c r="P79" s="126">
        <v>14</v>
      </c>
      <c r="Q79" s="255">
        <v>150</v>
      </c>
      <c r="R79" s="123">
        <f t="shared" si="20"/>
        <v>164</v>
      </c>
      <c r="S79" s="126">
        <v>14</v>
      </c>
      <c r="T79" s="255">
        <v>78</v>
      </c>
      <c r="U79" s="123">
        <f t="shared" si="21"/>
        <v>92</v>
      </c>
      <c r="V79" s="126">
        <v>0</v>
      </c>
      <c r="W79" s="255">
        <v>43</v>
      </c>
      <c r="X79" s="123">
        <f t="shared" si="22"/>
        <v>43</v>
      </c>
      <c r="Y79" s="126">
        <f t="shared" si="30"/>
        <v>97</v>
      </c>
      <c r="Z79" s="125">
        <f t="shared" si="30"/>
        <v>534</v>
      </c>
      <c r="AA79" s="123">
        <f t="shared" si="30"/>
        <v>631</v>
      </c>
      <c r="AB79" s="82">
        <f t="shared" si="23"/>
        <v>1.5847860538827259E-3</v>
      </c>
      <c r="AC79" s="82">
        <f t="shared" si="24"/>
        <v>4.7543581616481777E-3</v>
      </c>
      <c r="AD79" s="82">
        <f t="shared" si="25"/>
        <v>0.21553090332805072</v>
      </c>
      <c r="AE79" s="82">
        <f t="shared" si="26"/>
        <v>0.30427892234548337</v>
      </c>
      <c r="AF79" s="82">
        <f t="shared" si="27"/>
        <v>0.25990491283676703</v>
      </c>
      <c r="AG79" s="82">
        <f t="shared" si="28"/>
        <v>0.14580031695721077</v>
      </c>
      <c r="AH79" s="82">
        <f t="shared" si="29"/>
        <v>6.8145800316957217E-2</v>
      </c>
    </row>
    <row r="80" spans="2:34" ht="13.5" customHeight="1" thickTop="1">
      <c r="B80" s="270" t="s">
        <v>0</v>
      </c>
      <c r="C80" s="271"/>
      <c r="D80" s="127">
        <f>年齢階層別_レセプト件数!C4</f>
        <v>168</v>
      </c>
      <c r="E80" s="128">
        <f>年齢階層別_レセプト件数!D4</f>
        <v>897</v>
      </c>
      <c r="F80" s="114">
        <f>年齢階層別_レセプト件数!E4</f>
        <v>1065</v>
      </c>
      <c r="G80" s="127">
        <f>年齢階層別_レセプト件数!C5</f>
        <v>609</v>
      </c>
      <c r="H80" s="128">
        <f>年齢階層別_レセプト件数!D5</f>
        <v>3914</v>
      </c>
      <c r="I80" s="114">
        <f>年齢階層別_レセプト件数!E5</f>
        <v>4523</v>
      </c>
      <c r="J80" s="127">
        <f>年齢階層別_レセプト件数!C6</f>
        <v>24600</v>
      </c>
      <c r="K80" s="128">
        <f>年齢階層別_レセプト件数!D6</f>
        <v>111239</v>
      </c>
      <c r="L80" s="114">
        <f>年齢階層別_レセプト件数!E6</f>
        <v>135839</v>
      </c>
      <c r="M80" s="127">
        <f>年齢階層別_レセプト件数!C7</f>
        <v>19144</v>
      </c>
      <c r="N80" s="128">
        <f>年齢階層別_レセプト件数!D7</f>
        <v>152400</v>
      </c>
      <c r="O80" s="114">
        <f>年齢階層別_レセプト件数!E7</f>
        <v>171544</v>
      </c>
      <c r="P80" s="127">
        <f>年齢階層別_レセプト件数!C8</f>
        <v>7757</v>
      </c>
      <c r="Q80" s="128">
        <f>年齢階層別_レセプト件数!D8</f>
        <v>138410</v>
      </c>
      <c r="R80" s="114">
        <f>年齢階層別_レセプト件数!E8</f>
        <v>146167</v>
      </c>
      <c r="S80" s="127">
        <f>年齢階層別_レセプト件数!C9</f>
        <v>1994</v>
      </c>
      <c r="T80" s="128">
        <f>年齢階層別_レセプト件数!D9</f>
        <v>86245</v>
      </c>
      <c r="U80" s="114">
        <f>年齢階層別_レセプト件数!E9</f>
        <v>88239</v>
      </c>
      <c r="V80" s="127">
        <f>年齢階層別_レセプト件数!C10</f>
        <v>286</v>
      </c>
      <c r="W80" s="128">
        <f>年齢階層別_レセプト件数!D10</f>
        <v>35910</v>
      </c>
      <c r="X80" s="114">
        <f>年齢階層別_レセプト件数!E10</f>
        <v>36196</v>
      </c>
      <c r="Y80" s="127">
        <f>年齢階層別_レセプト件数!C11</f>
        <v>54558</v>
      </c>
      <c r="Z80" s="128">
        <f>年齢階層別_レセプト件数!D11</f>
        <v>529015</v>
      </c>
      <c r="AA80" s="114">
        <f>年齢階層別_レセプト件数!E11</f>
        <v>583573</v>
      </c>
      <c r="AB80" s="83">
        <f>年齢階層別_レセプト件数!F4</f>
        <v>1.8249644860197439E-3</v>
      </c>
      <c r="AC80" s="83">
        <f>年齢階層別_レセプト件数!F5</f>
        <v>7.7505299251336163E-3</v>
      </c>
      <c r="AD80" s="83">
        <f>年齢階層別_レセプト件数!F6</f>
        <v>0.23277122142388357</v>
      </c>
      <c r="AE80" s="83">
        <f>年齢階層別_レセプト件数!F7</f>
        <v>0.29395465520166286</v>
      </c>
      <c r="AF80" s="83">
        <f>年齢階層別_レセプト件数!F8</f>
        <v>0.25046909298408254</v>
      </c>
      <c r="AG80" s="83">
        <f>年齢階層別_レセプト件数!F9</f>
        <v>0.15120473359802458</v>
      </c>
      <c r="AH80" s="83">
        <f>年齢階層別_レセプト件数!F10</f>
        <v>6.2024802381193102E-2</v>
      </c>
    </row>
  </sheetData>
  <mergeCells count="20">
    <mergeCell ref="S4:U4"/>
    <mergeCell ref="Y4:AA4"/>
    <mergeCell ref="B80:C80"/>
    <mergeCell ref="V4:X4"/>
    <mergeCell ref="AB4:AB5"/>
    <mergeCell ref="B3:B5"/>
    <mergeCell ref="C3:C5"/>
    <mergeCell ref="D3:AA3"/>
    <mergeCell ref="AB3:AH3"/>
    <mergeCell ref="D4:F4"/>
    <mergeCell ref="G4:I4"/>
    <mergeCell ref="AF4:AF5"/>
    <mergeCell ref="AG4:AG5"/>
    <mergeCell ref="AH4:AH5"/>
    <mergeCell ref="AD4:AD5"/>
    <mergeCell ref="AE4:AE5"/>
    <mergeCell ref="AC4:AC5"/>
    <mergeCell ref="J4:L4"/>
    <mergeCell ref="M4:O4"/>
    <mergeCell ref="P4:R4"/>
  </mergeCells>
  <phoneticPr fontId="4"/>
  <pageMargins left="0.70866141732283472" right="0.19685039370078741" top="0.74803149606299213" bottom="0.74803149606299213" header="0.31496062992125984" footer="0.31496062992125984"/>
  <pageSetup paperSize="8" scale="74" fitToHeight="0" orientation="landscape" r:id="rId1"/>
  <headerFooter>
    <oddHeader>&amp;R&amp;"ＭＳ 明朝,標準"&amp;12 2-2.高額レセプトの件数及び医療費</oddHeader>
  </headerFooter>
  <ignoredErrors>
    <ignoredError sqref="F6:F79 I6:I79 L6:L79 O6:O79 R6:R79 U6:U79 X6:Z79" emptyCellReferenc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K32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6" style="3" customWidth="1"/>
    <col min="3" max="3" width="5.625" style="3" customWidth="1"/>
    <col min="4" max="4" width="22" style="3" customWidth="1"/>
    <col min="5" max="5" width="28.5" style="3" customWidth="1"/>
    <col min="6" max="6" width="8.25" style="16" customWidth="1"/>
    <col min="7" max="9" width="9.75" style="3" customWidth="1"/>
    <col min="10" max="10" width="10.625" style="3" customWidth="1"/>
    <col min="11" max="11" width="10.75" style="3" customWidth="1"/>
    <col min="12" max="16384" width="9" style="3"/>
  </cols>
  <sheetData>
    <row r="1" spans="1:11" ht="16.5" customHeight="1">
      <c r="A1" s="26"/>
      <c r="B1" s="230" t="s">
        <v>368</v>
      </c>
      <c r="C1" s="231"/>
      <c r="D1" s="231"/>
      <c r="E1" s="231"/>
      <c r="F1" s="231"/>
      <c r="G1" s="231"/>
      <c r="H1" s="231"/>
      <c r="I1" s="231"/>
      <c r="J1" s="231"/>
      <c r="K1" s="26"/>
    </row>
    <row r="2" spans="1:11" ht="16.5" customHeight="1">
      <c r="A2" s="26"/>
      <c r="B2" s="230" t="s">
        <v>354</v>
      </c>
      <c r="C2" s="187"/>
      <c r="D2" s="187"/>
      <c r="E2" s="187"/>
      <c r="F2" s="187"/>
      <c r="G2" s="187"/>
      <c r="H2" s="187"/>
      <c r="I2" s="187"/>
      <c r="J2" s="187"/>
      <c r="K2" s="26"/>
    </row>
    <row r="3" spans="1:11" ht="21" customHeight="1">
      <c r="A3" s="230"/>
      <c r="B3" s="306" t="s">
        <v>215</v>
      </c>
      <c r="C3" s="306"/>
      <c r="D3" s="306"/>
      <c r="E3" s="202">
        <f>年齢階層別_患者数!C11</f>
        <v>1427513</v>
      </c>
      <c r="F3" s="187"/>
      <c r="G3" s="187"/>
      <c r="H3" s="187"/>
      <c r="I3" s="187"/>
      <c r="J3" s="187"/>
      <c r="K3" s="26"/>
    </row>
    <row r="4" spans="1:11" ht="16.5" customHeight="1">
      <c r="A4" s="230"/>
      <c r="B4" s="230"/>
      <c r="C4" s="187"/>
      <c r="D4" s="187"/>
      <c r="E4" s="187"/>
      <c r="F4" s="187"/>
      <c r="G4" s="187"/>
      <c r="H4" s="187"/>
      <c r="I4" s="187"/>
      <c r="J4" s="187"/>
      <c r="K4" s="26"/>
    </row>
    <row r="5" spans="1:11" s="33" customFormat="1" ht="22.5" customHeight="1">
      <c r="A5" s="232"/>
      <c r="B5" s="311" t="s">
        <v>90</v>
      </c>
      <c r="C5" s="312" t="s">
        <v>221</v>
      </c>
      <c r="D5" s="313"/>
      <c r="E5" s="316" t="s">
        <v>228</v>
      </c>
      <c r="F5" s="316" t="s">
        <v>227</v>
      </c>
      <c r="G5" s="317" t="s">
        <v>222</v>
      </c>
      <c r="H5" s="318"/>
      <c r="I5" s="319"/>
      <c r="J5" s="309" t="s">
        <v>231</v>
      </c>
      <c r="K5" s="307" t="s">
        <v>421</v>
      </c>
    </row>
    <row r="6" spans="1:11" s="33" customFormat="1" ht="22.5" customHeight="1">
      <c r="A6" s="232"/>
      <c r="B6" s="311"/>
      <c r="C6" s="314"/>
      <c r="D6" s="315"/>
      <c r="E6" s="311"/>
      <c r="F6" s="311"/>
      <c r="G6" s="54" t="s">
        <v>91</v>
      </c>
      <c r="H6" s="55" t="s">
        <v>92</v>
      </c>
      <c r="I6" s="56" t="s">
        <v>93</v>
      </c>
      <c r="J6" s="310"/>
      <c r="K6" s="308"/>
    </row>
    <row r="7" spans="1:11" s="34" customFormat="1" ht="37.5" customHeight="1">
      <c r="A7" s="233"/>
      <c r="B7" s="180">
        <v>1</v>
      </c>
      <c r="C7" s="84" t="s">
        <v>133</v>
      </c>
      <c r="D7" s="130" t="s">
        <v>140</v>
      </c>
      <c r="E7" s="130" t="s">
        <v>825</v>
      </c>
      <c r="F7" s="85">
        <v>1649</v>
      </c>
      <c r="G7" s="86">
        <v>7842510030</v>
      </c>
      <c r="H7" s="87">
        <v>3278413450</v>
      </c>
      <c r="I7" s="85">
        <v>11120923480</v>
      </c>
      <c r="J7" s="85">
        <v>6744040.9217707701</v>
      </c>
      <c r="K7" s="234">
        <f>IFERROR(F7/$E$3,"-")</f>
        <v>1.1551558549729494E-3</v>
      </c>
    </row>
    <row r="8" spans="1:11" s="34" customFormat="1" ht="37.5" customHeight="1">
      <c r="A8" s="233"/>
      <c r="B8" s="180">
        <v>2</v>
      </c>
      <c r="C8" s="84" t="s">
        <v>123</v>
      </c>
      <c r="D8" s="130" t="s">
        <v>131</v>
      </c>
      <c r="E8" s="130" t="s">
        <v>826</v>
      </c>
      <c r="F8" s="85">
        <v>498</v>
      </c>
      <c r="G8" s="86">
        <v>3179388520</v>
      </c>
      <c r="H8" s="87">
        <v>99069400</v>
      </c>
      <c r="I8" s="85">
        <v>3278457920</v>
      </c>
      <c r="J8" s="85">
        <v>6583248.8353413697</v>
      </c>
      <c r="K8" s="234">
        <f>IFERROR(F8/$E$3,"-")</f>
        <v>3.4885846923985982E-4</v>
      </c>
    </row>
    <row r="9" spans="1:11" s="34" customFormat="1" ht="37.5" customHeight="1">
      <c r="A9" s="233"/>
      <c r="B9" s="180">
        <v>3</v>
      </c>
      <c r="C9" s="84" t="s">
        <v>132</v>
      </c>
      <c r="D9" s="130" t="s">
        <v>139</v>
      </c>
      <c r="E9" s="130" t="s">
        <v>242</v>
      </c>
      <c r="F9" s="85">
        <v>802</v>
      </c>
      <c r="G9" s="86">
        <v>3083973630</v>
      </c>
      <c r="H9" s="87">
        <v>2050960700</v>
      </c>
      <c r="I9" s="85">
        <v>5134934330</v>
      </c>
      <c r="J9" s="85">
        <v>6402661.2593516205</v>
      </c>
      <c r="K9" s="234">
        <f t="shared" ref="K9:K26" si="0">IFERROR(F9/$E$3,"-")</f>
        <v>5.6181624965937263E-4</v>
      </c>
    </row>
    <row r="10" spans="1:11" s="34" customFormat="1" ht="37.5" customHeight="1">
      <c r="A10" s="233"/>
      <c r="B10" s="180">
        <v>4</v>
      </c>
      <c r="C10" s="84" t="s">
        <v>122</v>
      </c>
      <c r="D10" s="130" t="s">
        <v>137</v>
      </c>
      <c r="E10" s="130" t="s">
        <v>241</v>
      </c>
      <c r="F10" s="85">
        <v>6937</v>
      </c>
      <c r="G10" s="86">
        <v>19869898780</v>
      </c>
      <c r="H10" s="87">
        <v>21271850220</v>
      </c>
      <c r="I10" s="85">
        <v>41141749000</v>
      </c>
      <c r="J10" s="85">
        <v>5930769.6410552096</v>
      </c>
      <c r="K10" s="234">
        <f t="shared" si="0"/>
        <v>4.859500403849212E-3</v>
      </c>
    </row>
    <row r="11" spans="1:11" s="34" customFormat="1" ht="37.5" customHeight="1">
      <c r="A11" s="233"/>
      <c r="B11" s="180">
        <v>5</v>
      </c>
      <c r="C11" s="84" t="s">
        <v>130</v>
      </c>
      <c r="D11" s="130" t="s">
        <v>239</v>
      </c>
      <c r="E11" s="130" t="s">
        <v>827</v>
      </c>
      <c r="F11" s="85">
        <v>10</v>
      </c>
      <c r="G11" s="86">
        <v>54613960</v>
      </c>
      <c r="H11" s="87">
        <v>80590</v>
      </c>
      <c r="I11" s="85">
        <v>54694550</v>
      </c>
      <c r="J11" s="85">
        <v>5469455</v>
      </c>
      <c r="K11" s="234">
        <f t="shared" si="0"/>
        <v>7.0051901453787114E-6</v>
      </c>
    </row>
    <row r="12" spans="1:11" s="34" customFormat="1" ht="37.5" customHeight="1">
      <c r="A12" s="233"/>
      <c r="B12" s="180">
        <v>6</v>
      </c>
      <c r="C12" s="84" t="s">
        <v>124</v>
      </c>
      <c r="D12" s="130" t="s">
        <v>138</v>
      </c>
      <c r="E12" s="130" t="s">
        <v>243</v>
      </c>
      <c r="F12" s="85">
        <v>128</v>
      </c>
      <c r="G12" s="86">
        <v>634017160</v>
      </c>
      <c r="H12" s="87">
        <v>23190670</v>
      </c>
      <c r="I12" s="85">
        <v>657207830</v>
      </c>
      <c r="J12" s="85">
        <v>5134436.171875</v>
      </c>
      <c r="K12" s="234">
        <f t="shared" si="0"/>
        <v>8.9666433860847509E-5</v>
      </c>
    </row>
    <row r="13" spans="1:11" s="34" customFormat="1" ht="37.5" customHeight="1">
      <c r="A13" s="233"/>
      <c r="B13" s="180">
        <v>7</v>
      </c>
      <c r="C13" s="84" t="s">
        <v>828</v>
      </c>
      <c r="D13" s="130" t="s">
        <v>829</v>
      </c>
      <c r="E13" s="130" t="s">
        <v>830</v>
      </c>
      <c r="F13" s="85">
        <v>2</v>
      </c>
      <c r="G13" s="86">
        <v>9869660</v>
      </c>
      <c r="H13" s="87">
        <v>0</v>
      </c>
      <c r="I13" s="85">
        <v>9869660</v>
      </c>
      <c r="J13" s="85">
        <v>4934830</v>
      </c>
      <c r="K13" s="234">
        <f t="shared" si="0"/>
        <v>1.4010380290757423E-6</v>
      </c>
    </row>
    <row r="14" spans="1:11" s="34" customFormat="1" ht="37.5" customHeight="1">
      <c r="A14" s="233"/>
      <c r="B14" s="180">
        <v>8</v>
      </c>
      <c r="C14" s="84" t="s">
        <v>154</v>
      </c>
      <c r="D14" s="130" t="s">
        <v>155</v>
      </c>
      <c r="E14" s="130" t="s">
        <v>244</v>
      </c>
      <c r="F14" s="85">
        <v>3108</v>
      </c>
      <c r="G14" s="86">
        <v>12681757560</v>
      </c>
      <c r="H14" s="87">
        <v>1801961670</v>
      </c>
      <c r="I14" s="85">
        <v>14483719230</v>
      </c>
      <c r="J14" s="85">
        <v>4660141.3223938197</v>
      </c>
      <c r="K14" s="234">
        <f t="shared" si="0"/>
        <v>2.1772130971837033E-3</v>
      </c>
    </row>
    <row r="15" spans="1:11" s="34" customFormat="1" ht="37.5" customHeight="1">
      <c r="A15" s="233"/>
      <c r="B15" s="180">
        <v>9</v>
      </c>
      <c r="C15" s="84" t="s">
        <v>161</v>
      </c>
      <c r="D15" s="130" t="s">
        <v>162</v>
      </c>
      <c r="E15" s="130" t="s">
        <v>436</v>
      </c>
      <c r="F15" s="85">
        <v>2785</v>
      </c>
      <c r="G15" s="86">
        <v>12186095750</v>
      </c>
      <c r="H15" s="87">
        <v>659974610</v>
      </c>
      <c r="I15" s="85">
        <v>12846070360</v>
      </c>
      <c r="J15" s="85">
        <v>4612592.5888689402</v>
      </c>
      <c r="K15" s="234">
        <f t="shared" si="0"/>
        <v>1.9509454554879711E-3</v>
      </c>
    </row>
    <row r="16" spans="1:11" s="34" customFormat="1" ht="37.5" customHeight="1">
      <c r="A16" s="233"/>
      <c r="B16" s="180">
        <v>10</v>
      </c>
      <c r="C16" s="84" t="s">
        <v>136</v>
      </c>
      <c r="D16" s="130" t="s">
        <v>143</v>
      </c>
      <c r="E16" s="130" t="s">
        <v>831</v>
      </c>
      <c r="F16" s="85">
        <v>6</v>
      </c>
      <c r="G16" s="86">
        <v>19871330</v>
      </c>
      <c r="H16" s="87">
        <v>6596120</v>
      </c>
      <c r="I16" s="85">
        <v>26467450</v>
      </c>
      <c r="J16" s="85">
        <v>4411241.6666666698</v>
      </c>
      <c r="K16" s="234">
        <f t="shared" si="0"/>
        <v>4.2031140872272263E-6</v>
      </c>
    </row>
    <row r="17" spans="1:11" s="34" customFormat="1" ht="37.5" customHeight="1">
      <c r="A17" s="233"/>
      <c r="B17" s="180">
        <v>11</v>
      </c>
      <c r="C17" s="84" t="s">
        <v>310</v>
      </c>
      <c r="D17" s="130" t="s">
        <v>311</v>
      </c>
      <c r="E17" s="130" t="s">
        <v>832</v>
      </c>
      <c r="F17" s="85">
        <v>48</v>
      </c>
      <c r="G17" s="86">
        <v>174071450</v>
      </c>
      <c r="H17" s="87">
        <v>34516890</v>
      </c>
      <c r="I17" s="85">
        <v>208588340</v>
      </c>
      <c r="J17" s="85">
        <v>4345590.4166666698</v>
      </c>
      <c r="K17" s="234">
        <f t="shared" si="0"/>
        <v>3.3624912697817811E-5</v>
      </c>
    </row>
    <row r="18" spans="1:11" s="34" customFormat="1" ht="37.5" customHeight="1">
      <c r="A18" s="233"/>
      <c r="B18" s="180">
        <v>12</v>
      </c>
      <c r="C18" s="84" t="s">
        <v>135</v>
      </c>
      <c r="D18" s="130" t="s">
        <v>142</v>
      </c>
      <c r="E18" s="130" t="s">
        <v>833</v>
      </c>
      <c r="F18" s="85">
        <v>398</v>
      </c>
      <c r="G18" s="86">
        <v>1601806020</v>
      </c>
      <c r="H18" s="87">
        <v>119039750</v>
      </c>
      <c r="I18" s="85">
        <v>1720845770</v>
      </c>
      <c r="J18" s="85">
        <v>4323733.0904522603</v>
      </c>
      <c r="K18" s="234">
        <f t="shared" si="0"/>
        <v>2.788065677860727E-4</v>
      </c>
    </row>
    <row r="19" spans="1:11" s="34" customFormat="1" ht="37.5" customHeight="1">
      <c r="A19" s="233"/>
      <c r="B19" s="180">
        <v>13</v>
      </c>
      <c r="C19" s="84" t="s">
        <v>167</v>
      </c>
      <c r="D19" s="130" t="s">
        <v>246</v>
      </c>
      <c r="E19" s="130" t="s">
        <v>247</v>
      </c>
      <c r="F19" s="85">
        <v>5836</v>
      </c>
      <c r="G19" s="86">
        <v>11490829580</v>
      </c>
      <c r="H19" s="87">
        <v>13440796920</v>
      </c>
      <c r="I19" s="85">
        <v>24931626500</v>
      </c>
      <c r="J19" s="85">
        <v>4272040.1816312503</v>
      </c>
      <c r="K19" s="234">
        <f t="shared" si="0"/>
        <v>4.0882289688430155E-3</v>
      </c>
    </row>
    <row r="20" spans="1:11" s="34" customFormat="1" ht="37.5" customHeight="1">
      <c r="A20" s="233"/>
      <c r="B20" s="180">
        <v>14</v>
      </c>
      <c r="C20" s="84" t="s">
        <v>150</v>
      </c>
      <c r="D20" s="130" t="s">
        <v>151</v>
      </c>
      <c r="E20" s="130" t="s">
        <v>245</v>
      </c>
      <c r="F20" s="85">
        <v>1344</v>
      </c>
      <c r="G20" s="86">
        <v>5507217120</v>
      </c>
      <c r="H20" s="87">
        <v>176935220</v>
      </c>
      <c r="I20" s="85">
        <v>5684152340</v>
      </c>
      <c r="J20" s="85">
        <v>4229280.0148809496</v>
      </c>
      <c r="K20" s="234">
        <f t="shared" si="0"/>
        <v>9.4149755553889875E-4</v>
      </c>
    </row>
    <row r="21" spans="1:11" s="34" customFormat="1" ht="37.5" customHeight="1">
      <c r="A21" s="233"/>
      <c r="B21" s="180">
        <v>15</v>
      </c>
      <c r="C21" s="84" t="s">
        <v>268</v>
      </c>
      <c r="D21" s="130" t="s">
        <v>269</v>
      </c>
      <c r="E21" s="130" t="s">
        <v>438</v>
      </c>
      <c r="F21" s="85">
        <v>1193</v>
      </c>
      <c r="G21" s="86">
        <v>2624872660</v>
      </c>
      <c r="H21" s="87">
        <v>2395745240</v>
      </c>
      <c r="I21" s="85">
        <v>5020617900</v>
      </c>
      <c r="J21" s="85">
        <v>4208397.2338642096</v>
      </c>
      <c r="K21" s="234">
        <f t="shared" si="0"/>
        <v>8.3571918434368025E-4</v>
      </c>
    </row>
    <row r="22" spans="1:11" s="34" customFormat="1" ht="37.5" customHeight="1">
      <c r="A22" s="233"/>
      <c r="B22" s="180">
        <v>16</v>
      </c>
      <c r="C22" s="84" t="s">
        <v>834</v>
      </c>
      <c r="D22" s="130" t="s">
        <v>835</v>
      </c>
      <c r="E22" s="130" t="s">
        <v>836</v>
      </c>
      <c r="F22" s="85">
        <v>2017</v>
      </c>
      <c r="G22" s="86">
        <v>4004834160</v>
      </c>
      <c r="H22" s="87">
        <v>4470538760</v>
      </c>
      <c r="I22" s="85">
        <v>8475372920</v>
      </c>
      <c r="J22" s="85">
        <v>4201969.7174020801</v>
      </c>
      <c r="K22" s="234">
        <f t="shared" si="0"/>
        <v>1.4129468523228861E-3</v>
      </c>
    </row>
    <row r="23" spans="1:11" s="34" customFormat="1" ht="37.5" customHeight="1">
      <c r="A23" s="233"/>
      <c r="B23" s="180">
        <v>17</v>
      </c>
      <c r="C23" s="84" t="s">
        <v>163</v>
      </c>
      <c r="D23" s="130" t="s">
        <v>164</v>
      </c>
      <c r="E23" s="130" t="s">
        <v>439</v>
      </c>
      <c r="F23" s="85">
        <v>286</v>
      </c>
      <c r="G23" s="86">
        <v>245980640</v>
      </c>
      <c r="H23" s="87">
        <v>948481150</v>
      </c>
      <c r="I23" s="85">
        <v>1194461790</v>
      </c>
      <c r="J23" s="85">
        <v>4176439.8251748299</v>
      </c>
      <c r="K23" s="234">
        <f t="shared" si="0"/>
        <v>2.0034843815783113E-4</v>
      </c>
    </row>
    <row r="24" spans="1:11" s="34" customFormat="1" ht="37.5" customHeight="1">
      <c r="A24" s="233"/>
      <c r="B24" s="180">
        <v>18</v>
      </c>
      <c r="C24" s="84" t="s">
        <v>152</v>
      </c>
      <c r="D24" s="130" t="s">
        <v>153</v>
      </c>
      <c r="E24" s="130" t="s">
        <v>837</v>
      </c>
      <c r="F24" s="85">
        <v>324</v>
      </c>
      <c r="G24" s="86">
        <v>1270463870</v>
      </c>
      <c r="H24" s="87">
        <v>73446820</v>
      </c>
      <c r="I24" s="85">
        <v>1343910690</v>
      </c>
      <c r="J24" s="85">
        <v>4147872.5</v>
      </c>
      <c r="K24" s="234">
        <f t="shared" si="0"/>
        <v>2.2696816071027023E-4</v>
      </c>
    </row>
    <row r="25" spans="1:11" s="34" customFormat="1" ht="37.5" customHeight="1">
      <c r="A25" s="233"/>
      <c r="B25" s="180">
        <v>19</v>
      </c>
      <c r="C25" s="84" t="s">
        <v>156</v>
      </c>
      <c r="D25" s="130" t="s">
        <v>157</v>
      </c>
      <c r="E25" s="130" t="s">
        <v>248</v>
      </c>
      <c r="F25" s="85">
        <v>1485</v>
      </c>
      <c r="G25" s="86">
        <v>5619431330</v>
      </c>
      <c r="H25" s="87">
        <v>394539530</v>
      </c>
      <c r="I25" s="85">
        <v>6013970860</v>
      </c>
      <c r="J25" s="85">
        <v>4049812.02693603</v>
      </c>
      <c r="K25" s="234">
        <f t="shared" si="0"/>
        <v>1.0402707365887386E-3</v>
      </c>
    </row>
    <row r="26" spans="1:11" s="34" customFormat="1" ht="37.5" customHeight="1">
      <c r="A26" s="233"/>
      <c r="B26" s="180">
        <v>20</v>
      </c>
      <c r="C26" s="84" t="s">
        <v>165</v>
      </c>
      <c r="D26" s="130" t="s">
        <v>166</v>
      </c>
      <c r="E26" s="130" t="s">
        <v>838</v>
      </c>
      <c r="F26" s="85">
        <v>1324</v>
      </c>
      <c r="G26" s="86">
        <v>4254347680</v>
      </c>
      <c r="H26" s="87">
        <v>1074564030</v>
      </c>
      <c r="I26" s="85">
        <v>5328911710</v>
      </c>
      <c r="J26" s="85">
        <v>4024857.7870090599</v>
      </c>
      <c r="K26" s="234">
        <f t="shared" si="0"/>
        <v>9.2748717524814136E-4</v>
      </c>
    </row>
    <row r="27" spans="1:11" ht="13.5" customHeight="1">
      <c r="A27" s="26"/>
      <c r="B27" s="14" t="s">
        <v>501</v>
      </c>
      <c r="C27" s="235"/>
      <c r="D27" s="235"/>
      <c r="E27" s="235"/>
      <c r="F27" s="235"/>
      <c r="G27" s="235"/>
      <c r="H27" s="26"/>
      <c r="I27" s="26"/>
      <c r="J27" s="26"/>
      <c r="K27" s="26"/>
    </row>
    <row r="28" spans="1:11" ht="13.5" customHeight="1">
      <c r="A28" s="26"/>
      <c r="B28" s="198" t="s">
        <v>186</v>
      </c>
      <c r="C28" s="26"/>
      <c r="D28" s="26"/>
      <c r="E28" s="26"/>
      <c r="F28" s="26"/>
      <c r="G28" s="26"/>
      <c r="H28" s="26"/>
      <c r="I28" s="26"/>
      <c r="J28" s="26"/>
      <c r="K28" s="26"/>
    </row>
    <row r="29" spans="1:11" ht="13.5" customHeight="1">
      <c r="A29" s="26"/>
      <c r="B29" s="236" t="s">
        <v>119</v>
      </c>
      <c r="C29" s="26"/>
      <c r="D29" s="26"/>
      <c r="E29" s="137"/>
      <c r="F29" s="26"/>
      <c r="G29" s="26"/>
      <c r="H29" s="26"/>
      <c r="I29" s="26"/>
      <c r="J29" s="26"/>
      <c r="K29" s="26"/>
    </row>
    <row r="30" spans="1:11" ht="13.5" customHeight="1">
      <c r="A30" s="26"/>
      <c r="B30" s="236" t="s">
        <v>203</v>
      </c>
      <c r="C30" s="26"/>
      <c r="D30" s="26"/>
      <c r="E30" s="137"/>
      <c r="F30" s="26"/>
      <c r="G30" s="26"/>
      <c r="H30" s="26"/>
      <c r="I30" s="26"/>
      <c r="J30" s="26"/>
      <c r="K30" s="26"/>
    </row>
    <row r="31" spans="1:11" ht="13.5" customHeight="1">
      <c r="A31" s="26"/>
      <c r="B31" s="236" t="s">
        <v>226</v>
      </c>
      <c r="C31" s="26"/>
      <c r="D31" s="26"/>
      <c r="E31" s="137"/>
      <c r="F31" s="26"/>
      <c r="G31" s="26"/>
      <c r="H31" s="26"/>
      <c r="I31" s="26"/>
      <c r="J31" s="26"/>
      <c r="K31" s="26"/>
    </row>
    <row r="32" spans="1:11">
      <c r="A32" s="26"/>
      <c r="B32" s="236" t="s">
        <v>120</v>
      </c>
      <c r="C32" s="26"/>
      <c r="D32" s="26"/>
      <c r="E32" s="137"/>
      <c r="F32" s="26"/>
      <c r="G32" s="26"/>
      <c r="H32" s="26"/>
      <c r="I32" s="26"/>
      <c r="J32" s="26"/>
      <c r="K32" s="26"/>
    </row>
  </sheetData>
  <mergeCells count="8">
    <mergeCell ref="B3:D3"/>
    <mergeCell ref="K5:K6"/>
    <mergeCell ref="J5:J6"/>
    <mergeCell ref="B5:B6"/>
    <mergeCell ref="C5:D6"/>
    <mergeCell ref="E5:E6"/>
    <mergeCell ref="F5:F6"/>
    <mergeCell ref="G5:I5"/>
  </mergeCells>
  <phoneticPr fontId="4"/>
  <pageMargins left="0.59055118110236227" right="0.43307086614173229" top="0.74803149606299213" bottom="0.74803149606299213" header="0.31496062992125984" footer="0.31496062992125984"/>
  <pageSetup paperSize="8" scale="75" orientation="landscape" r:id="rId1"/>
  <headerFooter>
    <oddHeader>&amp;R&amp;"ＭＳ 明朝,標準"&amp;12 2-2.高額レセプトの件数及び医療費</oddHeader>
  </headerFooter>
  <ignoredErrors>
    <ignoredError sqref="C7:C2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Q385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375" style="3" customWidth="1"/>
    <col min="3" max="3" width="11.625" style="3" customWidth="1"/>
    <col min="4" max="4" width="9.75" style="3" customWidth="1"/>
    <col min="5" max="5" width="6" style="3" customWidth="1"/>
    <col min="6" max="6" width="24.625" style="3" customWidth="1"/>
    <col min="7" max="7" width="44.625" style="3" customWidth="1"/>
    <col min="8" max="8" width="8.25" style="3" customWidth="1"/>
    <col min="9" max="12" width="9.75" style="3" customWidth="1"/>
    <col min="13" max="13" width="10.25" style="3" customWidth="1"/>
    <col min="14" max="15" width="9" style="3"/>
    <col min="16" max="17" width="15.625" style="3" customWidth="1"/>
    <col min="18" max="16384" width="9" style="3"/>
  </cols>
  <sheetData>
    <row r="1" spans="1:17" ht="16.5" customHeight="1">
      <c r="A1" s="26"/>
      <c r="B1" s="230" t="s">
        <v>351</v>
      </c>
      <c r="C1" s="237"/>
      <c r="D1" s="237"/>
      <c r="E1" s="231"/>
      <c r="F1" s="231"/>
      <c r="G1" s="231"/>
      <c r="H1" s="231"/>
      <c r="I1" s="231"/>
      <c r="J1" s="231"/>
      <c r="K1" s="231"/>
      <c r="L1" s="191"/>
      <c r="M1" s="26"/>
      <c r="N1" s="26"/>
      <c r="O1" s="26"/>
      <c r="P1" s="26"/>
      <c r="Q1" s="26"/>
    </row>
    <row r="2" spans="1:17" ht="16.5" customHeight="1">
      <c r="A2" s="26"/>
      <c r="B2" s="191" t="s">
        <v>352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26"/>
      <c r="N2" s="26"/>
      <c r="O2" s="26"/>
      <c r="P2" s="26"/>
      <c r="Q2" s="26"/>
    </row>
    <row r="3" spans="1:17" ht="25.5" customHeight="1">
      <c r="A3" s="191"/>
      <c r="B3" s="336"/>
      <c r="C3" s="313" t="s">
        <v>117</v>
      </c>
      <c r="D3" s="338" t="s">
        <v>216</v>
      </c>
      <c r="E3" s="311" t="s">
        <v>94</v>
      </c>
      <c r="F3" s="311"/>
      <c r="G3" s="316" t="s">
        <v>223</v>
      </c>
      <c r="H3" s="316" t="s">
        <v>224</v>
      </c>
      <c r="I3" s="316" t="s">
        <v>222</v>
      </c>
      <c r="J3" s="311"/>
      <c r="K3" s="311"/>
      <c r="L3" s="316" t="s">
        <v>225</v>
      </c>
      <c r="M3" s="307" t="s">
        <v>217</v>
      </c>
      <c r="N3" s="26"/>
      <c r="O3" s="26"/>
      <c r="P3" s="50" t="s">
        <v>213</v>
      </c>
      <c r="Q3" s="26"/>
    </row>
    <row r="4" spans="1:17" ht="25.5" customHeight="1" thickBot="1">
      <c r="A4" s="191"/>
      <c r="B4" s="340"/>
      <c r="C4" s="337"/>
      <c r="D4" s="339"/>
      <c r="E4" s="336"/>
      <c r="F4" s="336"/>
      <c r="G4" s="336"/>
      <c r="H4" s="336"/>
      <c r="I4" s="57" t="s">
        <v>91</v>
      </c>
      <c r="J4" s="58" t="s">
        <v>92</v>
      </c>
      <c r="K4" s="59" t="s">
        <v>93</v>
      </c>
      <c r="L4" s="335"/>
      <c r="M4" s="334"/>
      <c r="N4" s="26"/>
      <c r="O4" s="26"/>
      <c r="P4" s="180" t="s">
        <v>117</v>
      </c>
      <c r="Q4" s="186" t="s">
        <v>215</v>
      </c>
    </row>
    <row r="5" spans="1:17" ht="39.950000000000003" customHeight="1">
      <c r="A5" s="26"/>
      <c r="B5" s="331">
        <v>1</v>
      </c>
      <c r="C5" s="330" t="s">
        <v>50</v>
      </c>
      <c r="D5" s="329">
        <f>Q5</f>
        <v>398561</v>
      </c>
      <c r="E5" s="47" t="str">
        <f>'高額レセ疾病傾向(患者一人当たり医療費順)'!$C$7</f>
        <v>0208</v>
      </c>
      <c r="F5" s="131" t="str">
        <f>'高額レセ疾病傾向(患者一人当たり医療費順)'!$D$7</f>
        <v>悪性リンパ腫</v>
      </c>
      <c r="G5" s="131" t="s">
        <v>506</v>
      </c>
      <c r="H5" s="88">
        <v>483</v>
      </c>
      <c r="I5" s="89">
        <v>2553259600</v>
      </c>
      <c r="J5" s="90">
        <v>828692240</v>
      </c>
      <c r="K5" s="88">
        <f>IF(SUM(I5:J5)=0,"-",SUM(I5:J5))</f>
        <v>3381951840</v>
      </c>
      <c r="L5" s="111">
        <f t="shared" ref="L5:L36" si="0">IFERROR(K5/H5,"-")</f>
        <v>7001970.6832298134</v>
      </c>
      <c r="M5" s="238">
        <f>IFERROR(H5/$Q$5,"-")</f>
        <v>1.2118596651453605E-3</v>
      </c>
      <c r="N5" s="26"/>
      <c r="O5" s="26"/>
      <c r="P5" s="165" t="s">
        <v>219</v>
      </c>
      <c r="Q5" s="120">
        <f>市区町村別_患者数!AM6</f>
        <v>398561</v>
      </c>
    </row>
    <row r="6" spans="1:17" ht="39.950000000000003" customHeight="1">
      <c r="A6" s="26"/>
      <c r="B6" s="332"/>
      <c r="C6" s="323"/>
      <c r="D6" s="327"/>
      <c r="E6" s="39" t="str">
        <f>'高額レセ疾病傾向(患者一人当たり医療費順)'!$C$8</f>
        <v>0904</v>
      </c>
      <c r="F6" s="132" t="str">
        <f>'高額レセ疾病傾向(患者一人当たり医療費順)'!$D$8</f>
        <v>くも膜下出血</v>
      </c>
      <c r="G6" s="132" t="s">
        <v>507</v>
      </c>
      <c r="H6" s="40">
        <v>117</v>
      </c>
      <c r="I6" s="41">
        <v>726782180</v>
      </c>
      <c r="J6" s="42">
        <v>21479830</v>
      </c>
      <c r="K6" s="40">
        <f t="shared" ref="K6:K69" si="1">IF(SUM(I6:J6)=0,"-",SUM(I6:J6))</f>
        <v>748262010</v>
      </c>
      <c r="L6" s="109">
        <f t="shared" si="0"/>
        <v>6395401.794871795</v>
      </c>
      <c r="M6" s="239">
        <f>IFERROR(H6/$Q$5,"-")</f>
        <v>2.9355606795446621E-4</v>
      </c>
      <c r="N6" s="26"/>
      <c r="O6" s="26"/>
      <c r="P6" s="165" t="s">
        <v>95</v>
      </c>
      <c r="Q6" s="120">
        <f>市区町村別_患者数!AM7</f>
        <v>15488</v>
      </c>
    </row>
    <row r="7" spans="1:17" ht="39.950000000000003" customHeight="1">
      <c r="A7" s="26"/>
      <c r="B7" s="332"/>
      <c r="C7" s="323"/>
      <c r="D7" s="327"/>
      <c r="E7" s="39" t="str">
        <f>'高額レセ疾病傾向(患者一人当たり医療費順)'!$C$9</f>
        <v>0209</v>
      </c>
      <c r="F7" s="132" t="str">
        <f>'高額レセ疾病傾向(患者一人当たり医療費順)'!$D$9</f>
        <v>白血病</v>
      </c>
      <c r="G7" s="132" t="s">
        <v>508</v>
      </c>
      <c r="H7" s="40">
        <v>230</v>
      </c>
      <c r="I7" s="41">
        <v>996305860</v>
      </c>
      <c r="J7" s="42">
        <v>533131650</v>
      </c>
      <c r="K7" s="40">
        <f t="shared" si="1"/>
        <v>1529437510</v>
      </c>
      <c r="L7" s="109">
        <f t="shared" si="0"/>
        <v>6649728.3043478262</v>
      </c>
      <c r="M7" s="239">
        <f>IFERROR(H7/$Q$5,"-")</f>
        <v>5.7707603102160015E-4</v>
      </c>
      <c r="N7" s="26"/>
      <c r="O7" s="26"/>
      <c r="P7" s="165" t="s">
        <v>96</v>
      </c>
      <c r="Q7" s="120">
        <f>市区町村別_患者数!AM8</f>
        <v>9729</v>
      </c>
    </row>
    <row r="8" spans="1:17" ht="39.950000000000003" customHeight="1">
      <c r="A8" s="26"/>
      <c r="B8" s="332"/>
      <c r="C8" s="323"/>
      <c r="D8" s="327"/>
      <c r="E8" s="39" t="str">
        <f>'高額レセ疾病傾向(患者一人当たり医療費順)'!$C$10</f>
        <v>1402</v>
      </c>
      <c r="F8" s="132" t="str">
        <f>'高額レセ疾病傾向(患者一人当たり医療費順)'!$D$10</f>
        <v>腎不全</v>
      </c>
      <c r="G8" s="132" t="s">
        <v>509</v>
      </c>
      <c r="H8" s="40">
        <v>1988</v>
      </c>
      <c r="I8" s="41">
        <v>6023510480</v>
      </c>
      <c r="J8" s="42">
        <v>5983447370</v>
      </c>
      <c r="K8" s="40">
        <f t="shared" si="1"/>
        <v>12006957850</v>
      </c>
      <c r="L8" s="109">
        <f t="shared" si="0"/>
        <v>6039717.2283702213</v>
      </c>
      <c r="M8" s="239">
        <f>IFERROR(H8/$Q$5,"-")</f>
        <v>4.9879441290040924E-3</v>
      </c>
      <c r="N8" s="26"/>
      <c r="O8" s="26"/>
      <c r="P8" s="165" t="s">
        <v>97</v>
      </c>
      <c r="Q8" s="120">
        <f>市区町村別_患者数!AM9</f>
        <v>10808</v>
      </c>
    </row>
    <row r="9" spans="1:17" ht="39.950000000000003" customHeight="1" thickBot="1">
      <c r="A9" s="26"/>
      <c r="B9" s="333"/>
      <c r="C9" s="325"/>
      <c r="D9" s="328"/>
      <c r="E9" s="43" t="str">
        <f>'高額レセ疾病傾向(患者一人当たり医療費順)'!$C$11</f>
        <v>0506</v>
      </c>
      <c r="F9" s="133" t="str">
        <f>'高額レセ疾病傾向(患者一人当たり医療費順)'!$D$11</f>
        <v>知的障害＜精神遅滞＞</v>
      </c>
      <c r="G9" s="133" t="s">
        <v>456</v>
      </c>
      <c r="H9" s="44">
        <v>1</v>
      </c>
      <c r="I9" s="45">
        <v>6036890</v>
      </c>
      <c r="J9" s="46">
        <v>0</v>
      </c>
      <c r="K9" s="44">
        <f t="shared" si="1"/>
        <v>6036890</v>
      </c>
      <c r="L9" s="110">
        <f t="shared" si="0"/>
        <v>6036890</v>
      </c>
      <c r="M9" s="240">
        <f>IFERROR(H9/$Q$5,"-")</f>
        <v>2.5090262218330444E-6</v>
      </c>
      <c r="N9" s="26"/>
      <c r="O9" s="26"/>
      <c r="P9" s="165" t="s">
        <v>98</v>
      </c>
      <c r="Q9" s="120">
        <f>市区町村別_患者数!AM10</f>
        <v>9963</v>
      </c>
    </row>
    <row r="10" spans="1:17" ht="39.950000000000003" customHeight="1">
      <c r="A10" s="26"/>
      <c r="B10" s="331">
        <v>2</v>
      </c>
      <c r="C10" s="330" t="s">
        <v>95</v>
      </c>
      <c r="D10" s="329">
        <f>Q6</f>
        <v>15488</v>
      </c>
      <c r="E10" s="47" t="str">
        <f>'高額レセ疾病傾向(患者一人当たり医療費順)'!$C$7</f>
        <v>0208</v>
      </c>
      <c r="F10" s="131" t="str">
        <f>'高額レセ疾病傾向(患者一人当たり医療費順)'!$D$7</f>
        <v>悪性リンパ腫</v>
      </c>
      <c r="G10" s="131" t="s">
        <v>510</v>
      </c>
      <c r="H10" s="88">
        <v>13</v>
      </c>
      <c r="I10" s="89">
        <v>64019600</v>
      </c>
      <c r="J10" s="90">
        <v>16712640</v>
      </c>
      <c r="K10" s="88">
        <f t="shared" si="1"/>
        <v>80732240</v>
      </c>
      <c r="L10" s="111">
        <f t="shared" si="0"/>
        <v>6210172.307692308</v>
      </c>
      <c r="M10" s="238">
        <f>IFERROR(H10/$Q$6,"-")</f>
        <v>8.3935950413223143E-4</v>
      </c>
      <c r="N10" s="26"/>
      <c r="O10" s="26"/>
      <c r="P10" s="165" t="s">
        <v>99</v>
      </c>
      <c r="Q10" s="120">
        <f>市区町村別_患者数!AM11</f>
        <v>13283</v>
      </c>
    </row>
    <row r="11" spans="1:17" ht="39.950000000000003" customHeight="1">
      <c r="A11" s="26"/>
      <c r="B11" s="332"/>
      <c r="C11" s="323"/>
      <c r="D11" s="327"/>
      <c r="E11" s="39" t="str">
        <f>'高額レセ疾病傾向(患者一人当たり医療費順)'!$C$8</f>
        <v>0904</v>
      </c>
      <c r="F11" s="132" t="str">
        <f>'高額レセ疾病傾向(患者一人当たり医療費順)'!$D$8</f>
        <v>くも膜下出血</v>
      </c>
      <c r="G11" s="132" t="s">
        <v>511</v>
      </c>
      <c r="H11" s="40">
        <v>5</v>
      </c>
      <c r="I11" s="41">
        <v>32465830</v>
      </c>
      <c r="J11" s="42">
        <v>1092400</v>
      </c>
      <c r="K11" s="40">
        <f t="shared" si="1"/>
        <v>33558230</v>
      </c>
      <c r="L11" s="109">
        <f t="shared" si="0"/>
        <v>6711646</v>
      </c>
      <c r="M11" s="239">
        <f>IFERROR(H11/$Q$6,"-")</f>
        <v>3.228305785123967E-4</v>
      </c>
      <c r="N11" s="26"/>
      <c r="O11" s="26"/>
      <c r="P11" s="165" t="s">
        <v>100</v>
      </c>
      <c r="Q11" s="120">
        <f>市区町村別_患者数!AM12</f>
        <v>11994</v>
      </c>
    </row>
    <row r="12" spans="1:17" ht="39.950000000000003" customHeight="1">
      <c r="A12" s="26"/>
      <c r="B12" s="332"/>
      <c r="C12" s="323"/>
      <c r="D12" s="327"/>
      <c r="E12" s="39" t="str">
        <f>'高額レセ疾病傾向(患者一人当たり医療費順)'!$C$9</f>
        <v>0209</v>
      </c>
      <c r="F12" s="132" t="str">
        <f>'高額レセ疾病傾向(患者一人当たり医療費順)'!$D$9</f>
        <v>白血病</v>
      </c>
      <c r="G12" s="132" t="s">
        <v>512</v>
      </c>
      <c r="H12" s="40">
        <v>12</v>
      </c>
      <c r="I12" s="41">
        <v>48069330</v>
      </c>
      <c r="J12" s="42">
        <v>27205250</v>
      </c>
      <c r="K12" s="40">
        <f t="shared" si="1"/>
        <v>75274580</v>
      </c>
      <c r="L12" s="109">
        <f t="shared" si="0"/>
        <v>6272881.666666667</v>
      </c>
      <c r="M12" s="239">
        <f>IFERROR(H12/$Q$6,"-")</f>
        <v>7.7479338842975209E-4</v>
      </c>
      <c r="N12" s="26"/>
      <c r="O12" s="26"/>
      <c r="P12" s="165" t="s">
        <v>51</v>
      </c>
      <c r="Q12" s="120">
        <f>市区町村別_患者数!AM13</f>
        <v>10094</v>
      </c>
    </row>
    <row r="13" spans="1:17" ht="39.950000000000003" customHeight="1">
      <c r="A13" s="26"/>
      <c r="B13" s="332"/>
      <c r="C13" s="323"/>
      <c r="D13" s="327"/>
      <c r="E13" s="39" t="str">
        <f>'高額レセ疾病傾向(患者一人当たり医療費順)'!$C$10</f>
        <v>1402</v>
      </c>
      <c r="F13" s="132" t="str">
        <f>'高額レセ疾病傾向(患者一人当たり医療費順)'!$D$10</f>
        <v>腎不全</v>
      </c>
      <c r="G13" s="132" t="s">
        <v>509</v>
      </c>
      <c r="H13" s="40">
        <v>83</v>
      </c>
      <c r="I13" s="41">
        <v>278445590</v>
      </c>
      <c r="J13" s="42">
        <v>218990000</v>
      </c>
      <c r="K13" s="40">
        <f t="shared" si="1"/>
        <v>497435590</v>
      </c>
      <c r="L13" s="109">
        <f t="shared" si="0"/>
        <v>5993199.8795180721</v>
      </c>
      <c r="M13" s="239">
        <f>IFERROR(H13/$Q$6,"-")</f>
        <v>5.3589876033057855E-3</v>
      </c>
      <c r="N13" s="26"/>
      <c r="O13" s="26"/>
      <c r="P13" s="165" t="s">
        <v>101</v>
      </c>
      <c r="Q13" s="120">
        <f>市区町村別_患者数!AM14</f>
        <v>6537</v>
      </c>
    </row>
    <row r="14" spans="1:17" ht="39.950000000000003" customHeight="1" thickBot="1">
      <c r="A14" s="26"/>
      <c r="B14" s="333"/>
      <c r="C14" s="325"/>
      <c r="D14" s="328"/>
      <c r="E14" s="43" t="str">
        <f>'高額レセ疾病傾向(患者一人当たり医療費順)'!$C$11</f>
        <v>0506</v>
      </c>
      <c r="F14" s="133" t="str">
        <f>'高額レセ疾病傾向(患者一人当たり医療費順)'!$D$11</f>
        <v>知的障害＜精神遅滞＞</v>
      </c>
      <c r="G14" s="133" t="s">
        <v>513</v>
      </c>
      <c r="H14" s="44" t="s">
        <v>513</v>
      </c>
      <c r="I14" s="45" t="s">
        <v>513</v>
      </c>
      <c r="J14" s="46" t="s">
        <v>513</v>
      </c>
      <c r="K14" s="44" t="str">
        <f t="shared" si="1"/>
        <v>-</v>
      </c>
      <c r="L14" s="110" t="str">
        <f t="shared" si="0"/>
        <v>-</v>
      </c>
      <c r="M14" s="240" t="str">
        <f>IFERROR(H14/$Q$6,"-")</f>
        <v>-</v>
      </c>
      <c r="N14" s="26"/>
      <c r="O14" s="26"/>
      <c r="P14" s="165" t="s">
        <v>52</v>
      </c>
      <c r="Q14" s="120">
        <f>市区町村別_患者数!AM15</f>
        <v>14759</v>
      </c>
    </row>
    <row r="15" spans="1:17" ht="39.950000000000003" customHeight="1">
      <c r="A15" s="26"/>
      <c r="B15" s="331">
        <v>3</v>
      </c>
      <c r="C15" s="330" t="s">
        <v>96</v>
      </c>
      <c r="D15" s="329">
        <f>Q7</f>
        <v>9729</v>
      </c>
      <c r="E15" s="47" t="str">
        <f>'高額レセ疾病傾向(患者一人当たり医療費順)'!$C$7</f>
        <v>0208</v>
      </c>
      <c r="F15" s="131" t="str">
        <f>'高額レセ疾病傾向(患者一人当たり医療費順)'!$D$7</f>
        <v>悪性リンパ腫</v>
      </c>
      <c r="G15" s="131" t="s">
        <v>514</v>
      </c>
      <c r="H15" s="88">
        <v>13</v>
      </c>
      <c r="I15" s="89">
        <v>93142250</v>
      </c>
      <c r="J15" s="90">
        <v>18020280</v>
      </c>
      <c r="K15" s="88">
        <f t="shared" si="1"/>
        <v>111162530</v>
      </c>
      <c r="L15" s="111">
        <f t="shared" si="0"/>
        <v>8550963.846153846</v>
      </c>
      <c r="M15" s="238">
        <f>IFERROR(H15/$Q$7,"-")</f>
        <v>1.3362113269606332E-3</v>
      </c>
      <c r="N15" s="26"/>
      <c r="O15" s="26"/>
      <c r="P15" s="165" t="s">
        <v>53</v>
      </c>
      <c r="Q15" s="120">
        <f>市区町村別_患者数!AM16</f>
        <v>25098</v>
      </c>
    </row>
    <row r="16" spans="1:17" ht="39.950000000000003" customHeight="1">
      <c r="A16" s="26"/>
      <c r="B16" s="332"/>
      <c r="C16" s="323"/>
      <c r="D16" s="327"/>
      <c r="E16" s="39" t="str">
        <f>'高額レセ疾病傾向(患者一人当たり医療費順)'!$C$8</f>
        <v>0904</v>
      </c>
      <c r="F16" s="132" t="str">
        <f>'高額レセ疾病傾向(患者一人当たり医療費順)'!$D$8</f>
        <v>くも膜下出血</v>
      </c>
      <c r="G16" s="132" t="s">
        <v>515</v>
      </c>
      <c r="H16" s="40">
        <v>3</v>
      </c>
      <c r="I16" s="41">
        <v>14003000</v>
      </c>
      <c r="J16" s="42">
        <v>1663440</v>
      </c>
      <c r="K16" s="40">
        <f t="shared" si="1"/>
        <v>15666440</v>
      </c>
      <c r="L16" s="109">
        <f t="shared" si="0"/>
        <v>5222146.666666667</v>
      </c>
      <c r="M16" s="239">
        <f>IFERROR(H16/$Q$7,"-")</f>
        <v>3.083564600678384E-4</v>
      </c>
      <c r="N16" s="26"/>
      <c r="O16" s="26"/>
      <c r="P16" s="165" t="s">
        <v>102</v>
      </c>
      <c r="Q16" s="120">
        <f>市区町村別_患者数!AM17</f>
        <v>12972</v>
      </c>
    </row>
    <row r="17" spans="1:17" ht="39.950000000000003" customHeight="1">
      <c r="A17" s="26"/>
      <c r="B17" s="332"/>
      <c r="C17" s="323"/>
      <c r="D17" s="327"/>
      <c r="E17" s="39" t="str">
        <f>'高額レセ疾病傾向(患者一人当たり医療費順)'!$C$9</f>
        <v>0209</v>
      </c>
      <c r="F17" s="132" t="str">
        <f>'高額レセ疾病傾向(患者一人当たり医療費順)'!$D$9</f>
        <v>白血病</v>
      </c>
      <c r="G17" s="132" t="s">
        <v>516</v>
      </c>
      <c r="H17" s="40">
        <v>6</v>
      </c>
      <c r="I17" s="41">
        <v>31259880</v>
      </c>
      <c r="J17" s="42">
        <v>7164110</v>
      </c>
      <c r="K17" s="40">
        <f t="shared" si="1"/>
        <v>38423990</v>
      </c>
      <c r="L17" s="109">
        <f t="shared" si="0"/>
        <v>6403998.333333333</v>
      </c>
      <c r="M17" s="239">
        <f>IFERROR(H17/$Q$7,"-")</f>
        <v>6.167129201356768E-4</v>
      </c>
      <c r="N17" s="26"/>
      <c r="O17" s="26"/>
      <c r="P17" s="165" t="s">
        <v>103</v>
      </c>
      <c r="Q17" s="120">
        <f>市区町村別_患者数!AM18</f>
        <v>22027</v>
      </c>
    </row>
    <row r="18" spans="1:17" ht="39.950000000000003" customHeight="1">
      <c r="A18" s="26"/>
      <c r="B18" s="332"/>
      <c r="C18" s="323"/>
      <c r="D18" s="327"/>
      <c r="E18" s="39" t="str">
        <f>'高額レセ疾病傾向(患者一人当たり医療費順)'!$C$10</f>
        <v>1402</v>
      </c>
      <c r="F18" s="132" t="str">
        <f>'高額レセ疾病傾向(患者一人当たり医療費順)'!$D$10</f>
        <v>腎不全</v>
      </c>
      <c r="G18" s="132" t="s">
        <v>517</v>
      </c>
      <c r="H18" s="40">
        <v>45</v>
      </c>
      <c r="I18" s="41">
        <v>162023530</v>
      </c>
      <c r="J18" s="42">
        <v>168175470</v>
      </c>
      <c r="K18" s="40">
        <f t="shared" si="1"/>
        <v>330199000</v>
      </c>
      <c r="L18" s="109">
        <f t="shared" si="0"/>
        <v>7337755.555555556</v>
      </c>
      <c r="M18" s="239">
        <f>IFERROR(H18/$Q$7,"-")</f>
        <v>4.6253469010175763E-3</v>
      </c>
      <c r="N18" s="26"/>
      <c r="O18" s="26"/>
      <c r="P18" s="165" t="s">
        <v>104</v>
      </c>
      <c r="Q18" s="120">
        <f>市区町村別_患者数!AM19</f>
        <v>16994</v>
      </c>
    </row>
    <row r="19" spans="1:17" ht="39.950000000000003" customHeight="1" thickBot="1">
      <c r="A19" s="26"/>
      <c r="B19" s="333"/>
      <c r="C19" s="325"/>
      <c r="D19" s="328"/>
      <c r="E19" s="43" t="str">
        <f>'高額レセ疾病傾向(患者一人当たり医療費順)'!$C$11</f>
        <v>0506</v>
      </c>
      <c r="F19" s="133" t="str">
        <f>'高額レセ疾病傾向(患者一人当たり医療費順)'!$D$11</f>
        <v>知的障害＜精神遅滞＞</v>
      </c>
      <c r="G19" s="133" t="s">
        <v>513</v>
      </c>
      <c r="H19" s="44" t="s">
        <v>513</v>
      </c>
      <c r="I19" s="45" t="s">
        <v>513</v>
      </c>
      <c r="J19" s="46" t="s">
        <v>513</v>
      </c>
      <c r="K19" s="44" t="str">
        <f t="shared" si="1"/>
        <v>-</v>
      </c>
      <c r="L19" s="110" t="str">
        <f t="shared" si="0"/>
        <v>-</v>
      </c>
      <c r="M19" s="240" t="str">
        <f>IFERROR(H19/$Q$7,"-")</f>
        <v>-</v>
      </c>
      <c r="N19" s="26"/>
      <c r="O19" s="26"/>
      <c r="P19" s="165" t="s">
        <v>105</v>
      </c>
      <c r="Q19" s="120">
        <f>市区町村別_患者数!AM20</f>
        <v>27763</v>
      </c>
    </row>
    <row r="20" spans="1:17" ht="39.950000000000003" customHeight="1">
      <c r="A20" s="26"/>
      <c r="B20" s="331">
        <v>4</v>
      </c>
      <c r="C20" s="330" t="s">
        <v>97</v>
      </c>
      <c r="D20" s="329">
        <f>Q8</f>
        <v>10808</v>
      </c>
      <c r="E20" s="47" t="str">
        <f>'高額レセ疾病傾向(患者一人当たり医療費順)'!$C$7</f>
        <v>0208</v>
      </c>
      <c r="F20" s="131" t="str">
        <f>'高額レセ疾病傾向(患者一人当たり医療費順)'!$D$7</f>
        <v>悪性リンパ腫</v>
      </c>
      <c r="G20" s="131" t="s">
        <v>518</v>
      </c>
      <c r="H20" s="88">
        <v>9</v>
      </c>
      <c r="I20" s="89">
        <v>105936140</v>
      </c>
      <c r="J20" s="90">
        <v>18756130</v>
      </c>
      <c r="K20" s="88">
        <f t="shared" si="1"/>
        <v>124692270</v>
      </c>
      <c r="L20" s="111">
        <f t="shared" si="0"/>
        <v>13854696.666666666</v>
      </c>
      <c r="M20" s="238">
        <f>IFERROR(H20/$Q$8,"-")</f>
        <v>8.3271650629163584E-4</v>
      </c>
      <c r="N20" s="26"/>
      <c r="O20" s="26"/>
      <c r="P20" s="165" t="s">
        <v>54</v>
      </c>
      <c r="Q20" s="120">
        <f>市区町村別_患者数!AM21</f>
        <v>18326</v>
      </c>
    </row>
    <row r="21" spans="1:17" ht="39.950000000000003" customHeight="1">
      <c r="A21" s="26"/>
      <c r="B21" s="332"/>
      <c r="C21" s="323"/>
      <c r="D21" s="327"/>
      <c r="E21" s="39" t="str">
        <f>'高額レセ疾病傾向(患者一人当たり医療費順)'!$C$8</f>
        <v>0904</v>
      </c>
      <c r="F21" s="132" t="str">
        <f>'高額レセ疾病傾向(患者一人当たり医療費順)'!$D$8</f>
        <v>くも膜下出血</v>
      </c>
      <c r="G21" s="132" t="s">
        <v>519</v>
      </c>
      <c r="H21" s="40">
        <v>2</v>
      </c>
      <c r="I21" s="41">
        <v>6629150</v>
      </c>
      <c r="J21" s="42">
        <v>534400</v>
      </c>
      <c r="K21" s="40">
        <f t="shared" si="1"/>
        <v>7163550</v>
      </c>
      <c r="L21" s="109">
        <f t="shared" si="0"/>
        <v>3581775</v>
      </c>
      <c r="M21" s="239">
        <f>IFERROR(H21/$Q$8,"-")</f>
        <v>1.850481125092524E-4</v>
      </c>
      <c r="N21" s="26"/>
      <c r="O21" s="26"/>
      <c r="P21" s="165" t="s">
        <v>106</v>
      </c>
      <c r="Q21" s="120">
        <f>市区町村別_患者数!AM22</f>
        <v>25948</v>
      </c>
    </row>
    <row r="22" spans="1:17" ht="39.950000000000003" customHeight="1">
      <c r="A22" s="26"/>
      <c r="B22" s="332"/>
      <c r="C22" s="323"/>
      <c r="D22" s="327"/>
      <c r="E22" s="39" t="str">
        <f>'高額レセ疾病傾向(患者一人当たり医療費順)'!$C$9</f>
        <v>0209</v>
      </c>
      <c r="F22" s="132" t="str">
        <f>'高額レセ疾病傾向(患者一人当たり医療費順)'!$D$9</f>
        <v>白血病</v>
      </c>
      <c r="G22" s="132" t="s">
        <v>520</v>
      </c>
      <c r="H22" s="40">
        <v>7</v>
      </c>
      <c r="I22" s="41">
        <v>55349420</v>
      </c>
      <c r="J22" s="42">
        <v>4572930</v>
      </c>
      <c r="K22" s="40">
        <f t="shared" si="1"/>
        <v>59922350</v>
      </c>
      <c r="L22" s="109">
        <f t="shared" si="0"/>
        <v>8560335.7142857146</v>
      </c>
      <c r="M22" s="239">
        <f>IFERROR(H22/$Q$8,"-")</f>
        <v>6.4766839378238344E-4</v>
      </c>
      <c r="N22" s="26"/>
      <c r="O22" s="26"/>
      <c r="P22" s="165" t="s">
        <v>55</v>
      </c>
      <c r="Q22" s="120">
        <f>市区町村別_患者数!AM23</f>
        <v>23197</v>
      </c>
    </row>
    <row r="23" spans="1:17" ht="39.950000000000003" customHeight="1">
      <c r="A23" s="26"/>
      <c r="B23" s="332"/>
      <c r="C23" s="323"/>
      <c r="D23" s="327"/>
      <c r="E23" s="39" t="str">
        <f>'高額レセ疾病傾向(患者一人当たり医療費順)'!$C$10</f>
        <v>1402</v>
      </c>
      <c r="F23" s="132" t="str">
        <f>'高額レセ疾病傾向(患者一人当たり医療費順)'!$D$10</f>
        <v>腎不全</v>
      </c>
      <c r="G23" s="132" t="s">
        <v>509</v>
      </c>
      <c r="H23" s="40">
        <v>52</v>
      </c>
      <c r="I23" s="41">
        <v>162547620</v>
      </c>
      <c r="J23" s="42">
        <v>134779480</v>
      </c>
      <c r="K23" s="40">
        <f t="shared" si="1"/>
        <v>297327100</v>
      </c>
      <c r="L23" s="109">
        <f t="shared" si="0"/>
        <v>5717828.846153846</v>
      </c>
      <c r="M23" s="239">
        <f>IFERROR(H23/$Q$8,"-")</f>
        <v>4.8112509252405625E-3</v>
      </c>
      <c r="N23" s="26"/>
      <c r="O23" s="26"/>
      <c r="P23" s="165" t="s">
        <v>107</v>
      </c>
      <c r="Q23" s="120">
        <f>市区町村別_患者数!AM24</f>
        <v>16046</v>
      </c>
    </row>
    <row r="24" spans="1:17" ht="39.950000000000003" customHeight="1" thickBot="1">
      <c r="A24" s="26"/>
      <c r="B24" s="333"/>
      <c r="C24" s="325"/>
      <c r="D24" s="328"/>
      <c r="E24" s="43" t="str">
        <f>'高額レセ疾病傾向(患者一人当たり医療費順)'!$C$11</f>
        <v>0506</v>
      </c>
      <c r="F24" s="133" t="str">
        <f>'高額レセ疾病傾向(患者一人当たり医療費順)'!$D$11</f>
        <v>知的障害＜精神遅滞＞</v>
      </c>
      <c r="G24" s="133" t="s">
        <v>513</v>
      </c>
      <c r="H24" s="44" t="s">
        <v>513</v>
      </c>
      <c r="I24" s="45" t="s">
        <v>513</v>
      </c>
      <c r="J24" s="46" t="s">
        <v>513</v>
      </c>
      <c r="K24" s="44" t="str">
        <f t="shared" si="1"/>
        <v>-</v>
      </c>
      <c r="L24" s="110" t="str">
        <f t="shared" si="0"/>
        <v>-</v>
      </c>
      <c r="M24" s="240" t="str">
        <f>IFERROR(H24/$Q$8,"-")</f>
        <v>-</v>
      </c>
      <c r="N24" s="26"/>
      <c r="O24" s="26"/>
      <c r="P24" s="165" t="s">
        <v>108</v>
      </c>
      <c r="Q24" s="120">
        <f>市区町村別_患者数!AM25</f>
        <v>25098</v>
      </c>
    </row>
    <row r="25" spans="1:17" ht="39.950000000000003" customHeight="1">
      <c r="A25" s="26"/>
      <c r="B25" s="331">
        <v>5</v>
      </c>
      <c r="C25" s="330" t="s">
        <v>98</v>
      </c>
      <c r="D25" s="329">
        <f>Q9</f>
        <v>9963</v>
      </c>
      <c r="E25" s="47" t="str">
        <f>'高額レセ疾病傾向(患者一人当たり医療費順)'!$C$7</f>
        <v>0208</v>
      </c>
      <c r="F25" s="131" t="str">
        <f>'高額レセ疾病傾向(患者一人当たり医療費順)'!$D$7</f>
        <v>悪性リンパ腫</v>
      </c>
      <c r="G25" s="131" t="s">
        <v>521</v>
      </c>
      <c r="H25" s="88">
        <v>10</v>
      </c>
      <c r="I25" s="89">
        <v>51924270</v>
      </c>
      <c r="J25" s="90">
        <v>22958280</v>
      </c>
      <c r="K25" s="88">
        <f t="shared" si="1"/>
        <v>74882550</v>
      </c>
      <c r="L25" s="111">
        <f t="shared" si="0"/>
        <v>7488255</v>
      </c>
      <c r="M25" s="238">
        <f>IFERROR(H25/$Q$9,"-")</f>
        <v>1.003713740841112E-3</v>
      </c>
      <c r="N25" s="26"/>
      <c r="O25" s="26"/>
      <c r="P25" s="165" t="s">
        <v>109</v>
      </c>
      <c r="Q25" s="120">
        <f>市区町村別_患者数!AM26</f>
        <v>16365</v>
      </c>
    </row>
    <row r="26" spans="1:17" ht="39.950000000000003" customHeight="1">
      <c r="A26" s="26"/>
      <c r="B26" s="332"/>
      <c r="C26" s="323"/>
      <c r="D26" s="327"/>
      <c r="E26" s="39" t="str">
        <f>'高額レセ疾病傾向(患者一人当たり医療費順)'!$C$8</f>
        <v>0904</v>
      </c>
      <c r="F26" s="132" t="str">
        <f>'高額レセ疾病傾向(患者一人当たり医療費順)'!$D$8</f>
        <v>くも膜下出血</v>
      </c>
      <c r="G26" s="132" t="s">
        <v>432</v>
      </c>
      <c r="H26" s="40">
        <v>1</v>
      </c>
      <c r="I26" s="41">
        <v>7819350</v>
      </c>
      <c r="J26" s="42">
        <v>0</v>
      </c>
      <c r="K26" s="40">
        <f t="shared" si="1"/>
        <v>7819350</v>
      </c>
      <c r="L26" s="109">
        <f t="shared" si="0"/>
        <v>7819350</v>
      </c>
      <c r="M26" s="239">
        <f>IFERROR(H26/$Q$9,"-")</f>
        <v>1.0037137408411121E-4</v>
      </c>
      <c r="N26" s="26"/>
      <c r="O26" s="26"/>
      <c r="P26" s="165" t="s">
        <v>56</v>
      </c>
      <c r="Q26" s="120">
        <f>市区町村別_患者数!AM27</f>
        <v>21781</v>
      </c>
    </row>
    <row r="27" spans="1:17" ht="39.950000000000003" customHeight="1">
      <c r="A27" s="26"/>
      <c r="B27" s="332"/>
      <c r="C27" s="323"/>
      <c r="D27" s="327"/>
      <c r="E27" s="39" t="str">
        <f>'高額レセ疾病傾向(患者一人当たり医療費順)'!$C$9</f>
        <v>0209</v>
      </c>
      <c r="F27" s="132" t="str">
        <f>'高額レセ疾病傾向(患者一人当たり医療費順)'!$D$9</f>
        <v>白血病</v>
      </c>
      <c r="G27" s="132" t="s">
        <v>522</v>
      </c>
      <c r="H27" s="40">
        <v>4</v>
      </c>
      <c r="I27" s="41">
        <v>23004080</v>
      </c>
      <c r="J27" s="42">
        <v>4433380</v>
      </c>
      <c r="K27" s="40">
        <f t="shared" si="1"/>
        <v>27437460</v>
      </c>
      <c r="L27" s="109">
        <f t="shared" si="0"/>
        <v>6859365</v>
      </c>
      <c r="M27" s="239">
        <f>IFERROR(H27/$Q$9,"-")</f>
        <v>4.0148549633644485E-4</v>
      </c>
      <c r="N27" s="26"/>
      <c r="O27" s="26"/>
      <c r="P27" s="165" t="s">
        <v>110</v>
      </c>
      <c r="Q27" s="120">
        <f>市区町村別_患者数!AM28</f>
        <v>33821</v>
      </c>
    </row>
    <row r="28" spans="1:17" ht="39.950000000000003" customHeight="1">
      <c r="A28" s="26"/>
      <c r="B28" s="332"/>
      <c r="C28" s="323"/>
      <c r="D28" s="327"/>
      <c r="E28" s="39" t="str">
        <f>'高額レセ疾病傾向(患者一人当たり医療費順)'!$C$10</f>
        <v>1402</v>
      </c>
      <c r="F28" s="132" t="str">
        <f>'高額レセ疾病傾向(患者一人当たり医療費順)'!$D$10</f>
        <v>腎不全</v>
      </c>
      <c r="G28" s="132" t="s">
        <v>509</v>
      </c>
      <c r="H28" s="40">
        <v>43</v>
      </c>
      <c r="I28" s="41">
        <v>94439340</v>
      </c>
      <c r="J28" s="42">
        <v>132395700</v>
      </c>
      <c r="K28" s="40">
        <f t="shared" si="1"/>
        <v>226835040</v>
      </c>
      <c r="L28" s="109">
        <f t="shared" si="0"/>
        <v>5275233.4883720931</v>
      </c>
      <c r="M28" s="239">
        <f>IFERROR(H28/$Q$9,"-")</f>
        <v>4.3159690856167821E-3</v>
      </c>
      <c r="N28" s="26"/>
      <c r="O28" s="26"/>
      <c r="P28" s="165" t="s">
        <v>111</v>
      </c>
      <c r="Q28" s="120">
        <f>市区町村別_患者数!AM29</f>
        <v>15444</v>
      </c>
    </row>
    <row r="29" spans="1:17" ht="39.950000000000003" customHeight="1" thickBot="1">
      <c r="A29" s="26"/>
      <c r="B29" s="333"/>
      <c r="C29" s="325"/>
      <c r="D29" s="328"/>
      <c r="E29" s="43" t="str">
        <f>'高額レセ疾病傾向(患者一人当たり医療費順)'!$C$11</f>
        <v>0506</v>
      </c>
      <c r="F29" s="133" t="str">
        <f>'高額レセ疾病傾向(患者一人当たり医療費順)'!$D$11</f>
        <v>知的障害＜精神遅滞＞</v>
      </c>
      <c r="G29" s="133" t="s">
        <v>513</v>
      </c>
      <c r="H29" s="44" t="s">
        <v>513</v>
      </c>
      <c r="I29" s="45" t="s">
        <v>513</v>
      </c>
      <c r="J29" s="46" t="s">
        <v>513</v>
      </c>
      <c r="K29" s="44" t="str">
        <f t="shared" si="1"/>
        <v>-</v>
      </c>
      <c r="L29" s="110" t="str">
        <f t="shared" si="0"/>
        <v>-</v>
      </c>
      <c r="M29" s="240" t="str">
        <f>IFERROR(H29/$Q$9,"-")</f>
        <v>-</v>
      </c>
      <c r="N29" s="26"/>
      <c r="O29" s="26"/>
      <c r="P29" s="165" t="s">
        <v>112</v>
      </c>
      <c r="Q29" s="120">
        <f>市区町村別_患者数!AM30</f>
        <v>10686</v>
      </c>
    </row>
    <row r="30" spans="1:17" ht="39.950000000000003" customHeight="1">
      <c r="A30" s="26"/>
      <c r="B30" s="331">
        <v>6</v>
      </c>
      <c r="C30" s="330" t="s">
        <v>99</v>
      </c>
      <c r="D30" s="329">
        <f>Q10</f>
        <v>13283</v>
      </c>
      <c r="E30" s="47" t="str">
        <f>'高額レセ疾病傾向(患者一人当たり医療費順)'!$C$7</f>
        <v>0208</v>
      </c>
      <c r="F30" s="131" t="str">
        <f>'高額レセ疾病傾向(患者一人当たり医療費順)'!$D$7</f>
        <v>悪性リンパ腫</v>
      </c>
      <c r="G30" s="131" t="s">
        <v>523</v>
      </c>
      <c r="H30" s="88">
        <v>20</v>
      </c>
      <c r="I30" s="89">
        <v>130623860</v>
      </c>
      <c r="J30" s="90">
        <v>24972570</v>
      </c>
      <c r="K30" s="88">
        <f t="shared" si="1"/>
        <v>155596430</v>
      </c>
      <c r="L30" s="111">
        <f t="shared" si="0"/>
        <v>7779821.5</v>
      </c>
      <c r="M30" s="238">
        <f>IFERROR(H30/$Q$10,"-")</f>
        <v>1.5056839569374389E-3</v>
      </c>
      <c r="N30" s="26"/>
      <c r="O30" s="26"/>
      <c r="P30" s="165" t="s">
        <v>30</v>
      </c>
      <c r="Q30" s="120">
        <f>市区町村別_患者数!AM31</f>
        <v>146909</v>
      </c>
    </row>
    <row r="31" spans="1:17" ht="39.950000000000003" customHeight="1">
      <c r="A31" s="26"/>
      <c r="B31" s="332"/>
      <c r="C31" s="323"/>
      <c r="D31" s="327"/>
      <c r="E31" s="39" t="str">
        <f>'高額レセ疾病傾向(患者一人当たり医療費順)'!$C$8</f>
        <v>0904</v>
      </c>
      <c r="F31" s="132" t="str">
        <f>'高額レセ疾病傾向(患者一人当たり医療費順)'!$D$8</f>
        <v>くも膜下出血</v>
      </c>
      <c r="G31" s="132" t="s">
        <v>524</v>
      </c>
      <c r="H31" s="40">
        <v>4</v>
      </c>
      <c r="I31" s="41">
        <v>32829230</v>
      </c>
      <c r="J31" s="42">
        <v>302020</v>
      </c>
      <c r="K31" s="40">
        <f t="shared" si="1"/>
        <v>33131250</v>
      </c>
      <c r="L31" s="109">
        <f t="shared" si="0"/>
        <v>8282812.5</v>
      </c>
      <c r="M31" s="239">
        <f>IFERROR(H31/$Q$10,"-")</f>
        <v>3.0113679138748774E-4</v>
      </c>
      <c r="N31" s="26"/>
      <c r="O31" s="26"/>
      <c r="P31" s="165" t="s">
        <v>31</v>
      </c>
      <c r="Q31" s="120">
        <f>市区町村別_患者数!AM32</f>
        <v>24767</v>
      </c>
    </row>
    <row r="32" spans="1:17" ht="39.950000000000003" customHeight="1">
      <c r="A32" s="26"/>
      <c r="B32" s="332"/>
      <c r="C32" s="323"/>
      <c r="D32" s="327"/>
      <c r="E32" s="39" t="str">
        <f>'高額レセ疾病傾向(患者一人当たり医療費順)'!$C$9</f>
        <v>0209</v>
      </c>
      <c r="F32" s="132" t="str">
        <f>'高額レセ疾病傾向(患者一人当たり医療費順)'!$D$9</f>
        <v>白血病</v>
      </c>
      <c r="G32" s="132" t="s">
        <v>525</v>
      </c>
      <c r="H32" s="40">
        <v>5</v>
      </c>
      <c r="I32" s="41">
        <v>31710960</v>
      </c>
      <c r="J32" s="42">
        <v>14527810</v>
      </c>
      <c r="K32" s="40">
        <f t="shared" si="1"/>
        <v>46238770</v>
      </c>
      <c r="L32" s="109">
        <f t="shared" si="0"/>
        <v>9247754</v>
      </c>
      <c r="M32" s="239">
        <f>IFERROR(H32/$Q$10,"-")</f>
        <v>3.7642098923435971E-4</v>
      </c>
      <c r="N32" s="26"/>
      <c r="O32" s="26"/>
      <c r="P32" s="165" t="s">
        <v>32</v>
      </c>
      <c r="Q32" s="120">
        <f>市区町村別_患者数!AM33</f>
        <v>21008</v>
      </c>
    </row>
    <row r="33" spans="1:17" ht="39.950000000000003" customHeight="1">
      <c r="A33" s="26"/>
      <c r="B33" s="332"/>
      <c r="C33" s="323"/>
      <c r="D33" s="327"/>
      <c r="E33" s="39" t="str">
        <f>'高額レセ疾病傾向(患者一人当たり医療費順)'!$C$10</f>
        <v>1402</v>
      </c>
      <c r="F33" s="132" t="str">
        <f>'高額レセ疾病傾向(患者一人当たり医療費順)'!$D$10</f>
        <v>腎不全</v>
      </c>
      <c r="G33" s="132" t="s">
        <v>509</v>
      </c>
      <c r="H33" s="40">
        <v>60</v>
      </c>
      <c r="I33" s="41">
        <v>173858440</v>
      </c>
      <c r="J33" s="42">
        <v>173249370</v>
      </c>
      <c r="K33" s="40">
        <f t="shared" si="1"/>
        <v>347107810</v>
      </c>
      <c r="L33" s="109">
        <f t="shared" si="0"/>
        <v>5785130.166666667</v>
      </c>
      <c r="M33" s="239">
        <f>IFERROR(H33/$Q$10,"-")</f>
        <v>4.5170518708123166E-3</v>
      </c>
      <c r="N33" s="26"/>
      <c r="O33" s="26"/>
      <c r="P33" s="165" t="s">
        <v>33</v>
      </c>
      <c r="Q33" s="120">
        <f>市区町村別_患者数!AM34</f>
        <v>17258</v>
      </c>
    </row>
    <row r="34" spans="1:17" ht="39.950000000000003" customHeight="1" thickBot="1">
      <c r="A34" s="26"/>
      <c r="B34" s="333"/>
      <c r="C34" s="325"/>
      <c r="D34" s="328"/>
      <c r="E34" s="43" t="str">
        <f>'高額レセ疾病傾向(患者一人当たり医療費順)'!$C$11</f>
        <v>0506</v>
      </c>
      <c r="F34" s="133" t="str">
        <f>'高額レセ疾病傾向(患者一人当たり医療費順)'!$D$11</f>
        <v>知的障害＜精神遅滞＞</v>
      </c>
      <c r="G34" s="133" t="s">
        <v>513</v>
      </c>
      <c r="H34" s="44" t="s">
        <v>513</v>
      </c>
      <c r="I34" s="45" t="s">
        <v>513</v>
      </c>
      <c r="J34" s="46" t="s">
        <v>513</v>
      </c>
      <c r="K34" s="44" t="str">
        <f t="shared" si="1"/>
        <v>-</v>
      </c>
      <c r="L34" s="110" t="str">
        <f t="shared" si="0"/>
        <v>-</v>
      </c>
      <c r="M34" s="240" t="str">
        <f>IFERROR(H34/$Q$10,"-")</f>
        <v>-</v>
      </c>
      <c r="N34" s="26"/>
      <c r="O34" s="26"/>
      <c r="P34" s="165" t="s">
        <v>34</v>
      </c>
      <c r="Q34" s="120">
        <f>市区町村別_患者数!AM35</f>
        <v>23108</v>
      </c>
    </row>
    <row r="35" spans="1:17" ht="39.950000000000003" customHeight="1">
      <c r="A35" s="26"/>
      <c r="B35" s="331">
        <v>7</v>
      </c>
      <c r="C35" s="330" t="s">
        <v>100</v>
      </c>
      <c r="D35" s="329">
        <f>Q11</f>
        <v>11994</v>
      </c>
      <c r="E35" s="47" t="str">
        <f>'高額レセ疾病傾向(患者一人当たり医療費順)'!$C$7</f>
        <v>0208</v>
      </c>
      <c r="F35" s="131" t="str">
        <f>'高額レセ疾病傾向(患者一人当たり医療費順)'!$D$7</f>
        <v>悪性リンパ腫</v>
      </c>
      <c r="G35" s="131" t="s">
        <v>526</v>
      </c>
      <c r="H35" s="88">
        <v>16</v>
      </c>
      <c r="I35" s="89">
        <v>100828760</v>
      </c>
      <c r="J35" s="90">
        <v>20703960</v>
      </c>
      <c r="K35" s="88">
        <f t="shared" si="1"/>
        <v>121532720</v>
      </c>
      <c r="L35" s="111">
        <f t="shared" si="0"/>
        <v>7595795</v>
      </c>
      <c r="M35" s="238">
        <f>IFERROR(H35/$Q$11,"-")</f>
        <v>1.3340003335000834E-3</v>
      </c>
      <c r="N35" s="26"/>
      <c r="O35" s="26"/>
      <c r="P35" s="165" t="s">
        <v>35</v>
      </c>
      <c r="Q35" s="120">
        <f>市区町村別_患者数!AM36</f>
        <v>31562</v>
      </c>
    </row>
    <row r="36" spans="1:17" ht="39.950000000000003" customHeight="1">
      <c r="A36" s="26"/>
      <c r="B36" s="332"/>
      <c r="C36" s="323"/>
      <c r="D36" s="327"/>
      <c r="E36" s="39" t="str">
        <f>'高額レセ疾病傾向(患者一人当たり医療費順)'!$C$8</f>
        <v>0904</v>
      </c>
      <c r="F36" s="132" t="str">
        <f>'高額レセ疾病傾向(患者一人当たり医療費順)'!$D$8</f>
        <v>くも膜下出血</v>
      </c>
      <c r="G36" s="132" t="s">
        <v>527</v>
      </c>
      <c r="H36" s="40">
        <v>6</v>
      </c>
      <c r="I36" s="41">
        <v>28745340</v>
      </c>
      <c r="J36" s="42">
        <v>1613430</v>
      </c>
      <c r="K36" s="40">
        <f t="shared" si="1"/>
        <v>30358770</v>
      </c>
      <c r="L36" s="109">
        <f t="shared" si="0"/>
        <v>5059795</v>
      </c>
      <c r="M36" s="239">
        <f>IFERROR(H36/$Q$11,"-")</f>
        <v>5.0025012506253123E-4</v>
      </c>
      <c r="N36" s="26"/>
      <c r="O36" s="26"/>
      <c r="P36" s="165" t="s">
        <v>36</v>
      </c>
      <c r="Q36" s="120">
        <f>市区町村別_患者数!AM37</f>
        <v>25703</v>
      </c>
    </row>
    <row r="37" spans="1:17" ht="39.950000000000003" customHeight="1">
      <c r="A37" s="26"/>
      <c r="B37" s="332"/>
      <c r="C37" s="323"/>
      <c r="D37" s="327"/>
      <c r="E37" s="39" t="str">
        <f>'高額レセ疾病傾向(患者一人当たり医療費順)'!$C$9</f>
        <v>0209</v>
      </c>
      <c r="F37" s="132" t="str">
        <f>'高額レセ疾病傾向(患者一人当たり医療費順)'!$D$9</f>
        <v>白血病</v>
      </c>
      <c r="G37" s="132" t="s">
        <v>528</v>
      </c>
      <c r="H37" s="40">
        <v>8</v>
      </c>
      <c r="I37" s="41">
        <v>37397400</v>
      </c>
      <c r="J37" s="42">
        <v>16781650</v>
      </c>
      <c r="K37" s="40">
        <f t="shared" si="1"/>
        <v>54179050</v>
      </c>
      <c r="L37" s="109">
        <f t="shared" ref="L37:L68" si="2">IFERROR(K37/H37,"-")</f>
        <v>6772381.25</v>
      </c>
      <c r="M37" s="239">
        <f>IFERROR(H37/$Q$11,"-")</f>
        <v>6.6700016675004168E-4</v>
      </c>
      <c r="N37" s="26"/>
      <c r="O37" s="26"/>
      <c r="P37" s="165" t="s">
        <v>37</v>
      </c>
      <c r="Q37" s="120">
        <f>市区町村別_患者数!AM38</f>
        <v>7555</v>
      </c>
    </row>
    <row r="38" spans="1:17" ht="39.950000000000003" customHeight="1">
      <c r="A38" s="26"/>
      <c r="B38" s="332"/>
      <c r="C38" s="323"/>
      <c r="D38" s="327"/>
      <c r="E38" s="39" t="str">
        <f>'高額レセ疾病傾向(患者一人当たり医療費順)'!$C$10</f>
        <v>1402</v>
      </c>
      <c r="F38" s="132" t="str">
        <f>'高額レセ疾病傾向(患者一人当たり医療費順)'!$D$10</f>
        <v>腎不全</v>
      </c>
      <c r="G38" s="132" t="s">
        <v>529</v>
      </c>
      <c r="H38" s="40">
        <v>79</v>
      </c>
      <c r="I38" s="41">
        <v>235206880</v>
      </c>
      <c r="J38" s="42">
        <v>235179190</v>
      </c>
      <c r="K38" s="40">
        <f t="shared" si="1"/>
        <v>470386070</v>
      </c>
      <c r="L38" s="109">
        <f t="shared" si="2"/>
        <v>5954254.0506329117</v>
      </c>
      <c r="M38" s="239">
        <f>IFERROR(H38/$Q$11,"-")</f>
        <v>6.5866266466566613E-3</v>
      </c>
      <c r="N38" s="26"/>
      <c r="O38" s="26"/>
      <c r="P38" s="165" t="s">
        <v>38</v>
      </c>
      <c r="Q38" s="120">
        <f>市区町村別_患者数!AM39</f>
        <v>32422</v>
      </c>
    </row>
    <row r="39" spans="1:17" ht="39.950000000000003" customHeight="1" thickBot="1">
      <c r="A39" s="26"/>
      <c r="B39" s="333"/>
      <c r="C39" s="325"/>
      <c r="D39" s="328"/>
      <c r="E39" s="43" t="str">
        <f>'高額レセ疾病傾向(患者一人当たり医療費順)'!$C$11</f>
        <v>0506</v>
      </c>
      <c r="F39" s="133" t="str">
        <f>'高額レセ疾病傾向(患者一人当たり医療費順)'!$D$11</f>
        <v>知的障害＜精神遅滞＞</v>
      </c>
      <c r="G39" s="133" t="s">
        <v>513</v>
      </c>
      <c r="H39" s="44" t="s">
        <v>513</v>
      </c>
      <c r="I39" s="45" t="s">
        <v>513</v>
      </c>
      <c r="J39" s="46" t="s">
        <v>513</v>
      </c>
      <c r="K39" s="44" t="str">
        <f t="shared" si="1"/>
        <v>-</v>
      </c>
      <c r="L39" s="110" t="str">
        <f t="shared" si="2"/>
        <v>-</v>
      </c>
      <c r="M39" s="240" t="str">
        <f>IFERROR(H39/$Q$11,"-")</f>
        <v>-</v>
      </c>
      <c r="N39" s="26"/>
      <c r="O39" s="26"/>
      <c r="P39" s="165" t="s">
        <v>1</v>
      </c>
      <c r="Q39" s="120">
        <f>市区町村別_患者数!AM40</f>
        <v>66353</v>
      </c>
    </row>
    <row r="40" spans="1:17" ht="39.950000000000003" customHeight="1">
      <c r="A40" s="26"/>
      <c r="B40" s="331">
        <v>8</v>
      </c>
      <c r="C40" s="330" t="s">
        <v>51</v>
      </c>
      <c r="D40" s="329">
        <f>Q12</f>
        <v>10094</v>
      </c>
      <c r="E40" s="47" t="str">
        <f>'高額レセ疾病傾向(患者一人当たり医療費順)'!$C$7</f>
        <v>0208</v>
      </c>
      <c r="F40" s="131" t="str">
        <f>'高額レセ疾病傾向(患者一人当たり医療費順)'!$D$7</f>
        <v>悪性リンパ腫</v>
      </c>
      <c r="G40" s="131" t="s">
        <v>530</v>
      </c>
      <c r="H40" s="88">
        <v>15</v>
      </c>
      <c r="I40" s="89">
        <v>62358160</v>
      </c>
      <c r="J40" s="90">
        <v>27497870</v>
      </c>
      <c r="K40" s="88">
        <f t="shared" si="1"/>
        <v>89856030</v>
      </c>
      <c r="L40" s="111">
        <f t="shared" si="2"/>
        <v>5990402</v>
      </c>
      <c r="M40" s="238">
        <f>IFERROR(H40/$Q$12,"-")</f>
        <v>1.486031305726174E-3</v>
      </c>
      <c r="N40" s="26"/>
      <c r="O40" s="26"/>
      <c r="P40" s="165" t="s">
        <v>2</v>
      </c>
      <c r="Q40" s="120">
        <f>市区町村別_患者数!AM41</f>
        <v>18444</v>
      </c>
    </row>
    <row r="41" spans="1:17" ht="39.950000000000003" customHeight="1">
      <c r="A41" s="26"/>
      <c r="B41" s="332"/>
      <c r="C41" s="323"/>
      <c r="D41" s="327"/>
      <c r="E41" s="39" t="str">
        <f>'高額レセ疾病傾向(患者一人当たり医療費順)'!$C$8</f>
        <v>0904</v>
      </c>
      <c r="F41" s="132" t="str">
        <f>'高額レセ疾病傾向(患者一人当たり医療費順)'!$D$8</f>
        <v>くも膜下出血</v>
      </c>
      <c r="G41" s="132" t="s">
        <v>531</v>
      </c>
      <c r="H41" s="40">
        <v>5</v>
      </c>
      <c r="I41" s="41">
        <v>35849240</v>
      </c>
      <c r="J41" s="42">
        <v>982640</v>
      </c>
      <c r="K41" s="40">
        <f t="shared" si="1"/>
        <v>36831880</v>
      </c>
      <c r="L41" s="109">
        <f t="shared" si="2"/>
        <v>7366376</v>
      </c>
      <c r="M41" s="239">
        <f>IFERROR(H41/$Q$12,"-")</f>
        <v>4.9534376857539135E-4</v>
      </c>
      <c r="N41" s="26"/>
      <c r="O41" s="26"/>
      <c r="P41" s="165" t="s">
        <v>3</v>
      </c>
      <c r="Q41" s="120">
        <f>市区町村別_患者数!AM42</f>
        <v>57228</v>
      </c>
    </row>
    <row r="42" spans="1:17" ht="39.950000000000003" customHeight="1">
      <c r="A42" s="26"/>
      <c r="B42" s="332"/>
      <c r="C42" s="323"/>
      <c r="D42" s="327"/>
      <c r="E42" s="39" t="str">
        <f>'高額レセ疾病傾向(患者一人当たり医療費順)'!$C$9</f>
        <v>0209</v>
      </c>
      <c r="F42" s="132" t="str">
        <f>'高額レセ疾病傾向(患者一人当たり医療費順)'!$D$9</f>
        <v>白血病</v>
      </c>
      <c r="G42" s="132" t="s">
        <v>532</v>
      </c>
      <c r="H42" s="40">
        <v>6</v>
      </c>
      <c r="I42" s="41">
        <v>24441040</v>
      </c>
      <c r="J42" s="42">
        <v>12966480</v>
      </c>
      <c r="K42" s="40">
        <f t="shared" si="1"/>
        <v>37407520</v>
      </c>
      <c r="L42" s="109">
        <f t="shared" si="2"/>
        <v>6234586.666666667</v>
      </c>
      <c r="M42" s="239">
        <f>IFERROR(H42/$Q$12,"-")</f>
        <v>5.9441252229046955E-4</v>
      </c>
      <c r="N42" s="26"/>
      <c r="O42" s="26"/>
      <c r="P42" s="165" t="s">
        <v>39</v>
      </c>
      <c r="Q42" s="120">
        <f>市区町村別_患者数!AM43</f>
        <v>11957</v>
      </c>
    </row>
    <row r="43" spans="1:17" ht="39.950000000000003" customHeight="1">
      <c r="A43" s="26"/>
      <c r="B43" s="332"/>
      <c r="C43" s="323"/>
      <c r="D43" s="327"/>
      <c r="E43" s="39" t="str">
        <f>'高額レセ疾病傾向(患者一人当たり医療費順)'!$C$10</f>
        <v>1402</v>
      </c>
      <c r="F43" s="132" t="str">
        <f>'高額レセ疾病傾向(患者一人当たり医療費順)'!$D$10</f>
        <v>腎不全</v>
      </c>
      <c r="G43" s="132" t="s">
        <v>517</v>
      </c>
      <c r="H43" s="40">
        <v>43</v>
      </c>
      <c r="I43" s="41">
        <v>119691590</v>
      </c>
      <c r="J43" s="42">
        <v>138202860</v>
      </c>
      <c r="K43" s="40">
        <f t="shared" si="1"/>
        <v>257894450</v>
      </c>
      <c r="L43" s="109">
        <f t="shared" si="2"/>
        <v>5997545.3488372089</v>
      </c>
      <c r="M43" s="239">
        <f>IFERROR(H43/$Q$12,"-")</f>
        <v>4.2599564097483651E-3</v>
      </c>
      <c r="N43" s="26"/>
      <c r="O43" s="26"/>
      <c r="P43" s="165" t="s">
        <v>7</v>
      </c>
      <c r="Q43" s="120">
        <f>市区町村別_患者数!AM44</f>
        <v>66470</v>
      </c>
    </row>
    <row r="44" spans="1:17" ht="39.950000000000003" customHeight="1" thickBot="1">
      <c r="A44" s="26"/>
      <c r="B44" s="333"/>
      <c r="C44" s="325"/>
      <c r="D44" s="328"/>
      <c r="E44" s="43" t="str">
        <f>'高額レセ疾病傾向(患者一人当たり医療費順)'!$C$11</f>
        <v>0506</v>
      </c>
      <c r="F44" s="133" t="str">
        <f>'高額レセ疾病傾向(患者一人当たり医療費順)'!$D$11</f>
        <v>知的障害＜精神遅滞＞</v>
      </c>
      <c r="G44" s="133" t="s">
        <v>513</v>
      </c>
      <c r="H44" s="44" t="s">
        <v>513</v>
      </c>
      <c r="I44" s="45" t="s">
        <v>513</v>
      </c>
      <c r="J44" s="46" t="s">
        <v>513</v>
      </c>
      <c r="K44" s="44" t="str">
        <f t="shared" si="1"/>
        <v>-</v>
      </c>
      <c r="L44" s="110" t="str">
        <f t="shared" si="2"/>
        <v>-</v>
      </c>
      <c r="M44" s="240" t="str">
        <f>IFERROR(H44/$Q$12,"-")</f>
        <v>-</v>
      </c>
      <c r="N44" s="26"/>
      <c r="O44" s="26"/>
      <c r="P44" s="165" t="s">
        <v>40</v>
      </c>
      <c r="Q44" s="120">
        <f>市区町村別_患者数!AM45</f>
        <v>14344</v>
      </c>
    </row>
    <row r="45" spans="1:17" ht="39.950000000000003" customHeight="1">
      <c r="A45" s="26"/>
      <c r="B45" s="331">
        <v>9</v>
      </c>
      <c r="C45" s="330" t="s">
        <v>101</v>
      </c>
      <c r="D45" s="329">
        <f>Q13</f>
        <v>6537</v>
      </c>
      <c r="E45" s="47" t="str">
        <f>'高額レセ疾病傾向(患者一人当たり医療費順)'!$C$7</f>
        <v>0208</v>
      </c>
      <c r="F45" s="131" t="str">
        <f>'高額レセ疾病傾向(患者一人当たり医療費順)'!$D$7</f>
        <v>悪性リンパ腫</v>
      </c>
      <c r="G45" s="131" t="s">
        <v>533</v>
      </c>
      <c r="H45" s="88">
        <v>6</v>
      </c>
      <c r="I45" s="89">
        <v>53242810</v>
      </c>
      <c r="J45" s="90">
        <v>5858090</v>
      </c>
      <c r="K45" s="88">
        <f t="shared" si="1"/>
        <v>59100900</v>
      </c>
      <c r="L45" s="111">
        <f t="shared" si="2"/>
        <v>9850150</v>
      </c>
      <c r="M45" s="238">
        <f>IFERROR(H45/$Q$13,"-")</f>
        <v>9.1785222579164757E-4</v>
      </c>
      <c r="N45" s="26"/>
      <c r="O45" s="26"/>
      <c r="P45" s="165" t="s">
        <v>11</v>
      </c>
      <c r="Q45" s="120">
        <f>市区町村別_患者数!AM46</f>
        <v>26342</v>
      </c>
    </row>
    <row r="46" spans="1:17" ht="39.950000000000003" customHeight="1">
      <c r="A46" s="26"/>
      <c r="B46" s="332"/>
      <c r="C46" s="323"/>
      <c r="D46" s="327"/>
      <c r="E46" s="39" t="str">
        <f>'高額レセ疾病傾向(患者一人当たり医療費順)'!$C$8</f>
        <v>0904</v>
      </c>
      <c r="F46" s="132" t="str">
        <f>'高額レセ疾病傾向(患者一人当たり医療費順)'!$D$8</f>
        <v>くも膜下出血</v>
      </c>
      <c r="G46" s="132" t="s">
        <v>433</v>
      </c>
      <c r="H46" s="40">
        <v>1</v>
      </c>
      <c r="I46" s="41">
        <v>8046340</v>
      </c>
      <c r="J46" s="42">
        <v>399610</v>
      </c>
      <c r="K46" s="40">
        <f t="shared" si="1"/>
        <v>8445950</v>
      </c>
      <c r="L46" s="109">
        <f t="shared" si="2"/>
        <v>8445950</v>
      </c>
      <c r="M46" s="239">
        <f>IFERROR(H46/$Q$13,"-")</f>
        <v>1.529753709652746E-4</v>
      </c>
      <c r="N46" s="26"/>
      <c r="O46" s="26"/>
      <c r="P46" s="165" t="s">
        <v>12</v>
      </c>
      <c r="Q46" s="120">
        <f>市区町村別_患者数!AM47</f>
        <v>70556</v>
      </c>
    </row>
    <row r="47" spans="1:17" ht="39.950000000000003" customHeight="1">
      <c r="A47" s="26"/>
      <c r="B47" s="332"/>
      <c r="C47" s="323"/>
      <c r="D47" s="327"/>
      <c r="E47" s="39" t="str">
        <f>'高額レセ疾病傾向(患者一人当たり医療費順)'!$C$9</f>
        <v>0209</v>
      </c>
      <c r="F47" s="132" t="str">
        <f>'高額レセ疾病傾向(患者一人当たり医療費順)'!$D$9</f>
        <v>白血病</v>
      </c>
      <c r="G47" s="132" t="s">
        <v>171</v>
      </c>
      <c r="H47" s="40">
        <v>3</v>
      </c>
      <c r="I47" s="41">
        <v>11679140</v>
      </c>
      <c r="J47" s="42">
        <v>2354290</v>
      </c>
      <c r="K47" s="40">
        <f t="shared" si="1"/>
        <v>14033430</v>
      </c>
      <c r="L47" s="109">
        <f t="shared" si="2"/>
        <v>4677810</v>
      </c>
      <c r="M47" s="239">
        <f>IFERROR(H47/$Q$13,"-")</f>
        <v>4.5892611289582378E-4</v>
      </c>
      <c r="N47" s="26"/>
      <c r="O47" s="26"/>
      <c r="P47" s="165" t="s">
        <v>8</v>
      </c>
      <c r="Q47" s="120">
        <f>市区町村別_患者数!AM48</f>
        <v>43423</v>
      </c>
    </row>
    <row r="48" spans="1:17" ht="39.950000000000003" customHeight="1">
      <c r="A48" s="26"/>
      <c r="B48" s="332"/>
      <c r="C48" s="323"/>
      <c r="D48" s="327"/>
      <c r="E48" s="39" t="str">
        <f>'高額レセ疾病傾向(患者一人当たり医療費順)'!$C$10</f>
        <v>1402</v>
      </c>
      <c r="F48" s="132" t="str">
        <f>'高額レセ疾病傾向(患者一人当たり医療費順)'!$D$10</f>
        <v>腎不全</v>
      </c>
      <c r="G48" s="132" t="s">
        <v>534</v>
      </c>
      <c r="H48" s="40">
        <v>23</v>
      </c>
      <c r="I48" s="41">
        <v>74578230</v>
      </c>
      <c r="J48" s="42">
        <v>74793550</v>
      </c>
      <c r="K48" s="40">
        <f t="shared" si="1"/>
        <v>149371780</v>
      </c>
      <c r="L48" s="109">
        <f t="shared" si="2"/>
        <v>6494425.2173913047</v>
      </c>
      <c r="M48" s="239">
        <f>IFERROR(H48/$Q$13,"-")</f>
        <v>3.5184335322013156E-3</v>
      </c>
      <c r="N48" s="26"/>
      <c r="O48" s="26"/>
      <c r="P48" s="165" t="s">
        <v>18</v>
      </c>
      <c r="Q48" s="120">
        <f>市区町村別_患者数!AM49</f>
        <v>46653</v>
      </c>
    </row>
    <row r="49" spans="1:17" ht="39.950000000000003" customHeight="1" thickBot="1">
      <c r="A49" s="26"/>
      <c r="B49" s="333"/>
      <c r="C49" s="325"/>
      <c r="D49" s="328"/>
      <c r="E49" s="43" t="str">
        <f>'高額レセ疾病傾向(患者一人当たり医療費順)'!$C$11</f>
        <v>0506</v>
      </c>
      <c r="F49" s="133" t="str">
        <f>'高額レセ疾病傾向(患者一人当たり医療費順)'!$D$11</f>
        <v>知的障害＜精神遅滞＞</v>
      </c>
      <c r="G49" s="133" t="s">
        <v>513</v>
      </c>
      <c r="H49" s="44" t="s">
        <v>513</v>
      </c>
      <c r="I49" s="45" t="s">
        <v>513</v>
      </c>
      <c r="J49" s="46" t="s">
        <v>513</v>
      </c>
      <c r="K49" s="44" t="str">
        <f t="shared" si="1"/>
        <v>-</v>
      </c>
      <c r="L49" s="110" t="str">
        <f t="shared" si="2"/>
        <v>-</v>
      </c>
      <c r="M49" s="240" t="str">
        <f>IFERROR(H49/$Q$13,"-")</f>
        <v>-</v>
      </c>
      <c r="N49" s="26"/>
      <c r="O49" s="26"/>
      <c r="P49" s="165" t="s">
        <v>41</v>
      </c>
      <c r="Q49" s="120">
        <f>市区町村別_患者数!AM50</f>
        <v>16304</v>
      </c>
    </row>
    <row r="50" spans="1:17" ht="39.950000000000003" customHeight="1">
      <c r="A50" s="26"/>
      <c r="B50" s="331">
        <v>10</v>
      </c>
      <c r="C50" s="330" t="s">
        <v>52</v>
      </c>
      <c r="D50" s="329">
        <f>Q14</f>
        <v>14759</v>
      </c>
      <c r="E50" s="47" t="str">
        <f>'高額レセ疾病傾向(患者一人当たり医療費順)'!$C$7</f>
        <v>0208</v>
      </c>
      <c r="F50" s="131" t="str">
        <f>'高額レセ疾病傾向(患者一人当たり医療費順)'!$D$7</f>
        <v>悪性リンパ腫</v>
      </c>
      <c r="G50" s="131" t="s">
        <v>535</v>
      </c>
      <c r="H50" s="88">
        <v>18</v>
      </c>
      <c r="I50" s="89">
        <v>137084670</v>
      </c>
      <c r="J50" s="90">
        <v>31868580</v>
      </c>
      <c r="K50" s="88">
        <f t="shared" si="1"/>
        <v>168953250</v>
      </c>
      <c r="L50" s="111">
        <f t="shared" si="2"/>
        <v>9386291.666666666</v>
      </c>
      <c r="M50" s="238">
        <f>IFERROR(H50/$Q$14,"-")</f>
        <v>1.219594823497527E-3</v>
      </c>
      <c r="N50" s="26"/>
      <c r="O50" s="26"/>
      <c r="P50" s="165" t="s">
        <v>21</v>
      </c>
      <c r="Q50" s="120">
        <f>市区町村別_患者数!AM51</f>
        <v>21150</v>
      </c>
    </row>
    <row r="51" spans="1:17" ht="39.950000000000003" customHeight="1">
      <c r="A51" s="26"/>
      <c r="B51" s="332"/>
      <c r="C51" s="323"/>
      <c r="D51" s="327"/>
      <c r="E51" s="39" t="str">
        <f>'高額レセ疾病傾向(患者一人当たり医療費順)'!$C$8</f>
        <v>0904</v>
      </c>
      <c r="F51" s="132" t="str">
        <f>'高額レセ疾病傾向(患者一人当たり医療費順)'!$D$8</f>
        <v>くも膜下出血</v>
      </c>
      <c r="G51" s="132" t="s">
        <v>536</v>
      </c>
      <c r="H51" s="40">
        <v>3</v>
      </c>
      <c r="I51" s="41">
        <v>18569010</v>
      </c>
      <c r="J51" s="42">
        <v>339090</v>
      </c>
      <c r="K51" s="40">
        <f t="shared" si="1"/>
        <v>18908100</v>
      </c>
      <c r="L51" s="109">
        <f t="shared" si="2"/>
        <v>6302700</v>
      </c>
      <c r="M51" s="239">
        <f>IFERROR(H51/$Q$14,"-")</f>
        <v>2.032658039162545E-4</v>
      </c>
      <c r="N51" s="26"/>
      <c r="O51" s="26"/>
      <c r="P51" s="165" t="s">
        <v>13</v>
      </c>
      <c r="Q51" s="120">
        <f>市区町村別_患者数!AM52</f>
        <v>43039</v>
      </c>
    </row>
    <row r="52" spans="1:17" ht="39.950000000000003" customHeight="1">
      <c r="A52" s="26"/>
      <c r="B52" s="332"/>
      <c r="C52" s="323"/>
      <c r="D52" s="327"/>
      <c r="E52" s="39" t="str">
        <f>'高額レセ疾病傾向(患者一人当たり医療費順)'!$C$9</f>
        <v>0209</v>
      </c>
      <c r="F52" s="132" t="str">
        <f>'高額レセ疾病傾向(患者一人当たり医療費順)'!$D$9</f>
        <v>白血病</v>
      </c>
      <c r="G52" s="132" t="s">
        <v>537</v>
      </c>
      <c r="H52" s="40">
        <v>6</v>
      </c>
      <c r="I52" s="41">
        <v>24534540</v>
      </c>
      <c r="J52" s="42">
        <v>19401940</v>
      </c>
      <c r="K52" s="40">
        <f t="shared" si="1"/>
        <v>43936480</v>
      </c>
      <c r="L52" s="109">
        <f t="shared" si="2"/>
        <v>7322746.666666667</v>
      </c>
      <c r="M52" s="239">
        <f>IFERROR(H52/$Q$14,"-")</f>
        <v>4.06531607832509E-4</v>
      </c>
      <c r="N52" s="26"/>
      <c r="O52" s="26"/>
      <c r="P52" s="165" t="s">
        <v>22</v>
      </c>
      <c r="Q52" s="120">
        <f>市区町村別_患者数!AM53</f>
        <v>23103</v>
      </c>
    </row>
    <row r="53" spans="1:17" ht="39.950000000000003" customHeight="1">
      <c r="A53" s="26"/>
      <c r="B53" s="332"/>
      <c r="C53" s="323"/>
      <c r="D53" s="327"/>
      <c r="E53" s="39" t="str">
        <f>'高額レセ疾病傾向(患者一人当たり医療費順)'!$C$10</f>
        <v>1402</v>
      </c>
      <c r="F53" s="132" t="str">
        <f>'高額レセ疾病傾向(患者一人当たり医療費順)'!$D$10</f>
        <v>腎不全</v>
      </c>
      <c r="G53" s="132" t="s">
        <v>534</v>
      </c>
      <c r="H53" s="40">
        <v>55</v>
      </c>
      <c r="I53" s="41">
        <v>132144000</v>
      </c>
      <c r="J53" s="42">
        <v>181474530</v>
      </c>
      <c r="K53" s="40">
        <f t="shared" si="1"/>
        <v>313618530</v>
      </c>
      <c r="L53" s="109">
        <f t="shared" si="2"/>
        <v>5702155.0909090908</v>
      </c>
      <c r="M53" s="239">
        <f>IFERROR(H53/$Q$14,"-")</f>
        <v>3.7265397384646658E-3</v>
      </c>
      <c r="N53" s="26"/>
      <c r="O53" s="26"/>
      <c r="P53" s="165" t="s">
        <v>23</v>
      </c>
      <c r="Q53" s="120">
        <f>市区町村別_患者数!AM54</f>
        <v>22902</v>
      </c>
    </row>
    <row r="54" spans="1:17" ht="39.950000000000003" customHeight="1" thickBot="1">
      <c r="A54" s="26"/>
      <c r="B54" s="333"/>
      <c r="C54" s="325"/>
      <c r="D54" s="328"/>
      <c r="E54" s="43" t="str">
        <f>'高額レセ疾病傾向(患者一人当たり医療費順)'!$C$11</f>
        <v>0506</v>
      </c>
      <c r="F54" s="133" t="str">
        <f>'高額レセ疾病傾向(患者一人当たり医療費順)'!$D$11</f>
        <v>知的障害＜精神遅滞＞</v>
      </c>
      <c r="G54" s="133" t="s">
        <v>513</v>
      </c>
      <c r="H54" s="44" t="s">
        <v>513</v>
      </c>
      <c r="I54" s="45" t="s">
        <v>513</v>
      </c>
      <c r="J54" s="46" t="s">
        <v>513</v>
      </c>
      <c r="K54" s="44" t="str">
        <f t="shared" si="1"/>
        <v>-</v>
      </c>
      <c r="L54" s="110" t="str">
        <f t="shared" si="2"/>
        <v>-</v>
      </c>
      <c r="M54" s="240" t="str">
        <f>IFERROR(H54/$Q$14,"-")</f>
        <v>-</v>
      </c>
      <c r="N54" s="26"/>
      <c r="O54" s="26"/>
      <c r="P54" s="165" t="s">
        <v>14</v>
      </c>
      <c r="Q54" s="120">
        <f>市区町村別_患者数!AM55</f>
        <v>20903</v>
      </c>
    </row>
    <row r="55" spans="1:17" ht="39.950000000000003" customHeight="1">
      <c r="A55" s="26"/>
      <c r="B55" s="331">
        <v>11</v>
      </c>
      <c r="C55" s="330" t="s">
        <v>53</v>
      </c>
      <c r="D55" s="329">
        <f>Q15</f>
        <v>25098</v>
      </c>
      <c r="E55" s="47" t="str">
        <f>'高額レセ疾病傾向(患者一人当たり医療費順)'!$C$7</f>
        <v>0208</v>
      </c>
      <c r="F55" s="131" t="str">
        <f>'高額レセ疾病傾向(患者一人当たり医療費順)'!$D$7</f>
        <v>悪性リンパ腫</v>
      </c>
      <c r="G55" s="131" t="s">
        <v>538</v>
      </c>
      <c r="H55" s="88">
        <v>33</v>
      </c>
      <c r="I55" s="89">
        <v>121379920</v>
      </c>
      <c r="J55" s="90">
        <v>64778240</v>
      </c>
      <c r="K55" s="88">
        <f t="shared" si="1"/>
        <v>186158160</v>
      </c>
      <c r="L55" s="111">
        <f t="shared" si="2"/>
        <v>5641156.3636363633</v>
      </c>
      <c r="M55" s="238">
        <f>IFERROR(H55/$Q$15,"-")</f>
        <v>1.3148458044465695E-3</v>
      </c>
      <c r="N55" s="26"/>
      <c r="O55" s="26"/>
      <c r="P55" s="165" t="s">
        <v>42</v>
      </c>
      <c r="Q55" s="120">
        <f>市区町村別_患者数!AM56</f>
        <v>28605</v>
      </c>
    </row>
    <row r="56" spans="1:17" ht="39.950000000000003" customHeight="1">
      <c r="A56" s="26"/>
      <c r="B56" s="332"/>
      <c r="C56" s="323"/>
      <c r="D56" s="327"/>
      <c r="E56" s="39" t="str">
        <f>'高額レセ疾病傾向(患者一人当たり医療費順)'!$C$8</f>
        <v>0904</v>
      </c>
      <c r="F56" s="132" t="str">
        <f>'高額レセ疾病傾向(患者一人当たり医療費順)'!$D$8</f>
        <v>くも膜下出血</v>
      </c>
      <c r="G56" s="132" t="s">
        <v>524</v>
      </c>
      <c r="H56" s="40">
        <v>5</v>
      </c>
      <c r="I56" s="41">
        <v>38013710</v>
      </c>
      <c r="J56" s="42">
        <v>171710</v>
      </c>
      <c r="K56" s="40">
        <f t="shared" si="1"/>
        <v>38185420</v>
      </c>
      <c r="L56" s="109">
        <f t="shared" si="2"/>
        <v>7637084</v>
      </c>
      <c r="M56" s="239">
        <f>IFERROR(H56/$Q$15,"-")</f>
        <v>1.9921906127978324E-4</v>
      </c>
      <c r="N56" s="26"/>
      <c r="O56" s="26"/>
      <c r="P56" s="165" t="s">
        <v>4</v>
      </c>
      <c r="Q56" s="120">
        <f>市区町村別_患者数!AM57</f>
        <v>22912</v>
      </c>
    </row>
    <row r="57" spans="1:17" ht="39.950000000000003" customHeight="1">
      <c r="A57" s="26"/>
      <c r="B57" s="332"/>
      <c r="C57" s="323"/>
      <c r="D57" s="327"/>
      <c r="E57" s="39" t="str">
        <f>'高額レセ疾病傾向(患者一人当たり医療費順)'!$C$9</f>
        <v>0209</v>
      </c>
      <c r="F57" s="132" t="str">
        <f>'高額レセ疾病傾向(患者一人当たり医療費順)'!$D$9</f>
        <v>白血病</v>
      </c>
      <c r="G57" s="132" t="s">
        <v>508</v>
      </c>
      <c r="H57" s="40">
        <v>16</v>
      </c>
      <c r="I57" s="41">
        <v>61949140</v>
      </c>
      <c r="J57" s="42">
        <v>43316740</v>
      </c>
      <c r="K57" s="40">
        <f t="shared" si="1"/>
        <v>105265880</v>
      </c>
      <c r="L57" s="109">
        <f t="shared" si="2"/>
        <v>6579117.5</v>
      </c>
      <c r="M57" s="239">
        <f>IFERROR(H57/$Q$15,"-")</f>
        <v>6.3750099609530644E-4</v>
      </c>
      <c r="N57" s="26"/>
      <c r="O57" s="26"/>
      <c r="P57" s="165" t="s">
        <v>19</v>
      </c>
      <c r="Q57" s="120">
        <f>市区町村別_患者数!AM58</f>
        <v>12794</v>
      </c>
    </row>
    <row r="58" spans="1:17" ht="39.950000000000003" customHeight="1">
      <c r="A58" s="26"/>
      <c r="B58" s="332"/>
      <c r="C58" s="323"/>
      <c r="D58" s="327"/>
      <c r="E58" s="39" t="str">
        <f>'高額レセ疾病傾向(患者一人当たり医療費順)'!$C$10</f>
        <v>1402</v>
      </c>
      <c r="F58" s="132" t="str">
        <f>'高額レセ疾病傾向(患者一人当たり医療費順)'!$D$10</f>
        <v>腎不全</v>
      </c>
      <c r="G58" s="132" t="s">
        <v>509</v>
      </c>
      <c r="H58" s="40">
        <v>119</v>
      </c>
      <c r="I58" s="41">
        <v>318512170</v>
      </c>
      <c r="J58" s="42">
        <v>371775400</v>
      </c>
      <c r="K58" s="40">
        <f t="shared" si="1"/>
        <v>690287570</v>
      </c>
      <c r="L58" s="109">
        <f t="shared" si="2"/>
        <v>5800735.8823529407</v>
      </c>
      <c r="M58" s="239">
        <f>IFERROR(H58/$Q$15,"-")</f>
        <v>4.7414136584588411E-3</v>
      </c>
      <c r="N58" s="26"/>
      <c r="O58" s="26"/>
      <c r="P58" s="165" t="s">
        <v>24</v>
      </c>
      <c r="Q58" s="120">
        <f>市区町村別_患者数!AM59</f>
        <v>21237</v>
      </c>
    </row>
    <row r="59" spans="1:17" ht="39.950000000000003" customHeight="1" thickBot="1">
      <c r="A59" s="26"/>
      <c r="B59" s="333"/>
      <c r="C59" s="325"/>
      <c r="D59" s="328"/>
      <c r="E59" s="43" t="str">
        <f>'高額レセ疾病傾向(患者一人当たり医療費順)'!$C$11</f>
        <v>0506</v>
      </c>
      <c r="F59" s="133" t="str">
        <f>'高額レセ疾病傾向(患者一人当たり医療費順)'!$D$11</f>
        <v>知的障害＜精神遅滞＞</v>
      </c>
      <c r="G59" s="132" t="s">
        <v>513</v>
      </c>
      <c r="H59" s="40" t="s">
        <v>513</v>
      </c>
      <c r="I59" s="41" t="s">
        <v>513</v>
      </c>
      <c r="J59" s="42" t="s">
        <v>513</v>
      </c>
      <c r="K59" s="40" t="str">
        <f t="shared" si="1"/>
        <v>-</v>
      </c>
      <c r="L59" s="109" t="str">
        <f t="shared" si="2"/>
        <v>-</v>
      </c>
      <c r="M59" s="239" t="str">
        <f>IFERROR(H59/$Q$15,"-")</f>
        <v>-</v>
      </c>
      <c r="N59" s="26"/>
      <c r="O59" s="26"/>
      <c r="P59" s="165" t="s">
        <v>15</v>
      </c>
      <c r="Q59" s="120">
        <f>市区町村別_患者数!AM60</f>
        <v>21975</v>
      </c>
    </row>
    <row r="60" spans="1:17" ht="39.950000000000003" customHeight="1">
      <c r="A60" s="26"/>
      <c r="B60" s="331">
        <v>12</v>
      </c>
      <c r="C60" s="330" t="s">
        <v>102</v>
      </c>
      <c r="D60" s="329">
        <f>Q16</f>
        <v>12972</v>
      </c>
      <c r="E60" s="47" t="str">
        <f>'高額レセ疾病傾向(患者一人当たり医療費順)'!$C$7</f>
        <v>0208</v>
      </c>
      <c r="F60" s="131" t="str">
        <f>'高額レセ疾病傾向(患者一人当たり医療費順)'!$D$7</f>
        <v>悪性リンパ腫</v>
      </c>
      <c r="G60" s="131" t="s">
        <v>539</v>
      </c>
      <c r="H60" s="88">
        <v>16</v>
      </c>
      <c r="I60" s="89">
        <v>83336170</v>
      </c>
      <c r="J60" s="90">
        <v>24647240</v>
      </c>
      <c r="K60" s="88">
        <f t="shared" si="1"/>
        <v>107983410</v>
      </c>
      <c r="L60" s="111">
        <f t="shared" si="2"/>
        <v>6748963.125</v>
      </c>
      <c r="M60" s="238">
        <f>IFERROR(H60/$Q$16,"-")</f>
        <v>1.2334258402713536E-3</v>
      </c>
      <c r="N60" s="26"/>
      <c r="O60" s="26"/>
      <c r="P60" s="165" t="s">
        <v>9</v>
      </c>
      <c r="Q60" s="120">
        <f>市区町村別_患者数!AM61</f>
        <v>14205</v>
      </c>
    </row>
    <row r="61" spans="1:17" ht="39.950000000000003" customHeight="1">
      <c r="A61" s="26"/>
      <c r="B61" s="332"/>
      <c r="C61" s="323"/>
      <c r="D61" s="327"/>
      <c r="E61" s="39" t="str">
        <f>'高額レセ疾病傾向(患者一人当たり医療費順)'!$C$8</f>
        <v>0904</v>
      </c>
      <c r="F61" s="132" t="str">
        <f>'高額レセ疾病傾向(患者一人当たり医療費順)'!$D$8</f>
        <v>くも膜下出血</v>
      </c>
      <c r="G61" s="132" t="s">
        <v>540</v>
      </c>
      <c r="H61" s="40">
        <v>4</v>
      </c>
      <c r="I61" s="41">
        <v>22366040</v>
      </c>
      <c r="J61" s="42">
        <v>283640</v>
      </c>
      <c r="K61" s="40">
        <f t="shared" si="1"/>
        <v>22649680</v>
      </c>
      <c r="L61" s="109">
        <f t="shared" si="2"/>
        <v>5662420</v>
      </c>
      <c r="M61" s="239">
        <f>IFERROR(H61/$Q$16,"-")</f>
        <v>3.083564600678384E-4</v>
      </c>
      <c r="N61" s="26"/>
      <c r="O61" s="26"/>
      <c r="P61" s="165" t="s">
        <v>43</v>
      </c>
      <c r="Q61" s="120">
        <f>市区町村別_患者数!AM62</f>
        <v>10006</v>
      </c>
    </row>
    <row r="62" spans="1:17" ht="39.950000000000003" customHeight="1">
      <c r="A62" s="26"/>
      <c r="B62" s="332"/>
      <c r="C62" s="323"/>
      <c r="D62" s="327"/>
      <c r="E62" s="39" t="str">
        <f>'高額レセ疾病傾向(患者一人当たり医療費順)'!$C$9</f>
        <v>0209</v>
      </c>
      <c r="F62" s="132" t="str">
        <f>'高額レセ疾病傾向(患者一人当たり医療費順)'!$D$9</f>
        <v>白血病</v>
      </c>
      <c r="G62" s="132" t="s">
        <v>541</v>
      </c>
      <c r="H62" s="40">
        <v>8</v>
      </c>
      <c r="I62" s="41">
        <v>21301340</v>
      </c>
      <c r="J62" s="42">
        <v>17130800</v>
      </c>
      <c r="K62" s="40">
        <f t="shared" si="1"/>
        <v>38432140</v>
      </c>
      <c r="L62" s="109">
        <f t="shared" si="2"/>
        <v>4804017.5</v>
      </c>
      <c r="M62" s="239">
        <f>IFERROR(H62/$Q$16,"-")</f>
        <v>6.167129201356768E-4</v>
      </c>
      <c r="N62" s="26"/>
      <c r="O62" s="26"/>
      <c r="P62" s="165" t="s">
        <v>25</v>
      </c>
      <c r="Q62" s="120">
        <f>市区町村別_患者数!AM63</f>
        <v>11734</v>
      </c>
    </row>
    <row r="63" spans="1:17" ht="39.950000000000003" customHeight="1">
      <c r="A63" s="26"/>
      <c r="B63" s="332"/>
      <c r="C63" s="323"/>
      <c r="D63" s="327"/>
      <c r="E63" s="39" t="str">
        <f>'高額レセ疾病傾向(患者一人当たり医療費順)'!$C$10</f>
        <v>1402</v>
      </c>
      <c r="F63" s="132" t="str">
        <f>'高額レセ疾病傾向(患者一人当たり医療費順)'!$D$10</f>
        <v>腎不全</v>
      </c>
      <c r="G63" s="132" t="s">
        <v>517</v>
      </c>
      <c r="H63" s="40">
        <v>61</v>
      </c>
      <c r="I63" s="41">
        <v>192021910</v>
      </c>
      <c r="J63" s="42">
        <v>148200750</v>
      </c>
      <c r="K63" s="40">
        <f t="shared" si="1"/>
        <v>340222660</v>
      </c>
      <c r="L63" s="109">
        <f t="shared" si="2"/>
        <v>5577420.6557377046</v>
      </c>
      <c r="M63" s="239">
        <f>IFERROR(H63/$Q$16,"-")</f>
        <v>4.7024360160345356E-3</v>
      </c>
      <c r="N63" s="26"/>
      <c r="O63" s="26"/>
      <c r="P63" s="165" t="s">
        <v>20</v>
      </c>
      <c r="Q63" s="120">
        <f>市区町村別_患者数!AM64</f>
        <v>83614</v>
      </c>
    </row>
    <row r="64" spans="1:17" ht="39.950000000000003" customHeight="1" thickBot="1">
      <c r="A64" s="26"/>
      <c r="B64" s="333"/>
      <c r="C64" s="325"/>
      <c r="D64" s="328"/>
      <c r="E64" s="43" t="str">
        <f>'高額レセ疾病傾向(患者一人当たり医療費順)'!$C$11</f>
        <v>0506</v>
      </c>
      <c r="F64" s="133" t="str">
        <f>'高額レセ疾病傾向(患者一人当たり医療費順)'!$D$11</f>
        <v>知的障害＜精神遅滞＞</v>
      </c>
      <c r="G64" s="133" t="s">
        <v>513</v>
      </c>
      <c r="H64" s="44" t="s">
        <v>513</v>
      </c>
      <c r="I64" s="45" t="s">
        <v>513</v>
      </c>
      <c r="J64" s="46" t="s">
        <v>513</v>
      </c>
      <c r="K64" s="44" t="str">
        <f t="shared" si="1"/>
        <v>-</v>
      </c>
      <c r="L64" s="110" t="str">
        <f t="shared" si="2"/>
        <v>-</v>
      </c>
      <c r="M64" s="240" t="str">
        <f>IFERROR(H64/$Q$16,"-")</f>
        <v>-</v>
      </c>
      <c r="N64" s="26"/>
      <c r="O64" s="26"/>
      <c r="P64" s="165" t="s">
        <v>44</v>
      </c>
      <c r="Q64" s="120">
        <f>市区町村別_患者数!AM65</f>
        <v>11177</v>
      </c>
    </row>
    <row r="65" spans="1:17" ht="39.950000000000003" customHeight="1">
      <c r="A65" s="26"/>
      <c r="B65" s="331">
        <v>13</v>
      </c>
      <c r="C65" s="330" t="s">
        <v>103</v>
      </c>
      <c r="D65" s="329">
        <f>Q17</f>
        <v>22027</v>
      </c>
      <c r="E65" s="47" t="str">
        <f>'高額レセ疾病傾向(患者一人当たり医療費順)'!$C$7</f>
        <v>0208</v>
      </c>
      <c r="F65" s="131" t="str">
        <f>'高額レセ疾病傾向(患者一人当たり医療費順)'!$D$7</f>
        <v>悪性リンパ腫</v>
      </c>
      <c r="G65" s="131" t="s">
        <v>510</v>
      </c>
      <c r="H65" s="88">
        <v>14</v>
      </c>
      <c r="I65" s="89">
        <v>62847490</v>
      </c>
      <c r="J65" s="90">
        <v>25958000</v>
      </c>
      <c r="K65" s="88">
        <f t="shared" si="1"/>
        <v>88805490</v>
      </c>
      <c r="L65" s="111">
        <f t="shared" si="2"/>
        <v>6343249.2857142854</v>
      </c>
      <c r="M65" s="238">
        <f>IFERROR(H65/$Q$17,"-")</f>
        <v>6.3558360194306983E-4</v>
      </c>
      <c r="N65" s="26"/>
      <c r="O65" s="26"/>
      <c r="P65" s="165" t="s">
        <v>16</v>
      </c>
      <c r="Q65" s="120">
        <f>市区町村別_患者数!AM66</f>
        <v>9762</v>
      </c>
    </row>
    <row r="66" spans="1:17" ht="39.950000000000003" customHeight="1">
      <c r="A66" s="26"/>
      <c r="B66" s="332"/>
      <c r="C66" s="323"/>
      <c r="D66" s="327"/>
      <c r="E66" s="39" t="str">
        <f>'高額レセ疾病傾向(患者一人当たり医療費順)'!$C$8</f>
        <v>0904</v>
      </c>
      <c r="F66" s="132" t="str">
        <f>'高額レセ疾病傾向(患者一人当たり医療費順)'!$D$8</f>
        <v>くも膜下出血</v>
      </c>
      <c r="G66" s="132" t="s">
        <v>542</v>
      </c>
      <c r="H66" s="40">
        <v>10</v>
      </c>
      <c r="I66" s="41">
        <v>46004180</v>
      </c>
      <c r="J66" s="42">
        <v>3037380</v>
      </c>
      <c r="K66" s="40">
        <f t="shared" si="1"/>
        <v>49041560</v>
      </c>
      <c r="L66" s="109">
        <f t="shared" si="2"/>
        <v>4904156</v>
      </c>
      <c r="M66" s="239">
        <f>IFERROR(H66/$Q$17,"-")</f>
        <v>4.5398828710219277E-4</v>
      </c>
      <c r="N66" s="26"/>
      <c r="O66" s="26"/>
      <c r="P66" s="165" t="s">
        <v>17</v>
      </c>
      <c r="Q66" s="120">
        <f>市区町村別_患者数!AM67</f>
        <v>14406</v>
      </c>
    </row>
    <row r="67" spans="1:17" ht="39.950000000000003" customHeight="1">
      <c r="A67" s="26"/>
      <c r="B67" s="332"/>
      <c r="C67" s="323"/>
      <c r="D67" s="327"/>
      <c r="E67" s="39" t="str">
        <f>'高額レセ疾病傾向(患者一人当たり医療費順)'!$C$9</f>
        <v>0209</v>
      </c>
      <c r="F67" s="132" t="str">
        <f>'高額レセ疾病傾向(患者一人当たり医療費順)'!$D$9</f>
        <v>白血病</v>
      </c>
      <c r="G67" s="132" t="s">
        <v>508</v>
      </c>
      <c r="H67" s="40">
        <v>12</v>
      </c>
      <c r="I67" s="41">
        <v>44910280</v>
      </c>
      <c r="J67" s="42">
        <v>28102210</v>
      </c>
      <c r="K67" s="40">
        <f t="shared" si="1"/>
        <v>73012490</v>
      </c>
      <c r="L67" s="109">
        <f t="shared" si="2"/>
        <v>6084374.166666667</v>
      </c>
      <c r="M67" s="239">
        <f>IFERROR(H67/$Q$17,"-")</f>
        <v>5.4478594452263133E-4</v>
      </c>
      <c r="N67" s="26"/>
      <c r="O67" s="26"/>
      <c r="P67" s="165" t="s">
        <v>26</v>
      </c>
      <c r="Q67" s="120">
        <f>市区町村別_患者数!AM68</f>
        <v>10544</v>
      </c>
    </row>
    <row r="68" spans="1:17" ht="39.950000000000003" customHeight="1">
      <c r="A68" s="26"/>
      <c r="B68" s="332"/>
      <c r="C68" s="323"/>
      <c r="D68" s="327"/>
      <c r="E68" s="39" t="str">
        <f>'高額レセ疾病傾向(患者一人当たり医療費順)'!$C$10</f>
        <v>1402</v>
      </c>
      <c r="F68" s="132" t="str">
        <f>'高額レセ疾病傾向(患者一人当たり医療費順)'!$D$10</f>
        <v>腎不全</v>
      </c>
      <c r="G68" s="132" t="s">
        <v>517</v>
      </c>
      <c r="H68" s="40">
        <v>113</v>
      </c>
      <c r="I68" s="41">
        <v>362043120</v>
      </c>
      <c r="J68" s="42">
        <v>346091640</v>
      </c>
      <c r="K68" s="40">
        <f t="shared" si="1"/>
        <v>708134760</v>
      </c>
      <c r="L68" s="109">
        <f t="shared" si="2"/>
        <v>6266679.2920353981</v>
      </c>
      <c r="M68" s="239">
        <f>IFERROR(H68/$Q$17,"-")</f>
        <v>5.1300676442547783E-3</v>
      </c>
      <c r="N68" s="26"/>
      <c r="O68" s="26"/>
      <c r="P68" s="165" t="s">
        <v>45</v>
      </c>
      <c r="Q68" s="120">
        <f>市区町村別_患者数!AM69</f>
        <v>10960</v>
      </c>
    </row>
    <row r="69" spans="1:17" ht="39.950000000000003" customHeight="1" thickBot="1">
      <c r="A69" s="26"/>
      <c r="B69" s="333"/>
      <c r="C69" s="325"/>
      <c r="D69" s="328"/>
      <c r="E69" s="43" t="str">
        <f>'高額レセ疾病傾向(患者一人当たり医療費順)'!$C$11</f>
        <v>0506</v>
      </c>
      <c r="F69" s="133" t="str">
        <f>'高額レセ疾病傾向(患者一人当たり医療費順)'!$D$11</f>
        <v>知的障害＜精神遅滞＞</v>
      </c>
      <c r="G69" s="132" t="s">
        <v>513</v>
      </c>
      <c r="H69" s="40" t="s">
        <v>513</v>
      </c>
      <c r="I69" s="41" t="s">
        <v>513</v>
      </c>
      <c r="J69" s="42" t="s">
        <v>513</v>
      </c>
      <c r="K69" s="40" t="str">
        <f t="shared" si="1"/>
        <v>-</v>
      </c>
      <c r="L69" s="109" t="str">
        <f t="shared" ref="L69:L71" si="3">IFERROR(K69/H69,"-")</f>
        <v>-</v>
      </c>
      <c r="M69" s="239" t="str">
        <f>IFERROR(H69/$Q$17,"-")</f>
        <v>-</v>
      </c>
      <c r="N69" s="26"/>
      <c r="O69" s="26"/>
      <c r="P69" s="165" t="s">
        <v>10</v>
      </c>
      <c r="Q69" s="120">
        <f>市区町村別_患者数!AM70</f>
        <v>5508</v>
      </c>
    </row>
    <row r="70" spans="1:17" ht="39.950000000000003" customHeight="1">
      <c r="A70" s="26"/>
      <c r="B70" s="331">
        <v>14</v>
      </c>
      <c r="C70" s="330" t="s">
        <v>104</v>
      </c>
      <c r="D70" s="329">
        <f>Q18</f>
        <v>16994</v>
      </c>
      <c r="E70" s="47" t="str">
        <f>'高額レセ疾病傾向(患者一人当たり医療費順)'!$C$7</f>
        <v>0208</v>
      </c>
      <c r="F70" s="131" t="str">
        <f>'高額レセ疾病傾向(患者一人当たり医療費順)'!$D$7</f>
        <v>悪性リンパ腫</v>
      </c>
      <c r="G70" s="131" t="s">
        <v>543</v>
      </c>
      <c r="H70" s="88">
        <v>20</v>
      </c>
      <c r="I70" s="89">
        <v>83509680</v>
      </c>
      <c r="J70" s="90">
        <v>46719390</v>
      </c>
      <c r="K70" s="88">
        <f t="shared" ref="K70:K133" si="4">IF(SUM(I70:J70)=0,"-",SUM(I70:J70))</f>
        <v>130229070</v>
      </c>
      <c r="L70" s="111">
        <f t="shared" si="3"/>
        <v>6511453.5</v>
      </c>
      <c r="M70" s="238">
        <f>IFERROR(H70/$Q$18,"-")</f>
        <v>1.1768859597505001E-3</v>
      </c>
      <c r="N70" s="26"/>
      <c r="O70" s="26"/>
      <c r="P70" s="165" t="s">
        <v>5</v>
      </c>
      <c r="Q70" s="120">
        <f>市区町村別_患者数!AM71</f>
        <v>5670</v>
      </c>
    </row>
    <row r="71" spans="1:17" ht="39.950000000000003" customHeight="1">
      <c r="A71" s="26"/>
      <c r="B71" s="332"/>
      <c r="C71" s="323"/>
      <c r="D71" s="327"/>
      <c r="E71" s="39" t="str">
        <f>'高額レセ疾病傾向(患者一人当たり医療費順)'!$C$8</f>
        <v>0904</v>
      </c>
      <c r="F71" s="132" t="str">
        <f>'高額レセ疾病傾向(患者一人当たり医療費順)'!$D$8</f>
        <v>くも膜下出血</v>
      </c>
      <c r="G71" s="132" t="s">
        <v>544</v>
      </c>
      <c r="H71" s="40">
        <v>5</v>
      </c>
      <c r="I71" s="41">
        <v>26191330</v>
      </c>
      <c r="J71" s="42">
        <v>1285880</v>
      </c>
      <c r="K71" s="40">
        <f t="shared" si="4"/>
        <v>27477210</v>
      </c>
      <c r="L71" s="109">
        <f t="shared" si="3"/>
        <v>5495442</v>
      </c>
      <c r="M71" s="239">
        <f>IFERROR(H71/$Q$18,"-")</f>
        <v>2.9422148993762503E-4</v>
      </c>
      <c r="N71" s="26"/>
      <c r="O71" s="26"/>
      <c r="P71" s="165" t="s">
        <v>6</v>
      </c>
      <c r="Q71" s="120">
        <f>市区町村別_患者数!AM72</f>
        <v>2435</v>
      </c>
    </row>
    <row r="72" spans="1:17" ht="39.950000000000003" customHeight="1">
      <c r="A72" s="26"/>
      <c r="B72" s="332"/>
      <c r="C72" s="323"/>
      <c r="D72" s="327"/>
      <c r="E72" s="39" t="str">
        <f>'高額レセ疾病傾向(患者一人当たり医療費順)'!$C$9</f>
        <v>0209</v>
      </c>
      <c r="F72" s="132" t="str">
        <f>'高額レセ疾病傾向(患者一人当たり医療費順)'!$D$9</f>
        <v>白血病</v>
      </c>
      <c r="G72" s="132" t="s">
        <v>545</v>
      </c>
      <c r="H72" s="40">
        <v>11</v>
      </c>
      <c r="I72" s="41">
        <v>41608520</v>
      </c>
      <c r="J72" s="42">
        <v>19342860</v>
      </c>
      <c r="K72" s="40">
        <f t="shared" si="4"/>
        <v>60951380</v>
      </c>
      <c r="L72" s="109">
        <f t="shared" ref="L72:L73" si="5">IFERROR(K72/H72,"-")</f>
        <v>5541034.5454545459</v>
      </c>
      <c r="M72" s="239">
        <f>IFERROR(H72/$Q$18,"-")</f>
        <v>6.4728727786277508E-4</v>
      </c>
      <c r="N72" s="26"/>
      <c r="O72" s="26"/>
      <c r="P72" s="165" t="s">
        <v>46</v>
      </c>
      <c r="Q72" s="120">
        <f>市区町村別_患者数!AM73</f>
        <v>3170</v>
      </c>
    </row>
    <row r="73" spans="1:17" ht="39.950000000000003" customHeight="1">
      <c r="A73" s="26"/>
      <c r="B73" s="332"/>
      <c r="C73" s="323"/>
      <c r="D73" s="327"/>
      <c r="E73" s="39" t="str">
        <f>'高額レセ疾病傾向(患者一人当たり医療費順)'!$C$10</f>
        <v>1402</v>
      </c>
      <c r="F73" s="132" t="str">
        <f>'高額レセ疾病傾向(患者一人当たり医療費順)'!$D$10</f>
        <v>腎不全</v>
      </c>
      <c r="G73" s="132" t="s">
        <v>517</v>
      </c>
      <c r="H73" s="40">
        <v>89</v>
      </c>
      <c r="I73" s="41">
        <v>243912440</v>
      </c>
      <c r="J73" s="42">
        <v>278984170</v>
      </c>
      <c r="K73" s="40">
        <f t="shared" si="4"/>
        <v>522896610</v>
      </c>
      <c r="L73" s="109">
        <f t="shared" si="5"/>
        <v>5875242.808988764</v>
      </c>
      <c r="M73" s="239">
        <f>IFERROR(H73/$Q$18,"-")</f>
        <v>5.2371425208897256E-3</v>
      </c>
      <c r="N73" s="26"/>
      <c r="O73" s="26"/>
      <c r="P73" s="165" t="s">
        <v>47</v>
      </c>
      <c r="Q73" s="120">
        <f>市区町村別_患者数!AM74</f>
        <v>7840</v>
      </c>
    </row>
    <row r="74" spans="1:17" ht="39.950000000000003" customHeight="1" thickBot="1">
      <c r="A74" s="26"/>
      <c r="B74" s="333"/>
      <c r="C74" s="325"/>
      <c r="D74" s="328"/>
      <c r="E74" s="43" t="str">
        <f>'高額レセ疾病傾向(患者一人当たり医療費順)'!$C$11</f>
        <v>0506</v>
      </c>
      <c r="F74" s="133" t="str">
        <f>'高額レセ疾病傾向(患者一人当たり医療費順)'!$D$11</f>
        <v>知的障害＜精神遅滞＞</v>
      </c>
      <c r="G74" s="133" t="s">
        <v>513</v>
      </c>
      <c r="H74" s="44" t="s">
        <v>513</v>
      </c>
      <c r="I74" s="45" t="s">
        <v>513</v>
      </c>
      <c r="J74" s="46" t="s">
        <v>513</v>
      </c>
      <c r="K74" s="44" t="str">
        <f t="shared" si="4"/>
        <v>-</v>
      </c>
      <c r="L74" s="110" t="str">
        <f t="shared" ref="L74:L137" si="6">IFERROR(K74/H74,"-")</f>
        <v>-</v>
      </c>
      <c r="M74" s="240" t="str">
        <f>IFERROR(H74/$Q$18,"-")</f>
        <v>-</v>
      </c>
      <c r="N74" s="26"/>
      <c r="O74" s="26"/>
      <c r="P74" s="165" t="s">
        <v>48</v>
      </c>
      <c r="Q74" s="120">
        <f>市区町村別_患者数!AM75</f>
        <v>1299</v>
      </c>
    </row>
    <row r="75" spans="1:17" ht="39.950000000000003" customHeight="1">
      <c r="A75" s="26"/>
      <c r="B75" s="331">
        <v>15</v>
      </c>
      <c r="C75" s="330" t="s">
        <v>105</v>
      </c>
      <c r="D75" s="329">
        <f>Q19</f>
        <v>27763</v>
      </c>
      <c r="E75" s="47" t="str">
        <f>'高額レセ疾病傾向(患者一人当たり医療費順)'!$C$7</f>
        <v>0208</v>
      </c>
      <c r="F75" s="131" t="str">
        <f>'高額レセ疾病傾向(患者一人当たり医療費順)'!$D$7</f>
        <v>悪性リンパ腫</v>
      </c>
      <c r="G75" s="131" t="s">
        <v>546</v>
      </c>
      <c r="H75" s="88">
        <v>40</v>
      </c>
      <c r="I75" s="89">
        <v>259590410</v>
      </c>
      <c r="J75" s="90">
        <v>66050370</v>
      </c>
      <c r="K75" s="88">
        <f t="shared" si="4"/>
        <v>325640780</v>
      </c>
      <c r="L75" s="111">
        <f t="shared" si="6"/>
        <v>8141019.5</v>
      </c>
      <c r="M75" s="238">
        <f>IFERROR(H75/$Q$19,"-")</f>
        <v>1.4407664877714944E-3</v>
      </c>
      <c r="N75" s="26"/>
      <c r="O75" s="26"/>
      <c r="P75" s="165" t="s">
        <v>49</v>
      </c>
      <c r="Q75" s="120">
        <f>市区町村別_患者数!AM76</f>
        <v>3884</v>
      </c>
    </row>
    <row r="76" spans="1:17" ht="39.950000000000003" customHeight="1">
      <c r="A76" s="26"/>
      <c r="B76" s="332"/>
      <c r="C76" s="323"/>
      <c r="D76" s="327"/>
      <c r="E76" s="39" t="str">
        <f>'高額レセ疾病傾向(患者一人当たり医療費順)'!$C$8</f>
        <v>0904</v>
      </c>
      <c r="F76" s="132" t="str">
        <f>'高額レセ疾病傾向(患者一人当たり医療費順)'!$D$8</f>
        <v>くも膜下出血</v>
      </c>
      <c r="G76" s="132" t="s">
        <v>531</v>
      </c>
      <c r="H76" s="40">
        <v>6</v>
      </c>
      <c r="I76" s="41">
        <v>33782200</v>
      </c>
      <c r="J76" s="42">
        <v>1109860</v>
      </c>
      <c r="K76" s="40">
        <f t="shared" si="4"/>
        <v>34892060</v>
      </c>
      <c r="L76" s="109">
        <f t="shared" si="6"/>
        <v>5815343.333333333</v>
      </c>
      <c r="M76" s="239">
        <f>IFERROR(H76/$Q$19,"-")</f>
        <v>2.1611497316572416E-4</v>
      </c>
      <c r="N76" s="26"/>
      <c r="O76" s="26"/>
      <c r="P76" s="165" t="s">
        <v>27</v>
      </c>
      <c r="Q76" s="120">
        <f>市区町村別_患者数!AM77</f>
        <v>2477</v>
      </c>
    </row>
    <row r="77" spans="1:17" ht="39.950000000000003" customHeight="1">
      <c r="A77" s="26"/>
      <c r="B77" s="332"/>
      <c r="C77" s="323"/>
      <c r="D77" s="327"/>
      <c r="E77" s="39" t="str">
        <f>'高額レセ疾病傾向(患者一人当たり医療費順)'!$C$9</f>
        <v>0209</v>
      </c>
      <c r="F77" s="132" t="str">
        <f>'高額レセ疾病傾向(患者一人当たり医療費順)'!$D$9</f>
        <v>白血病</v>
      </c>
      <c r="G77" s="132" t="s">
        <v>547</v>
      </c>
      <c r="H77" s="40">
        <v>15</v>
      </c>
      <c r="I77" s="41">
        <v>67446730</v>
      </c>
      <c r="J77" s="42">
        <v>48419230</v>
      </c>
      <c r="K77" s="40">
        <f t="shared" si="4"/>
        <v>115865960</v>
      </c>
      <c r="L77" s="109">
        <f t="shared" si="6"/>
        <v>7724397.333333333</v>
      </c>
      <c r="M77" s="239">
        <f>IFERROR(H77/$Q$19,"-")</f>
        <v>5.4028743291431038E-4</v>
      </c>
      <c r="N77" s="26"/>
      <c r="O77" s="26"/>
      <c r="P77" s="165" t="s">
        <v>28</v>
      </c>
      <c r="Q77" s="120">
        <f>市区町村別_患者数!AM78</f>
        <v>3332</v>
      </c>
    </row>
    <row r="78" spans="1:17" ht="39.950000000000003" customHeight="1">
      <c r="A78" s="26"/>
      <c r="B78" s="332"/>
      <c r="C78" s="323"/>
      <c r="D78" s="327"/>
      <c r="E78" s="39" t="str">
        <f>'高額レセ疾病傾向(患者一人当たり医療費順)'!$C$10</f>
        <v>1402</v>
      </c>
      <c r="F78" s="132" t="str">
        <f>'高額レセ疾病傾向(患者一人当たり医療費順)'!$D$10</f>
        <v>腎不全</v>
      </c>
      <c r="G78" s="132" t="s">
        <v>548</v>
      </c>
      <c r="H78" s="40">
        <v>131</v>
      </c>
      <c r="I78" s="41">
        <v>461161200</v>
      </c>
      <c r="J78" s="42">
        <v>389141690</v>
      </c>
      <c r="K78" s="40">
        <f t="shared" si="4"/>
        <v>850302890</v>
      </c>
      <c r="L78" s="109">
        <f t="shared" si="6"/>
        <v>6490861.755725191</v>
      </c>
      <c r="M78" s="239">
        <f>IFERROR(H78/$Q$19,"-")</f>
        <v>4.7185102474516447E-3</v>
      </c>
      <c r="N78" s="26"/>
      <c r="O78" s="26"/>
      <c r="P78" s="165" t="s">
        <v>29</v>
      </c>
      <c r="Q78" s="120">
        <f>市区町村別_患者数!AM79</f>
        <v>1542</v>
      </c>
    </row>
    <row r="79" spans="1:17" ht="39.950000000000003" customHeight="1" thickBot="1">
      <c r="A79" s="26"/>
      <c r="B79" s="333"/>
      <c r="C79" s="325"/>
      <c r="D79" s="328"/>
      <c r="E79" s="43" t="str">
        <f>'高額レセ疾病傾向(患者一人当たり医療費順)'!$C$11</f>
        <v>0506</v>
      </c>
      <c r="F79" s="133" t="str">
        <f>'高額レセ疾病傾向(患者一人当たり医療費順)'!$D$11</f>
        <v>知的障害＜精神遅滞＞</v>
      </c>
      <c r="G79" s="132" t="s">
        <v>513</v>
      </c>
      <c r="H79" s="40" t="s">
        <v>513</v>
      </c>
      <c r="I79" s="41" t="s">
        <v>513</v>
      </c>
      <c r="J79" s="42" t="s">
        <v>513</v>
      </c>
      <c r="K79" s="40" t="str">
        <f t="shared" si="4"/>
        <v>-</v>
      </c>
      <c r="L79" s="109" t="str">
        <f t="shared" si="6"/>
        <v>-</v>
      </c>
      <c r="M79" s="239" t="str">
        <f>IFERROR(H79/$Q$19,"-")</f>
        <v>-</v>
      </c>
      <c r="N79" s="26"/>
      <c r="O79" s="26"/>
      <c r="P79" s="165" t="s">
        <v>214</v>
      </c>
      <c r="Q79" s="120">
        <f>市区町村別_患者数!AM80</f>
        <v>1427513</v>
      </c>
    </row>
    <row r="80" spans="1:17" ht="39.950000000000003" customHeight="1">
      <c r="A80" s="26"/>
      <c r="B80" s="331">
        <v>16</v>
      </c>
      <c r="C80" s="330" t="s">
        <v>54</v>
      </c>
      <c r="D80" s="329">
        <f>Q20</f>
        <v>18326</v>
      </c>
      <c r="E80" s="47" t="str">
        <f>'高額レセ疾病傾向(患者一人当たり医療費順)'!$C$7</f>
        <v>0208</v>
      </c>
      <c r="F80" s="131" t="str">
        <f>'高額レセ疾病傾向(患者一人当たり医療費順)'!$D$7</f>
        <v>悪性リンパ腫</v>
      </c>
      <c r="G80" s="131" t="s">
        <v>549</v>
      </c>
      <c r="H80" s="88">
        <v>26</v>
      </c>
      <c r="I80" s="89">
        <v>151739990</v>
      </c>
      <c r="J80" s="90">
        <v>55769650</v>
      </c>
      <c r="K80" s="88">
        <f t="shared" si="4"/>
        <v>207509640</v>
      </c>
      <c r="L80" s="111">
        <f t="shared" si="6"/>
        <v>7981140</v>
      </c>
      <c r="M80" s="238">
        <f>IFERROR(H80/$Q$20,"-")</f>
        <v>1.4187493179089819E-3</v>
      </c>
      <c r="N80" s="26"/>
      <c r="O80" s="26"/>
      <c r="P80" s="26"/>
      <c r="Q80" s="26"/>
    </row>
    <row r="81" spans="1:17" ht="39.950000000000003" customHeight="1">
      <c r="A81" s="26"/>
      <c r="B81" s="332"/>
      <c r="C81" s="323"/>
      <c r="D81" s="327"/>
      <c r="E81" s="39" t="str">
        <f>'高額レセ疾病傾向(患者一人当たり医療費順)'!$C$8</f>
        <v>0904</v>
      </c>
      <c r="F81" s="132" t="str">
        <f>'高額レセ疾病傾向(患者一人当たり医療費順)'!$D$8</f>
        <v>くも膜下出血</v>
      </c>
      <c r="G81" s="132" t="s">
        <v>550</v>
      </c>
      <c r="H81" s="40">
        <v>4</v>
      </c>
      <c r="I81" s="41">
        <v>32677030</v>
      </c>
      <c r="J81" s="42">
        <v>317170</v>
      </c>
      <c r="K81" s="40">
        <f t="shared" si="4"/>
        <v>32994200</v>
      </c>
      <c r="L81" s="109">
        <f t="shared" si="6"/>
        <v>8248550</v>
      </c>
      <c r="M81" s="239">
        <f>IFERROR(H81/$Q$20,"-")</f>
        <v>2.1826912583215103E-4</v>
      </c>
      <c r="N81" s="26"/>
      <c r="O81" s="26"/>
      <c r="P81" s="26"/>
      <c r="Q81" s="26"/>
    </row>
    <row r="82" spans="1:17" ht="39.950000000000003" customHeight="1">
      <c r="A82" s="26"/>
      <c r="B82" s="332"/>
      <c r="C82" s="323"/>
      <c r="D82" s="327"/>
      <c r="E82" s="39" t="str">
        <f>'高額レセ疾病傾向(患者一人当たり医療費順)'!$C$9</f>
        <v>0209</v>
      </c>
      <c r="F82" s="132" t="str">
        <f>'高額レセ疾病傾向(患者一人当たり医療費順)'!$D$9</f>
        <v>白血病</v>
      </c>
      <c r="G82" s="132" t="s">
        <v>551</v>
      </c>
      <c r="H82" s="40">
        <v>9</v>
      </c>
      <c r="I82" s="41">
        <v>15267460</v>
      </c>
      <c r="J82" s="42">
        <v>23499380</v>
      </c>
      <c r="K82" s="40">
        <f t="shared" si="4"/>
        <v>38766840</v>
      </c>
      <c r="L82" s="109">
        <f t="shared" si="6"/>
        <v>4307426.666666667</v>
      </c>
      <c r="M82" s="239">
        <f>IFERROR(H82/$Q$20,"-")</f>
        <v>4.9110553312233982E-4</v>
      </c>
      <c r="N82" s="26"/>
      <c r="O82" s="26"/>
      <c r="P82" s="26"/>
      <c r="Q82" s="26"/>
    </row>
    <row r="83" spans="1:17" ht="39.950000000000003" customHeight="1">
      <c r="A83" s="26"/>
      <c r="B83" s="332"/>
      <c r="C83" s="323"/>
      <c r="D83" s="327"/>
      <c r="E83" s="39" t="str">
        <f>'高額レセ疾病傾向(患者一人当たり医療費順)'!$C$10</f>
        <v>1402</v>
      </c>
      <c r="F83" s="132" t="str">
        <f>'高額レセ疾病傾向(患者一人当たり医療費順)'!$D$10</f>
        <v>腎不全</v>
      </c>
      <c r="G83" s="132" t="s">
        <v>517</v>
      </c>
      <c r="H83" s="40">
        <v>82</v>
      </c>
      <c r="I83" s="41">
        <v>262619660</v>
      </c>
      <c r="J83" s="42">
        <v>230507360</v>
      </c>
      <c r="K83" s="40">
        <f t="shared" si="4"/>
        <v>493127020</v>
      </c>
      <c r="L83" s="109">
        <f t="shared" si="6"/>
        <v>6013744.1463414636</v>
      </c>
      <c r="M83" s="239">
        <f>IFERROR(H83/$Q$20,"-")</f>
        <v>4.4745170795590962E-3</v>
      </c>
      <c r="N83" s="26"/>
      <c r="O83" s="26"/>
      <c r="P83" s="26"/>
      <c r="Q83" s="26"/>
    </row>
    <row r="84" spans="1:17" ht="39.950000000000003" customHeight="1" thickBot="1">
      <c r="A84" s="26"/>
      <c r="B84" s="333"/>
      <c r="C84" s="325"/>
      <c r="D84" s="328"/>
      <c r="E84" s="43" t="str">
        <f>'高額レセ疾病傾向(患者一人当たり医療費順)'!$C$11</f>
        <v>0506</v>
      </c>
      <c r="F84" s="133" t="str">
        <f>'高額レセ疾病傾向(患者一人当たり医療費順)'!$D$11</f>
        <v>知的障害＜精神遅滞＞</v>
      </c>
      <c r="G84" s="133" t="s">
        <v>513</v>
      </c>
      <c r="H84" s="44" t="s">
        <v>513</v>
      </c>
      <c r="I84" s="45" t="s">
        <v>513</v>
      </c>
      <c r="J84" s="46" t="s">
        <v>513</v>
      </c>
      <c r="K84" s="44" t="str">
        <f t="shared" si="4"/>
        <v>-</v>
      </c>
      <c r="L84" s="110" t="str">
        <f t="shared" si="6"/>
        <v>-</v>
      </c>
      <c r="M84" s="240" t="str">
        <f>IFERROR(H84/$Q$20,"-")</f>
        <v>-</v>
      </c>
      <c r="N84" s="26"/>
      <c r="O84" s="26"/>
      <c r="P84" s="26"/>
      <c r="Q84" s="26"/>
    </row>
    <row r="85" spans="1:17" ht="39.950000000000003" customHeight="1">
      <c r="A85" s="26"/>
      <c r="B85" s="331">
        <v>17</v>
      </c>
      <c r="C85" s="330" t="s">
        <v>106</v>
      </c>
      <c r="D85" s="329">
        <f>Q21</f>
        <v>25948</v>
      </c>
      <c r="E85" s="47" t="str">
        <f>'高額レセ疾病傾向(患者一人当たり医療費順)'!$C$7</f>
        <v>0208</v>
      </c>
      <c r="F85" s="131" t="str">
        <f>'高額レセ疾病傾向(患者一人当たり医療費順)'!$D$7</f>
        <v>悪性リンパ腫</v>
      </c>
      <c r="G85" s="131" t="s">
        <v>552</v>
      </c>
      <c r="H85" s="88">
        <v>29</v>
      </c>
      <c r="I85" s="89">
        <v>119969190</v>
      </c>
      <c r="J85" s="90">
        <v>50759930</v>
      </c>
      <c r="K85" s="88">
        <f t="shared" si="4"/>
        <v>170729120</v>
      </c>
      <c r="L85" s="111">
        <f t="shared" si="6"/>
        <v>5887211.0344827585</v>
      </c>
      <c r="M85" s="238">
        <f>IFERROR(H85/$Q$21,"-")</f>
        <v>1.1176198550948049E-3</v>
      </c>
      <c r="N85" s="26"/>
      <c r="O85" s="26"/>
      <c r="P85" s="26"/>
      <c r="Q85" s="26"/>
    </row>
    <row r="86" spans="1:17" ht="39.950000000000003" customHeight="1">
      <c r="A86" s="26"/>
      <c r="B86" s="332"/>
      <c r="C86" s="323"/>
      <c r="D86" s="327"/>
      <c r="E86" s="39" t="str">
        <f>'高額レセ疾病傾向(患者一人当たり医療費順)'!$C$8</f>
        <v>0904</v>
      </c>
      <c r="F86" s="132" t="str">
        <f>'高額レセ疾病傾向(患者一人当たり医療費順)'!$D$8</f>
        <v>くも膜下出血</v>
      </c>
      <c r="G86" s="132" t="s">
        <v>553</v>
      </c>
      <c r="H86" s="40">
        <v>9</v>
      </c>
      <c r="I86" s="41">
        <v>56068770</v>
      </c>
      <c r="J86" s="42">
        <v>989810</v>
      </c>
      <c r="K86" s="40">
        <f t="shared" si="4"/>
        <v>57058580</v>
      </c>
      <c r="L86" s="109">
        <f t="shared" si="6"/>
        <v>6339842.222222222</v>
      </c>
      <c r="M86" s="239">
        <f>IFERROR(H86/$Q$21,"-")</f>
        <v>3.4684754123631879E-4</v>
      </c>
      <c r="N86" s="26"/>
      <c r="O86" s="26"/>
      <c r="P86" s="26"/>
      <c r="Q86" s="26"/>
    </row>
    <row r="87" spans="1:17" ht="39.950000000000003" customHeight="1">
      <c r="A87" s="26"/>
      <c r="B87" s="332"/>
      <c r="C87" s="323"/>
      <c r="D87" s="327"/>
      <c r="E87" s="39" t="str">
        <f>'高額レセ疾病傾向(患者一人当たり医療費順)'!$C$9</f>
        <v>0209</v>
      </c>
      <c r="F87" s="132" t="str">
        <f>'高額レセ疾病傾向(患者一人当たり医療費順)'!$D$9</f>
        <v>白血病</v>
      </c>
      <c r="G87" s="132" t="s">
        <v>554</v>
      </c>
      <c r="H87" s="40">
        <v>15</v>
      </c>
      <c r="I87" s="41">
        <v>55221190</v>
      </c>
      <c r="J87" s="42">
        <v>26291620</v>
      </c>
      <c r="K87" s="40">
        <f t="shared" si="4"/>
        <v>81512810</v>
      </c>
      <c r="L87" s="109">
        <f t="shared" si="6"/>
        <v>5434187.333333333</v>
      </c>
      <c r="M87" s="239">
        <f>IFERROR(H87/$Q$21,"-")</f>
        <v>5.7807923539386467E-4</v>
      </c>
      <c r="N87" s="26"/>
      <c r="O87" s="26"/>
      <c r="P87" s="26"/>
      <c r="Q87" s="26"/>
    </row>
    <row r="88" spans="1:17" ht="39.950000000000003" customHeight="1">
      <c r="A88" s="26"/>
      <c r="B88" s="332"/>
      <c r="C88" s="323"/>
      <c r="D88" s="327"/>
      <c r="E88" s="39" t="str">
        <f>'高額レセ疾病傾向(患者一人当たり医療費順)'!$C$10</f>
        <v>1402</v>
      </c>
      <c r="F88" s="132" t="str">
        <f>'高額レセ疾病傾向(患者一人当たり医療費順)'!$D$10</f>
        <v>腎不全</v>
      </c>
      <c r="G88" s="132" t="s">
        <v>509</v>
      </c>
      <c r="H88" s="40">
        <v>133</v>
      </c>
      <c r="I88" s="41">
        <v>357068700</v>
      </c>
      <c r="J88" s="42">
        <v>431017640</v>
      </c>
      <c r="K88" s="40">
        <f t="shared" si="4"/>
        <v>788086340</v>
      </c>
      <c r="L88" s="109">
        <f t="shared" si="6"/>
        <v>5925461.2030075192</v>
      </c>
      <c r="M88" s="239">
        <f>IFERROR(H88/$Q$21,"-")</f>
        <v>5.125635887158933E-3</v>
      </c>
      <c r="N88" s="26"/>
      <c r="O88" s="26"/>
      <c r="P88" s="26"/>
      <c r="Q88" s="26"/>
    </row>
    <row r="89" spans="1:17" ht="39.950000000000003" customHeight="1" thickBot="1">
      <c r="A89" s="26"/>
      <c r="B89" s="333"/>
      <c r="C89" s="325"/>
      <c r="D89" s="328"/>
      <c r="E89" s="43" t="str">
        <f>'高額レセ疾病傾向(患者一人当たり医療費順)'!$C$11</f>
        <v>0506</v>
      </c>
      <c r="F89" s="133" t="str">
        <f>'高額レセ疾病傾向(患者一人当たり医療費順)'!$D$11</f>
        <v>知的障害＜精神遅滞＞</v>
      </c>
      <c r="G89" s="132" t="s">
        <v>513</v>
      </c>
      <c r="H89" s="40" t="s">
        <v>513</v>
      </c>
      <c r="I89" s="41" t="s">
        <v>513</v>
      </c>
      <c r="J89" s="42" t="s">
        <v>513</v>
      </c>
      <c r="K89" s="40" t="str">
        <f t="shared" si="4"/>
        <v>-</v>
      </c>
      <c r="L89" s="109" t="str">
        <f t="shared" si="6"/>
        <v>-</v>
      </c>
      <c r="M89" s="239" t="str">
        <f>IFERROR(H89/$Q$21,"-")</f>
        <v>-</v>
      </c>
      <c r="N89" s="26"/>
      <c r="O89" s="26"/>
      <c r="P89" s="26"/>
      <c r="Q89" s="26"/>
    </row>
    <row r="90" spans="1:17" ht="39.950000000000003" customHeight="1">
      <c r="A90" s="26"/>
      <c r="B90" s="331">
        <v>18</v>
      </c>
      <c r="C90" s="330" t="s">
        <v>55</v>
      </c>
      <c r="D90" s="329">
        <f>Q22</f>
        <v>23197</v>
      </c>
      <c r="E90" s="47" t="str">
        <f>'高額レセ疾病傾向(患者一人当たり医療費順)'!$C$7</f>
        <v>0208</v>
      </c>
      <c r="F90" s="131" t="str">
        <f>'高額レセ疾病傾向(患者一人当たり医療費順)'!$D$7</f>
        <v>悪性リンパ腫</v>
      </c>
      <c r="G90" s="131" t="s">
        <v>555</v>
      </c>
      <c r="H90" s="88">
        <v>20</v>
      </c>
      <c r="I90" s="89">
        <v>76834990</v>
      </c>
      <c r="J90" s="90">
        <v>36547570</v>
      </c>
      <c r="K90" s="88">
        <f t="shared" si="4"/>
        <v>113382560</v>
      </c>
      <c r="L90" s="111">
        <f t="shared" si="6"/>
        <v>5669128</v>
      </c>
      <c r="M90" s="238">
        <f>IFERROR(H90/$Q$22,"-")</f>
        <v>8.6218045436909946E-4</v>
      </c>
      <c r="N90" s="26"/>
      <c r="O90" s="26"/>
      <c r="P90" s="26"/>
      <c r="Q90" s="26"/>
    </row>
    <row r="91" spans="1:17" ht="39.950000000000003" customHeight="1">
      <c r="A91" s="26"/>
      <c r="B91" s="332"/>
      <c r="C91" s="323"/>
      <c r="D91" s="327"/>
      <c r="E91" s="39" t="str">
        <f>'高額レセ疾病傾向(患者一人当たり医療費順)'!$C$8</f>
        <v>0904</v>
      </c>
      <c r="F91" s="132" t="str">
        <f>'高額レセ疾病傾向(患者一人当たり医療費順)'!$D$8</f>
        <v>くも膜下出血</v>
      </c>
      <c r="G91" s="132" t="s">
        <v>556</v>
      </c>
      <c r="H91" s="40">
        <v>7</v>
      </c>
      <c r="I91" s="41">
        <v>36833010</v>
      </c>
      <c r="J91" s="42">
        <v>2880610</v>
      </c>
      <c r="K91" s="40">
        <f t="shared" si="4"/>
        <v>39713620</v>
      </c>
      <c r="L91" s="109">
        <f t="shared" si="6"/>
        <v>5673374.2857142854</v>
      </c>
      <c r="M91" s="239">
        <f>IFERROR(H91/$Q$22,"-")</f>
        <v>3.0176315902918482E-4</v>
      </c>
      <c r="N91" s="26"/>
      <c r="O91" s="26"/>
      <c r="P91" s="26"/>
      <c r="Q91" s="26"/>
    </row>
    <row r="92" spans="1:17" ht="39.950000000000003" customHeight="1">
      <c r="A92" s="26"/>
      <c r="B92" s="332"/>
      <c r="C92" s="323"/>
      <c r="D92" s="327"/>
      <c r="E92" s="39" t="str">
        <f>'高額レセ疾病傾向(患者一人当たり医療費順)'!$C$9</f>
        <v>0209</v>
      </c>
      <c r="F92" s="132" t="str">
        <f>'高額レセ疾病傾向(患者一人当たり医療費順)'!$D$9</f>
        <v>白血病</v>
      </c>
      <c r="G92" s="132" t="s">
        <v>557</v>
      </c>
      <c r="H92" s="40">
        <v>5</v>
      </c>
      <c r="I92" s="41">
        <v>11257700</v>
      </c>
      <c r="J92" s="42">
        <v>8561420</v>
      </c>
      <c r="K92" s="40">
        <f t="shared" si="4"/>
        <v>19819120</v>
      </c>
      <c r="L92" s="109">
        <f t="shared" si="6"/>
        <v>3963824</v>
      </c>
      <c r="M92" s="239">
        <f>IFERROR(H92/$Q$22,"-")</f>
        <v>2.1554511359227487E-4</v>
      </c>
      <c r="N92" s="26"/>
      <c r="O92" s="26"/>
      <c r="P92" s="26"/>
      <c r="Q92" s="26"/>
    </row>
    <row r="93" spans="1:17" ht="39.950000000000003" customHeight="1">
      <c r="A93" s="26"/>
      <c r="B93" s="332"/>
      <c r="C93" s="323"/>
      <c r="D93" s="327"/>
      <c r="E93" s="39" t="str">
        <f>'高額レセ疾病傾向(患者一人当たり医療費順)'!$C$10</f>
        <v>1402</v>
      </c>
      <c r="F93" s="132" t="str">
        <f>'高額レセ疾病傾向(患者一人当たり医療費順)'!$D$10</f>
        <v>腎不全</v>
      </c>
      <c r="G93" s="132" t="s">
        <v>517</v>
      </c>
      <c r="H93" s="40">
        <v>115</v>
      </c>
      <c r="I93" s="41">
        <v>343682080</v>
      </c>
      <c r="J93" s="42">
        <v>314263150</v>
      </c>
      <c r="K93" s="40">
        <f t="shared" si="4"/>
        <v>657945230</v>
      </c>
      <c r="L93" s="109">
        <f t="shared" si="6"/>
        <v>5721262.8695652178</v>
      </c>
      <c r="M93" s="239">
        <f>IFERROR(H93/$Q$22,"-")</f>
        <v>4.9575376126223215E-3</v>
      </c>
      <c r="N93" s="26"/>
      <c r="O93" s="26"/>
      <c r="P93" s="26"/>
      <c r="Q93" s="26"/>
    </row>
    <row r="94" spans="1:17" ht="39.950000000000003" customHeight="1" thickBot="1">
      <c r="A94" s="26"/>
      <c r="B94" s="333"/>
      <c r="C94" s="325"/>
      <c r="D94" s="328"/>
      <c r="E94" s="43" t="str">
        <f>'高額レセ疾病傾向(患者一人当たり医療費順)'!$C$11</f>
        <v>0506</v>
      </c>
      <c r="F94" s="133" t="str">
        <f>'高額レセ疾病傾向(患者一人当たり医療費順)'!$D$11</f>
        <v>知的障害＜精神遅滞＞</v>
      </c>
      <c r="G94" s="133" t="s">
        <v>513</v>
      </c>
      <c r="H94" s="44" t="s">
        <v>513</v>
      </c>
      <c r="I94" s="45" t="s">
        <v>513</v>
      </c>
      <c r="J94" s="46" t="s">
        <v>513</v>
      </c>
      <c r="K94" s="44" t="str">
        <f t="shared" si="4"/>
        <v>-</v>
      </c>
      <c r="L94" s="110" t="str">
        <f t="shared" si="6"/>
        <v>-</v>
      </c>
      <c r="M94" s="240" t="str">
        <f>IFERROR(H94/$Q$22,"-")</f>
        <v>-</v>
      </c>
      <c r="N94" s="26"/>
      <c r="O94" s="26"/>
      <c r="P94" s="26"/>
      <c r="Q94" s="26"/>
    </row>
    <row r="95" spans="1:17" ht="39.950000000000003" customHeight="1">
      <c r="A95" s="26"/>
      <c r="B95" s="331">
        <v>19</v>
      </c>
      <c r="C95" s="330" t="s">
        <v>107</v>
      </c>
      <c r="D95" s="329">
        <f>Q23</f>
        <v>16046</v>
      </c>
      <c r="E95" s="47" t="str">
        <f>'高額レセ疾病傾向(患者一人当たり医療費順)'!$C$7</f>
        <v>0208</v>
      </c>
      <c r="F95" s="131" t="str">
        <f>'高額レセ疾病傾向(患者一人当たり医療費順)'!$D$7</f>
        <v>悪性リンパ腫</v>
      </c>
      <c r="G95" s="131" t="s">
        <v>558</v>
      </c>
      <c r="H95" s="88">
        <v>23</v>
      </c>
      <c r="I95" s="89">
        <v>115789840</v>
      </c>
      <c r="J95" s="90">
        <v>31151450</v>
      </c>
      <c r="K95" s="88">
        <f t="shared" si="4"/>
        <v>146941290</v>
      </c>
      <c r="L95" s="111">
        <f t="shared" si="6"/>
        <v>6388751.7391304346</v>
      </c>
      <c r="M95" s="238">
        <f>IFERROR(H95/$Q$23,"-")</f>
        <v>1.4333790352735883E-3</v>
      </c>
      <c r="N95" s="26"/>
      <c r="O95" s="26"/>
      <c r="P95" s="26"/>
      <c r="Q95" s="26"/>
    </row>
    <row r="96" spans="1:17" ht="39.950000000000003" customHeight="1">
      <c r="A96" s="26"/>
      <c r="B96" s="332"/>
      <c r="C96" s="323"/>
      <c r="D96" s="327"/>
      <c r="E96" s="39" t="str">
        <f>'高額レセ疾病傾向(患者一人当たり医療費順)'!$C$8</f>
        <v>0904</v>
      </c>
      <c r="F96" s="132" t="str">
        <f>'高額レセ疾病傾向(患者一人当たり医療費順)'!$D$8</f>
        <v>くも膜下出血</v>
      </c>
      <c r="G96" s="132" t="s">
        <v>131</v>
      </c>
      <c r="H96" s="40">
        <v>1</v>
      </c>
      <c r="I96" s="41">
        <v>3035040</v>
      </c>
      <c r="J96" s="42">
        <v>315370</v>
      </c>
      <c r="K96" s="40">
        <f t="shared" si="4"/>
        <v>3350410</v>
      </c>
      <c r="L96" s="109">
        <f t="shared" si="6"/>
        <v>3350410</v>
      </c>
      <c r="M96" s="239">
        <f>IFERROR(H96/$Q$23,"-")</f>
        <v>6.2320827620590807E-5</v>
      </c>
      <c r="N96" s="26"/>
      <c r="O96" s="26"/>
      <c r="P96" s="26"/>
      <c r="Q96" s="26"/>
    </row>
    <row r="97" spans="1:17" ht="39.950000000000003" customHeight="1">
      <c r="A97" s="26"/>
      <c r="B97" s="332"/>
      <c r="C97" s="323"/>
      <c r="D97" s="327"/>
      <c r="E97" s="39" t="str">
        <f>'高額レセ疾病傾向(患者一人当たり医療費順)'!$C$9</f>
        <v>0209</v>
      </c>
      <c r="F97" s="132" t="str">
        <f>'高額レセ疾病傾向(患者一人当たり医療費順)'!$D$9</f>
        <v>白血病</v>
      </c>
      <c r="G97" s="132" t="s">
        <v>559</v>
      </c>
      <c r="H97" s="40">
        <v>7</v>
      </c>
      <c r="I97" s="41">
        <v>25547340</v>
      </c>
      <c r="J97" s="42">
        <v>10466190</v>
      </c>
      <c r="K97" s="40">
        <f t="shared" si="4"/>
        <v>36013530</v>
      </c>
      <c r="L97" s="109">
        <f t="shared" si="6"/>
        <v>5144790</v>
      </c>
      <c r="M97" s="239">
        <f>IFERROR(H97/$Q$23,"-")</f>
        <v>4.3624579334413559E-4</v>
      </c>
      <c r="N97" s="26"/>
      <c r="O97" s="26"/>
      <c r="P97" s="26"/>
      <c r="Q97" s="26"/>
    </row>
    <row r="98" spans="1:17" ht="39.950000000000003" customHeight="1">
      <c r="A98" s="26"/>
      <c r="B98" s="332"/>
      <c r="C98" s="323"/>
      <c r="D98" s="327"/>
      <c r="E98" s="39" t="str">
        <f>'高額レセ疾病傾向(患者一人当たり医療費順)'!$C$10</f>
        <v>1402</v>
      </c>
      <c r="F98" s="132" t="str">
        <f>'高額レセ疾病傾向(患者一人当たり医療費順)'!$D$10</f>
        <v>腎不全</v>
      </c>
      <c r="G98" s="132" t="s">
        <v>509</v>
      </c>
      <c r="H98" s="40">
        <v>79</v>
      </c>
      <c r="I98" s="41">
        <v>231226570</v>
      </c>
      <c r="J98" s="42">
        <v>235195930</v>
      </c>
      <c r="K98" s="40">
        <f t="shared" si="4"/>
        <v>466422500</v>
      </c>
      <c r="L98" s="109">
        <f t="shared" si="6"/>
        <v>5904082.2784810122</v>
      </c>
      <c r="M98" s="239">
        <f>IFERROR(H98/$Q$23,"-")</f>
        <v>4.9233453820266733E-3</v>
      </c>
      <c r="N98" s="26"/>
      <c r="O98" s="26"/>
      <c r="P98" s="26"/>
      <c r="Q98" s="26"/>
    </row>
    <row r="99" spans="1:17" ht="39.950000000000003" customHeight="1" thickBot="1">
      <c r="A99" s="26"/>
      <c r="B99" s="333"/>
      <c r="C99" s="325"/>
      <c r="D99" s="328"/>
      <c r="E99" s="43" t="str">
        <f>'高額レセ疾病傾向(患者一人当たり医療費順)'!$C$11</f>
        <v>0506</v>
      </c>
      <c r="F99" s="133" t="str">
        <f>'高額レセ疾病傾向(患者一人当たり医療費順)'!$D$11</f>
        <v>知的障害＜精神遅滞＞</v>
      </c>
      <c r="G99" s="132" t="s">
        <v>513</v>
      </c>
      <c r="H99" s="40" t="s">
        <v>513</v>
      </c>
      <c r="I99" s="41" t="s">
        <v>513</v>
      </c>
      <c r="J99" s="42" t="s">
        <v>513</v>
      </c>
      <c r="K99" s="40" t="str">
        <f t="shared" si="4"/>
        <v>-</v>
      </c>
      <c r="L99" s="109" t="str">
        <f t="shared" si="6"/>
        <v>-</v>
      </c>
      <c r="M99" s="239" t="str">
        <f>IFERROR(H99/$Q$23,"-")</f>
        <v>-</v>
      </c>
      <c r="N99" s="26"/>
      <c r="O99" s="26"/>
      <c r="P99" s="26"/>
      <c r="Q99" s="26"/>
    </row>
    <row r="100" spans="1:17" ht="39.950000000000003" customHeight="1">
      <c r="A100" s="26"/>
      <c r="B100" s="331">
        <v>20</v>
      </c>
      <c r="C100" s="330" t="s">
        <v>108</v>
      </c>
      <c r="D100" s="329">
        <f>Q24</f>
        <v>25098</v>
      </c>
      <c r="E100" s="47" t="str">
        <f>'高額レセ疾病傾向(患者一人当たり医療費順)'!$C$7</f>
        <v>0208</v>
      </c>
      <c r="F100" s="131" t="str">
        <f>'高額レセ疾病傾向(患者一人当たり医療費順)'!$D$7</f>
        <v>悪性リンパ腫</v>
      </c>
      <c r="G100" s="131" t="s">
        <v>560</v>
      </c>
      <c r="H100" s="88">
        <v>38</v>
      </c>
      <c r="I100" s="89">
        <v>165664170</v>
      </c>
      <c r="J100" s="90">
        <v>88181320</v>
      </c>
      <c r="K100" s="88">
        <f t="shared" si="4"/>
        <v>253845490</v>
      </c>
      <c r="L100" s="111">
        <f t="shared" si="6"/>
        <v>6680144.4736842103</v>
      </c>
      <c r="M100" s="238">
        <f>IFERROR(H100/$Q$24,"-")</f>
        <v>1.5140648657263527E-3</v>
      </c>
      <c r="N100" s="26"/>
      <c r="O100" s="26"/>
      <c r="P100" s="26"/>
      <c r="Q100" s="26"/>
    </row>
    <row r="101" spans="1:17" ht="39.950000000000003" customHeight="1">
      <c r="A101" s="26"/>
      <c r="B101" s="332"/>
      <c r="C101" s="323"/>
      <c r="D101" s="327"/>
      <c r="E101" s="39" t="str">
        <f>'高額レセ疾病傾向(患者一人当たり医療費順)'!$C$8</f>
        <v>0904</v>
      </c>
      <c r="F101" s="132" t="str">
        <f>'高額レセ疾病傾向(患者一人当たり医療費順)'!$D$8</f>
        <v>くも膜下出血</v>
      </c>
      <c r="G101" s="132" t="s">
        <v>561</v>
      </c>
      <c r="H101" s="40">
        <v>13</v>
      </c>
      <c r="I101" s="41">
        <v>74885090</v>
      </c>
      <c r="J101" s="42">
        <v>2159230</v>
      </c>
      <c r="K101" s="40">
        <f t="shared" si="4"/>
        <v>77044320</v>
      </c>
      <c r="L101" s="109">
        <f t="shared" si="6"/>
        <v>5926486.153846154</v>
      </c>
      <c r="M101" s="239">
        <f>IFERROR(H101/$Q$24,"-")</f>
        <v>5.1796955932743643E-4</v>
      </c>
      <c r="N101" s="26"/>
      <c r="O101" s="26"/>
      <c r="P101" s="26"/>
      <c r="Q101" s="26"/>
    </row>
    <row r="102" spans="1:17" ht="39.950000000000003" customHeight="1">
      <c r="A102" s="26"/>
      <c r="B102" s="332"/>
      <c r="C102" s="323"/>
      <c r="D102" s="327"/>
      <c r="E102" s="39" t="str">
        <f>'高額レセ疾病傾向(患者一人当たり医療費順)'!$C$9</f>
        <v>0209</v>
      </c>
      <c r="F102" s="132" t="str">
        <f>'高額レセ疾病傾向(患者一人当たり医療費順)'!$D$9</f>
        <v>白血病</v>
      </c>
      <c r="G102" s="132" t="s">
        <v>562</v>
      </c>
      <c r="H102" s="40">
        <v>14</v>
      </c>
      <c r="I102" s="41">
        <v>86177680</v>
      </c>
      <c r="J102" s="42">
        <v>29575480</v>
      </c>
      <c r="K102" s="40">
        <f t="shared" si="4"/>
        <v>115753160</v>
      </c>
      <c r="L102" s="109">
        <f t="shared" si="6"/>
        <v>8268082.8571428573</v>
      </c>
      <c r="M102" s="239">
        <f>IFERROR(H102/$Q$24,"-")</f>
        <v>5.5781337158339306E-4</v>
      </c>
      <c r="N102" s="26"/>
      <c r="O102" s="26"/>
      <c r="P102" s="26"/>
      <c r="Q102" s="26"/>
    </row>
    <row r="103" spans="1:17" ht="39.950000000000003" customHeight="1">
      <c r="A103" s="26"/>
      <c r="B103" s="332"/>
      <c r="C103" s="323"/>
      <c r="D103" s="327"/>
      <c r="E103" s="39" t="str">
        <f>'高額レセ疾病傾向(患者一人当たり医療費順)'!$C$10</f>
        <v>1402</v>
      </c>
      <c r="F103" s="132" t="str">
        <f>'高額レセ疾病傾向(患者一人当たり医療費順)'!$D$10</f>
        <v>腎不全</v>
      </c>
      <c r="G103" s="132" t="s">
        <v>509</v>
      </c>
      <c r="H103" s="40">
        <v>132</v>
      </c>
      <c r="I103" s="41">
        <v>438425520</v>
      </c>
      <c r="J103" s="42">
        <v>392916020</v>
      </c>
      <c r="K103" s="40">
        <f t="shared" si="4"/>
        <v>831341540</v>
      </c>
      <c r="L103" s="109">
        <f t="shared" si="6"/>
        <v>6298041.9696969697</v>
      </c>
      <c r="M103" s="239">
        <f>IFERROR(H103/$Q$24,"-")</f>
        <v>5.259383217786278E-3</v>
      </c>
      <c r="N103" s="26"/>
      <c r="O103" s="26"/>
      <c r="P103" s="26"/>
      <c r="Q103" s="26"/>
    </row>
    <row r="104" spans="1:17" ht="39.950000000000003" customHeight="1" thickBot="1">
      <c r="A104" s="26"/>
      <c r="B104" s="333"/>
      <c r="C104" s="325"/>
      <c r="D104" s="328"/>
      <c r="E104" s="43" t="str">
        <f>'高額レセ疾病傾向(患者一人当たり医療費順)'!$C$11</f>
        <v>0506</v>
      </c>
      <c r="F104" s="133" t="str">
        <f>'高額レセ疾病傾向(患者一人当たり医療費順)'!$D$11</f>
        <v>知的障害＜精神遅滞＞</v>
      </c>
      <c r="G104" s="133" t="s">
        <v>513</v>
      </c>
      <c r="H104" s="44" t="s">
        <v>513</v>
      </c>
      <c r="I104" s="45" t="s">
        <v>513</v>
      </c>
      <c r="J104" s="46" t="s">
        <v>513</v>
      </c>
      <c r="K104" s="44" t="str">
        <f t="shared" si="4"/>
        <v>-</v>
      </c>
      <c r="L104" s="110" t="str">
        <f t="shared" si="6"/>
        <v>-</v>
      </c>
      <c r="M104" s="240" t="str">
        <f>IFERROR(H104/$Q$24,"-")</f>
        <v>-</v>
      </c>
      <c r="N104" s="26"/>
      <c r="O104" s="26"/>
      <c r="P104" s="26"/>
      <c r="Q104" s="26"/>
    </row>
    <row r="105" spans="1:17" ht="39.950000000000003" customHeight="1">
      <c r="A105" s="26"/>
      <c r="B105" s="331">
        <v>21</v>
      </c>
      <c r="C105" s="330" t="s">
        <v>109</v>
      </c>
      <c r="D105" s="329">
        <f>Q25</f>
        <v>16365</v>
      </c>
      <c r="E105" s="47" t="str">
        <f>'高額レセ疾病傾向(患者一人当たり医療費順)'!$C$7</f>
        <v>0208</v>
      </c>
      <c r="F105" s="131" t="str">
        <f>'高額レセ疾病傾向(患者一人当たり医療費順)'!$D$7</f>
        <v>悪性リンパ腫</v>
      </c>
      <c r="G105" s="131" t="s">
        <v>506</v>
      </c>
      <c r="H105" s="88">
        <v>21</v>
      </c>
      <c r="I105" s="89">
        <v>108151930</v>
      </c>
      <c r="J105" s="90">
        <v>37504830</v>
      </c>
      <c r="K105" s="88">
        <f t="shared" si="4"/>
        <v>145656760</v>
      </c>
      <c r="L105" s="111">
        <f t="shared" si="6"/>
        <v>6936036.1904761903</v>
      </c>
      <c r="M105" s="238">
        <f>IFERROR(H105/$Q$25,"-")</f>
        <v>1.2832263978001834E-3</v>
      </c>
      <c r="N105" s="26"/>
      <c r="O105" s="26"/>
      <c r="P105" s="26"/>
      <c r="Q105" s="26"/>
    </row>
    <row r="106" spans="1:17" ht="39.950000000000003" customHeight="1">
      <c r="A106" s="26"/>
      <c r="B106" s="332"/>
      <c r="C106" s="323"/>
      <c r="D106" s="327"/>
      <c r="E106" s="39" t="str">
        <f>'高額レセ疾病傾向(患者一人当たり医療費順)'!$C$8</f>
        <v>0904</v>
      </c>
      <c r="F106" s="132" t="str">
        <f>'高額レセ疾病傾向(患者一人当たり医療費順)'!$D$8</f>
        <v>くも膜下出血</v>
      </c>
      <c r="G106" s="132" t="s">
        <v>563</v>
      </c>
      <c r="H106" s="40">
        <v>4</v>
      </c>
      <c r="I106" s="41">
        <v>31315610</v>
      </c>
      <c r="J106" s="42">
        <v>772570</v>
      </c>
      <c r="K106" s="40">
        <f t="shared" si="4"/>
        <v>32088180</v>
      </c>
      <c r="L106" s="109">
        <f t="shared" si="6"/>
        <v>8022045</v>
      </c>
      <c r="M106" s="239">
        <f>IFERROR(H106/$Q$25,"-")</f>
        <v>2.4442407577146352E-4</v>
      </c>
      <c r="N106" s="26"/>
      <c r="O106" s="26"/>
      <c r="P106" s="26"/>
      <c r="Q106" s="26"/>
    </row>
    <row r="107" spans="1:17" ht="39.950000000000003" customHeight="1">
      <c r="A107" s="26"/>
      <c r="B107" s="332"/>
      <c r="C107" s="323"/>
      <c r="D107" s="327"/>
      <c r="E107" s="39" t="str">
        <f>'高額レセ疾病傾向(患者一人当たり医療費順)'!$C$9</f>
        <v>0209</v>
      </c>
      <c r="F107" s="132" t="str">
        <f>'高額レセ疾病傾向(患者一人当たり医療費順)'!$D$9</f>
        <v>白血病</v>
      </c>
      <c r="G107" s="132" t="s">
        <v>508</v>
      </c>
      <c r="H107" s="40">
        <v>9</v>
      </c>
      <c r="I107" s="41">
        <v>64188890</v>
      </c>
      <c r="J107" s="42">
        <v>23400140</v>
      </c>
      <c r="K107" s="40">
        <f t="shared" si="4"/>
        <v>87589030</v>
      </c>
      <c r="L107" s="109">
        <f t="shared" si="6"/>
        <v>9732114.444444444</v>
      </c>
      <c r="M107" s="239">
        <f>IFERROR(H107/$Q$25,"-")</f>
        <v>5.4995417048579287E-4</v>
      </c>
      <c r="N107" s="26"/>
      <c r="O107" s="26"/>
      <c r="P107" s="26"/>
      <c r="Q107" s="26"/>
    </row>
    <row r="108" spans="1:17" ht="39.950000000000003" customHeight="1">
      <c r="A108" s="26"/>
      <c r="B108" s="332"/>
      <c r="C108" s="323"/>
      <c r="D108" s="327"/>
      <c r="E108" s="39" t="str">
        <f>'高額レセ疾病傾向(患者一人当たり医療費順)'!$C$10</f>
        <v>1402</v>
      </c>
      <c r="F108" s="132" t="str">
        <f>'高額レセ疾病傾向(患者一人当たり医療費順)'!$D$10</f>
        <v>腎不全</v>
      </c>
      <c r="G108" s="132" t="s">
        <v>517</v>
      </c>
      <c r="H108" s="40">
        <v>75</v>
      </c>
      <c r="I108" s="41">
        <v>223464350</v>
      </c>
      <c r="J108" s="42">
        <v>218402930</v>
      </c>
      <c r="K108" s="40">
        <f t="shared" si="4"/>
        <v>441867280</v>
      </c>
      <c r="L108" s="109">
        <f t="shared" si="6"/>
        <v>5891563.7333333334</v>
      </c>
      <c r="M108" s="239">
        <f>IFERROR(H108/$Q$25,"-")</f>
        <v>4.5829514207149404E-3</v>
      </c>
      <c r="N108" s="26"/>
      <c r="O108" s="26"/>
      <c r="P108" s="26"/>
      <c r="Q108" s="26"/>
    </row>
    <row r="109" spans="1:17" ht="39.950000000000003" customHeight="1" thickBot="1">
      <c r="A109" s="26"/>
      <c r="B109" s="333"/>
      <c r="C109" s="325"/>
      <c r="D109" s="328"/>
      <c r="E109" s="43" t="str">
        <f>'高額レセ疾病傾向(患者一人当たり医療費順)'!$C$11</f>
        <v>0506</v>
      </c>
      <c r="F109" s="133" t="str">
        <f>'高額レセ疾病傾向(患者一人当たり医療費順)'!$D$11</f>
        <v>知的障害＜精神遅滞＞</v>
      </c>
      <c r="G109" s="133" t="s">
        <v>513</v>
      </c>
      <c r="H109" s="44" t="s">
        <v>513</v>
      </c>
      <c r="I109" s="45" t="s">
        <v>513</v>
      </c>
      <c r="J109" s="46" t="s">
        <v>513</v>
      </c>
      <c r="K109" s="44" t="str">
        <f t="shared" si="4"/>
        <v>-</v>
      </c>
      <c r="L109" s="110" t="str">
        <f t="shared" si="6"/>
        <v>-</v>
      </c>
      <c r="M109" s="240" t="str">
        <f>IFERROR(H109/$Q$25,"-")</f>
        <v>-</v>
      </c>
      <c r="N109" s="26"/>
      <c r="O109" s="26"/>
      <c r="P109" s="26"/>
      <c r="Q109" s="26"/>
    </row>
    <row r="110" spans="1:17" ht="39.950000000000003" customHeight="1">
      <c r="A110" s="26"/>
      <c r="B110" s="331">
        <v>22</v>
      </c>
      <c r="C110" s="330" t="s">
        <v>56</v>
      </c>
      <c r="D110" s="329">
        <f>Q26</f>
        <v>21781</v>
      </c>
      <c r="E110" s="47" t="str">
        <f>'高額レセ疾病傾向(患者一人当たり医療費順)'!$C$7</f>
        <v>0208</v>
      </c>
      <c r="F110" s="131" t="str">
        <f>'高額レセ疾病傾向(患者一人当たり医療費順)'!$D$7</f>
        <v>悪性リンパ腫</v>
      </c>
      <c r="G110" s="131" t="s">
        <v>564</v>
      </c>
      <c r="H110" s="88">
        <v>25</v>
      </c>
      <c r="I110" s="89">
        <v>186212200</v>
      </c>
      <c r="J110" s="90">
        <v>39363300</v>
      </c>
      <c r="K110" s="88">
        <f t="shared" si="4"/>
        <v>225575500</v>
      </c>
      <c r="L110" s="111">
        <f t="shared" si="6"/>
        <v>9023020</v>
      </c>
      <c r="M110" s="238">
        <f>IFERROR(H110/$Q$26,"-")</f>
        <v>1.1477893576970755E-3</v>
      </c>
      <c r="N110" s="26"/>
      <c r="O110" s="26"/>
      <c r="P110" s="26"/>
      <c r="Q110" s="26"/>
    </row>
    <row r="111" spans="1:17" ht="39.950000000000003" customHeight="1">
      <c r="A111" s="26"/>
      <c r="B111" s="332"/>
      <c r="C111" s="323"/>
      <c r="D111" s="327"/>
      <c r="E111" s="39" t="str">
        <f>'高額レセ疾病傾向(患者一人当たり医療費順)'!$C$8</f>
        <v>0904</v>
      </c>
      <c r="F111" s="132" t="str">
        <f>'高額レセ疾病傾向(患者一人当たり医療費順)'!$D$8</f>
        <v>くも膜下出血</v>
      </c>
      <c r="G111" s="132" t="s">
        <v>565</v>
      </c>
      <c r="H111" s="40">
        <v>4</v>
      </c>
      <c r="I111" s="41">
        <v>43523110</v>
      </c>
      <c r="J111" s="42">
        <v>188540</v>
      </c>
      <c r="K111" s="40">
        <f t="shared" si="4"/>
        <v>43711650</v>
      </c>
      <c r="L111" s="109">
        <f t="shared" si="6"/>
        <v>10927912.5</v>
      </c>
      <c r="M111" s="239">
        <f>IFERROR(H111/$Q$26,"-")</f>
        <v>1.8364629723153207E-4</v>
      </c>
      <c r="N111" s="26"/>
      <c r="O111" s="26"/>
      <c r="P111" s="26"/>
      <c r="Q111" s="26"/>
    </row>
    <row r="112" spans="1:17" ht="39.950000000000003" customHeight="1">
      <c r="A112" s="26"/>
      <c r="B112" s="332"/>
      <c r="C112" s="323"/>
      <c r="D112" s="327"/>
      <c r="E112" s="39" t="str">
        <f>'高額レセ疾病傾向(患者一人当たり医療費順)'!$C$9</f>
        <v>0209</v>
      </c>
      <c r="F112" s="132" t="str">
        <f>'高額レセ疾病傾向(患者一人当たり医療費順)'!$D$9</f>
        <v>白血病</v>
      </c>
      <c r="G112" s="132" t="s">
        <v>566</v>
      </c>
      <c r="H112" s="40">
        <v>14</v>
      </c>
      <c r="I112" s="41">
        <v>82624490</v>
      </c>
      <c r="J112" s="42">
        <v>28345790</v>
      </c>
      <c r="K112" s="40">
        <f t="shared" si="4"/>
        <v>110970280</v>
      </c>
      <c r="L112" s="109">
        <f t="shared" si="6"/>
        <v>7926448.5714285718</v>
      </c>
      <c r="M112" s="239">
        <f>IFERROR(H112/$Q$26,"-")</f>
        <v>6.4276204031036221E-4</v>
      </c>
      <c r="N112" s="26"/>
      <c r="O112" s="26"/>
      <c r="P112" s="26"/>
      <c r="Q112" s="26"/>
    </row>
    <row r="113" spans="1:17" ht="39.950000000000003" customHeight="1">
      <c r="A113" s="26"/>
      <c r="B113" s="332"/>
      <c r="C113" s="323"/>
      <c r="D113" s="327"/>
      <c r="E113" s="39" t="str">
        <f>'高額レセ疾病傾向(患者一人当たり医療費順)'!$C$10</f>
        <v>1402</v>
      </c>
      <c r="F113" s="132" t="str">
        <f>'高額レセ疾病傾向(患者一人当たり医療費順)'!$D$10</f>
        <v>腎不全</v>
      </c>
      <c r="G113" s="132" t="s">
        <v>534</v>
      </c>
      <c r="H113" s="40">
        <v>99</v>
      </c>
      <c r="I113" s="41">
        <v>291056380</v>
      </c>
      <c r="J113" s="42">
        <v>316735140</v>
      </c>
      <c r="K113" s="40">
        <f t="shared" si="4"/>
        <v>607791520</v>
      </c>
      <c r="L113" s="109">
        <f t="shared" si="6"/>
        <v>6139308.2828282826</v>
      </c>
      <c r="M113" s="239">
        <f>IFERROR(H113/$Q$26,"-")</f>
        <v>4.5452458564804185E-3</v>
      </c>
      <c r="N113" s="26"/>
      <c r="O113" s="26"/>
      <c r="P113" s="26"/>
      <c r="Q113" s="26"/>
    </row>
    <row r="114" spans="1:17" ht="39.950000000000003" customHeight="1" thickBot="1">
      <c r="A114" s="26"/>
      <c r="B114" s="333"/>
      <c r="C114" s="325"/>
      <c r="D114" s="328"/>
      <c r="E114" s="43" t="str">
        <f>'高額レセ疾病傾向(患者一人当たり医療費順)'!$C$11</f>
        <v>0506</v>
      </c>
      <c r="F114" s="133" t="str">
        <f>'高額レセ疾病傾向(患者一人当たり医療費順)'!$D$11</f>
        <v>知的障害＜精神遅滞＞</v>
      </c>
      <c r="G114" s="132" t="s">
        <v>513</v>
      </c>
      <c r="H114" s="40" t="s">
        <v>513</v>
      </c>
      <c r="I114" s="41" t="s">
        <v>513</v>
      </c>
      <c r="J114" s="42" t="s">
        <v>513</v>
      </c>
      <c r="K114" s="40" t="str">
        <f t="shared" si="4"/>
        <v>-</v>
      </c>
      <c r="L114" s="109" t="str">
        <f t="shared" si="6"/>
        <v>-</v>
      </c>
      <c r="M114" s="239" t="str">
        <f>IFERROR(H114/$Q$26,"-")</f>
        <v>-</v>
      </c>
      <c r="N114" s="26"/>
      <c r="O114" s="26"/>
      <c r="P114" s="26"/>
      <c r="Q114" s="26"/>
    </row>
    <row r="115" spans="1:17" ht="39.950000000000003" customHeight="1">
      <c r="A115" s="26"/>
      <c r="B115" s="331">
        <v>23</v>
      </c>
      <c r="C115" s="330" t="s">
        <v>110</v>
      </c>
      <c r="D115" s="329">
        <f>Q27</f>
        <v>33821</v>
      </c>
      <c r="E115" s="47" t="str">
        <f>'高額レセ疾病傾向(患者一人当たり医療費順)'!$C$7</f>
        <v>0208</v>
      </c>
      <c r="F115" s="131" t="str">
        <f>'高額レセ疾病傾向(患者一人当たり医療費順)'!$D$7</f>
        <v>悪性リンパ腫</v>
      </c>
      <c r="G115" s="131" t="s">
        <v>567</v>
      </c>
      <c r="H115" s="88">
        <v>29</v>
      </c>
      <c r="I115" s="89">
        <v>109103620</v>
      </c>
      <c r="J115" s="90">
        <v>29272450</v>
      </c>
      <c r="K115" s="88">
        <f t="shared" si="4"/>
        <v>138376070</v>
      </c>
      <c r="L115" s="111">
        <f t="shared" si="6"/>
        <v>4771588.6206896547</v>
      </c>
      <c r="M115" s="238">
        <f>IFERROR(H115/$Q$27,"-")</f>
        <v>8.5745542710150501E-4</v>
      </c>
      <c r="N115" s="26"/>
      <c r="O115" s="26"/>
      <c r="P115" s="26"/>
      <c r="Q115" s="26"/>
    </row>
    <row r="116" spans="1:17" ht="39.950000000000003" customHeight="1">
      <c r="A116" s="26"/>
      <c r="B116" s="332"/>
      <c r="C116" s="323"/>
      <c r="D116" s="327"/>
      <c r="E116" s="39" t="str">
        <f>'高額レセ疾病傾向(患者一人当たり医療費順)'!$C$8</f>
        <v>0904</v>
      </c>
      <c r="F116" s="132" t="str">
        <f>'高額レセ疾病傾向(患者一人当たり医療費順)'!$D$8</f>
        <v>くも膜下出血</v>
      </c>
      <c r="G116" s="132" t="s">
        <v>568</v>
      </c>
      <c r="H116" s="40">
        <v>9</v>
      </c>
      <c r="I116" s="41">
        <v>80687910</v>
      </c>
      <c r="J116" s="42">
        <v>833860</v>
      </c>
      <c r="K116" s="40">
        <f t="shared" si="4"/>
        <v>81521770</v>
      </c>
      <c r="L116" s="109">
        <f t="shared" si="6"/>
        <v>9057974.444444444</v>
      </c>
      <c r="M116" s="239">
        <f>IFERROR(H116/$Q$27,"-")</f>
        <v>2.6610685668667397E-4</v>
      </c>
      <c r="N116" s="26"/>
      <c r="O116" s="26"/>
      <c r="P116" s="26"/>
      <c r="Q116" s="26"/>
    </row>
    <row r="117" spans="1:17" ht="39.950000000000003" customHeight="1">
      <c r="A117" s="26"/>
      <c r="B117" s="332"/>
      <c r="C117" s="323"/>
      <c r="D117" s="327"/>
      <c r="E117" s="39" t="str">
        <f>'高額レセ疾病傾向(患者一人当たり医療費順)'!$C$9</f>
        <v>0209</v>
      </c>
      <c r="F117" s="132" t="str">
        <f>'高額レセ疾病傾向(患者一人当たり医療費順)'!$D$9</f>
        <v>白血病</v>
      </c>
      <c r="G117" s="132" t="s">
        <v>547</v>
      </c>
      <c r="H117" s="40">
        <v>21</v>
      </c>
      <c r="I117" s="41">
        <v>86586540</v>
      </c>
      <c r="J117" s="42">
        <v>59749970</v>
      </c>
      <c r="K117" s="40">
        <f t="shared" si="4"/>
        <v>146336510</v>
      </c>
      <c r="L117" s="109">
        <f t="shared" si="6"/>
        <v>6968405.2380952379</v>
      </c>
      <c r="M117" s="239">
        <f>IFERROR(H117/$Q$27,"-")</f>
        <v>6.2091599893557259E-4</v>
      </c>
      <c r="N117" s="26"/>
      <c r="O117" s="26"/>
      <c r="P117" s="26"/>
      <c r="Q117" s="26"/>
    </row>
    <row r="118" spans="1:17" ht="39.950000000000003" customHeight="1">
      <c r="A118" s="26"/>
      <c r="B118" s="332"/>
      <c r="C118" s="323"/>
      <c r="D118" s="327"/>
      <c r="E118" s="39" t="str">
        <f>'高額レセ疾病傾向(患者一人当たり医療費順)'!$C$10</f>
        <v>1402</v>
      </c>
      <c r="F118" s="132" t="str">
        <f>'高額レセ疾病傾向(患者一人当たり医療費順)'!$D$10</f>
        <v>腎不全</v>
      </c>
      <c r="G118" s="132" t="s">
        <v>509</v>
      </c>
      <c r="H118" s="40">
        <v>172</v>
      </c>
      <c r="I118" s="41">
        <v>546372200</v>
      </c>
      <c r="J118" s="42">
        <v>515760330</v>
      </c>
      <c r="K118" s="40">
        <f t="shared" si="4"/>
        <v>1062132530</v>
      </c>
      <c r="L118" s="109">
        <f t="shared" si="6"/>
        <v>6175189.1279069772</v>
      </c>
      <c r="M118" s="239">
        <f>IFERROR(H118/$Q$27,"-")</f>
        <v>5.085597705567547E-3</v>
      </c>
      <c r="N118" s="26"/>
      <c r="O118" s="26"/>
      <c r="P118" s="26"/>
      <c r="Q118" s="26"/>
    </row>
    <row r="119" spans="1:17" ht="39.950000000000003" customHeight="1" thickBot="1">
      <c r="A119" s="26"/>
      <c r="B119" s="333"/>
      <c r="C119" s="325"/>
      <c r="D119" s="328"/>
      <c r="E119" s="43" t="str">
        <f>'高額レセ疾病傾向(患者一人当たり医療費順)'!$C$11</f>
        <v>0506</v>
      </c>
      <c r="F119" s="133" t="str">
        <f>'高額レセ疾病傾向(患者一人当たり医療費順)'!$D$11</f>
        <v>知的障害＜精神遅滞＞</v>
      </c>
      <c r="G119" s="132" t="s">
        <v>456</v>
      </c>
      <c r="H119" s="40">
        <v>1</v>
      </c>
      <c r="I119" s="41">
        <v>6036890</v>
      </c>
      <c r="J119" s="42">
        <v>0</v>
      </c>
      <c r="K119" s="40">
        <f t="shared" si="4"/>
        <v>6036890</v>
      </c>
      <c r="L119" s="109">
        <f t="shared" si="6"/>
        <v>6036890</v>
      </c>
      <c r="M119" s="239">
        <f>IFERROR(H119/$Q$27,"-")</f>
        <v>2.9567428520741552E-5</v>
      </c>
      <c r="N119" s="26"/>
      <c r="O119" s="26"/>
      <c r="P119" s="26"/>
      <c r="Q119" s="26"/>
    </row>
    <row r="120" spans="1:17" ht="39.950000000000003" customHeight="1">
      <c r="A120" s="26"/>
      <c r="B120" s="331">
        <v>24</v>
      </c>
      <c r="C120" s="330" t="s">
        <v>111</v>
      </c>
      <c r="D120" s="329">
        <f>Q28</f>
        <v>15444</v>
      </c>
      <c r="E120" s="47" t="str">
        <f>'高額レセ疾病傾向(患者一人当たり医療費順)'!$C$7</f>
        <v>0208</v>
      </c>
      <c r="F120" s="131" t="str">
        <f>'高額レセ疾病傾向(患者一人当たり医療費順)'!$D$7</f>
        <v>悪性リンパ腫</v>
      </c>
      <c r="G120" s="131" t="s">
        <v>569</v>
      </c>
      <c r="H120" s="88">
        <v>18</v>
      </c>
      <c r="I120" s="89">
        <v>71219530</v>
      </c>
      <c r="J120" s="90">
        <v>20064890</v>
      </c>
      <c r="K120" s="88">
        <f t="shared" si="4"/>
        <v>91284420</v>
      </c>
      <c r="L120" s="111">
        <f t="shared" si="6"/>
        <v>5071356.666666667</v>
      </c>
      <c r="M120" s="238">
        <f>IFERROR(H120/$Q$28,"-")</f>
        <v>1.1655011655011655E-3</v>
      </c>
      <c r="N120" s="26"/>
      <c r="O120" s="26"/>
      <c r="P120" s="26"/>
      <c r="Q120" s="26"/>
    </row>
    <row r="121" spans="1:17" ht="39.950000000000003" customHeight="1">
      <c r="A121" s="26"/>
      <c r="B121" s="332"/>
      <c r="C121" s="323"/>
      <c r="D121" s="327"/>
      <c r="E121" s="39" t="str">
        <f>'高額レセ疾病傾向(患者一人当たり医療費順)'!$C$8</f>
        <v>0904</v>
      </c>
      <c r="F121" s="132" t="str">
        <f>'高額レセ疾病傾向(患者一人当たり医療費順)'!$D$8</f>
        <v>くも膜下出血</v>
      </c>
      <c r="G121" s="132" t="s">
        <v>131</v>
      </c>
      <c r="H121" s="40">
        <v>4</v>
      </c>
      <c r="I121" s="41">
        <v>14422640</v>
      </c>
      <c r="J121" s="42">
        <v>201010</v>
      </c>
      <c r="K121" s="40">
        <f t="shared" si="4"/>
        <v>14623650</v>
      </c>
      <c r="L121" s="109">
        <f t="shared" si="6"/>
        <v>3655912.5</v>
      </c>
      <c r="M121" s="239">
        <f>IFERROR(H121/$Q$28,"-")</f>
        <v>2.5900025900025902E-4</v>
      </c>
      <c r="N121" s="26"/>
      <c r="O121" s="26"/>
      <c r="P121" s="26"/>
      <c r="Q121" s="26"/>
    </row>
    <row r="122" spans="1:17" ht="39.950000000000003" customHeight="1">
      <c r="A122" s="26"/>
      <c r="B122" s="332"/>
      <c r="C122" s="323"/>
      <c r="D122" s="327"/>
      <c r="E122" s="39" t="str">
        <f>'高額レセ疾病傾向(患者一人当たり医療費順)'!$C$9</f>
        <v>0209</v>
      </c>
      <c r="F122" s="132" t="str">
        <f>'高額レセ疾病傾向(患者一人当たり医療費順)'!$D$9</f>
        <v>白血病</v>
      </c>
      <c r="G122" s="132" t="s">
        <v>508</v>
      </c>
      <c r="H122" s="40">
        <v>11</v>
      </c>
      <c r="I122" s="41">
        <v>30550490</v>
      </c>
      <c r="J122" s="42">
        <v>46966920</v>
      </c>
      <c r="K122" s="40">
        <f t="shared" si="4"/>
        <v>77517410</v>
      </c>
      <c r="L122" s="109">
        <f t="shared" si="6"/>
        <v>7047037.2727272725</v>
      </c>
      <c r="M122" s="239">
        <f>IFERROR(H122/$Q$28,"-")</f>
        <v>7.1225071225071229E-4</v>
      </c>
      <c r="N122" s="26"/>
      <c r="O122" s="26"/>
      <c r="P122" s="26"/>
      <c r="Q122" s="26"/>
    </row>
    <row r="123" spans="1:17" ht="39.950000000000003" customHeight="1">
      <c r="A123" s="26"/>
      <c r="B123" s="332"/>
      <c r="C123" s="323"/>
      <c r="D123" s="327"/>
      <c r="E123" s="39" t="str">
        <f>'高額レセ疾病傾向(患者一人当たり医療費順)'!$C$10</f>
        <v>1402</v>
      </c>
      <c r="F123" s="132" t="str">
        <f>'高額レセ疾病傾向(患者一人当たり医療費順)'!$D$10</f>
        <v>腎不全</v>
      </c>
      <c r="G123" s="132" t="s">
        <v>570</v>
      </c>
      <c r="H123" s="40">
        <v>62</v>
      </c>
      <c r="I123" s="41">
        <v>196423070</v>
      </c>
      <c r="J123" s="42">
        <v>206263730</v>
      </c>
      <c r="K123" s="40">
        <f t="shared" si="4"/>
        <v>402686800</v>
      </c>
      <c r="L123" s="109">
        <f t="shared" si="6"/>
        <v>6494948.3870967738</v>
      </c>
      <c r="M123" s="239">
        <f>IFERROR(H123/$Q$28,"-")</f>
        <v>4.0145040145040146E-3</v>
      </c>
      <c r="N123" s="26"/>
      <c r="O123" s="26"/>
      <c r="P123" s="26"/>
      <c r="Q123" s="26"/>
    </row>
    <row r="124" spans="1:17" ht="39.950000000000003" customHeight="1" thickBot="1">
      <c r="A124" s="26"/>
      <c r="B124" s="333"/>
      <c r="C124" s="325"/>
      <c r="D124" s="328"/>
      <c r="E124" s="43" t="str">
        <f>'高額レセ疾病傾向(患者一人当たり医療費順)'!$C$11</f>
        <v>0506</v>
      </c>
      <c r="F124" s="133" t="str">
        <f>'高額レセ疾病傾向(患者一人当たり医療費順)'!$D$11</f>
        <v>知的障害＜精神遅滞＞</v>
      </c>
      <c r="G124" s="133" t="s">
        <v>513</v>
      </c>
      <c r="H124" s="44" t="s">
        <v>513</v>
      </c>
      <c r="I124" s="45" t="s">
        <v>513</v>
      </c>
      <c r="J124" s="46" t="s">
        <v>513</v>
      </c>
      <c r="K124" s="44" t="str">
        <f t="shared" si="4"/>
        <v>-</v>
      </c>
      <c r="L124" s="110" t="str">
        <f t="shared" si="6"/>
        <v>-</v>
      </c>
      <c r="M124" s="240" t="str">
        <f>IFERROR(H124/$Q$28,"-")</f>
        <v>-</v>
      </c>
      <c r="N124" s="26"/>
      <c r="O124" s="26"/>
      <c r="P124" s="26"/>
      <c r="Q124" s="26"/>
    </row>
    <row r="125" spans="1:17" ht="39.950000000000003" customHeight="1">
      <c r="A125" s="26"/>
      <c r="B125" s="331">
        <v>25</v>
      </c>
      <c r="C125" s="330" t="s">
        <v>112</v>
      </c>
      <c r="D125" s="329">
        <f>Q29</f>
        <v>10686</v>
      </c>
      <c r="E125" s="47" t="str">
        <f>'高額レセ疾病傾向(患者一人当たり医療費順)'!$C$7</f>
        <v>0208</v>
      </c>
      <c r="F125" s="131" t="str">
        <f>'高額レセ疾病傾向(患者一人当たり医療費順)'!$D$7</f>
        <v>悪性リンパ腫</v>
      </c>
      <c r="G125" s="131" t="s">
        <v>571</v>
      </c>
      <c r="H125" s="88">
        <v>11</v>
      </c>
      <c r="I125" s="89">
        <v>38749950</v>
      </c>
      <c r="J125" s="90">
        <v>24575210</v>
      </c>
      <c r="K125" s="88">
        <f t="shared" si="4"/>
        <v>63325160</v>
      </c>
      <c r="L125" s="111">
        <f t="shared" si="6"/>
        <v>5756832.7272727275</v>
      </c>
      <c r="M125" s="238">
        <f>IFERROR(H125/$Q$29,"-")</f>
        <v>1.0293842410630731E-3</v>
      </c>
      <c r="N125" s="26"/>
      <c r="O125" s="26"/>
      <c r="P125" s="26"/>
      <c r="Q125" s="26"/>
    </row>
    <row r="126" spans="1:17" ht="39.950000000000003" customHeight="1">
      <c r="A126" s="26"/>
      <c r="B126" s="332"/>
      <c r="C126" s="323"/>
      <c r="D126" s="327"/>
      <c r="E126" s="39" t="str">
        <f>'高額レセ疾病傾向(患者一人当たり医療費順)'!$C$8</f>
        <v>0904</v>
      </c>
      <c r="F126" s="132" t="str">
        <f>'高額レセ疾病傾向(患者一人当たり医療費順)'!$D$8</f>
        <v>くも膜下出血</v>
      </c>
      <c r="G126" s="132" t="s">
        <v>536</v>
      </c>
      <c r="H126" s="40">
        <v>2</v>
      </c>
      <c r="I126" s="41">
        <v>2020020</v>
      </c>
      <c r="J126" s="42">
        <v>6160</v>
      </c>
      <c r="K126" s="40">
        <f t="shared" si="4"/>
        <v>2026180</v>
      </c>
      <c r="L126" s="109">
        <f t="shared" si="6"/>
        <v>1013090</v>
      </c>
      <c r="M126" s="239">
        <f>IFERROR(H126/$Q$29,"-")</f>
        <v>1.8716077110237696E-4</v>
      </c>
      <c r="N126" s="26"/>
      <c r="O126" s="26"/>
      <c r="P126" s="26"/>
      <c r="Q126" s="26"/>
    </row>
    <row r="127" spans="1:17" ht="39.950000000000003" customHeight="1">
      <c r="A127" s="26"/>
      <c r="B127" s="332"/>
      <c r="C127" s="323"/>
      <c r="D127" s="327"/>
      <c r="E127" s="39" t="str">
        <f>'高額レセ疾病傾向(患者一人当たり医療費順)'!$C$9</f>
        <v>0209</v>
      </c>
      <c r="F127" s="132" t="str">
        <f>'高額レセ疾病傾向(患者一人当たり医療費順)'!$D$9</f>
        <v>白血病</v>
      </c>
      <c r="G127" s="132" t="s">
        <v>572</v>
      </c>
      <c r="H127" s="40">
        <v>6</v>
      </c>
      <c r="I127" s="41">
        <v>14222280</v>
      </c>
      <c r="J127" s="42">
        <v>10555060</v>
      </c>
      <c r="K127" s="40">
        <f t="shared" si="4"/>
        <v>24777340</v>
      </c>
      <c r="L127" s="109">
        <f t="shared" si="6"/>
        <v>4129556.6666666665</v>
      </c>
      <c r="M127" s="239">
        <f>IFERROR(H127/$Q$29,"-")</f>
        <v>5.6148231330713087E-4</v>
      </c>
      <c r="N127" s="26"/>
      <c r="O127" s="26"/>
      <c r="P127" s="26"/>
      <c r="Q127" s="26"/>
    </row>
    <row r="128" spans="1:17" ht="39.950000000000003" customHeight="1">
      <c r="A128" s="26"/>
      <c r="B128" s="332"/>
      <c r="C128" s="323"/>
      <c r="D128" s="327"/>
      <c r="E128" s="39" t="str">
        <f>'高額レセ疾病傾向(患者一人当たり医療費順)'!$C$10</f>
        <v>1402</v>
      </c>
      <c r="F128" s="132" t="str">
        <f>'高額レセ疾病傾向(患者一人当たり医療費順)'!$D$10</f>
        <v>腎不全</v>
      </c>
      <c r="G128" s="132" t="s">
        <v>573</v>
      </c>
      <c r="H128" s="40">
        <v>44</v>
      </c>
      <c r="I128" s="41">
        <v>122585890</v>
      </c>
      <c r="J128" s="42">
        <v>130951340</v>
      </c>
      <c r="K128" s="40">
        <f t="shared" si="4"/>
        <v>253537230</v>
      </c>
      <c r="L128" s="109">
        <f t="shared" si="6"/>
        <v>5762209.7727272725</v>
      </c>
      <c r="M128" s="239">
        <f>IFERROR(H128/$Q$29,"-")</f>
        <v>4.1175369642522924E-3</v>
      </c>
      <c r="N128" s="26"/>
      <c r="O128" s="26"/>
      <c r="P128" s="26"/>
      <c r="Q128" s="26"/>
    </row>
    <row r="129" spans="1:17" ht="39.950000000000003" customHeight="1" thickBot="1">
      <c r="A129" s="26"/>
      <c r="B129" s="333"/>
      <c r="C129" s="325"/>
      <c r="D129" s="328"/>
      <c r="E129" s="43" t="str">
        <f>'高額レセ疾病傾向(患者一人当たり医療費順)'!$C$11</f>
        <v>0506</v>
      </c>
      <c r="F129" s="133" t="str">
        <f>'高額レセ疾病傾向(患者一人当たり医療費順)'!$D$11</f>
        <v>知的障害＜精神遅滞＞</v>
      </c>
      <c r="G129" s="132" t="s">
        <v>513</v>
      </c>
      <c r="H129" s="40" t="s">
        <v>513</v>
      </c>
      <c r="I129" s="41" t="s">
        <v>513</v>
      </c>
      <c r="J129" s="42" t="s">
        <v>513</v>
      </c>
      <c r="K129" s="40" t="str">
        <f t="shared" si="4"/>
        <v>-</v>
      </c>
      <c r="L129" s="109" t="str">
        <f t="shared" si="6"/>
        <v>-</v>
      </c>
      <c r="M129" s="239" t="str">
        <f>IFERROR(H129/$Q$29,"-")</f>
        <v>-</v>
      </c>
      <c r="N129" s="26"/>
      <c r="O129" s="26"/>
      <c r="P129" s="26"/>
      <c r="Q129" s="26"/>
    </row>
    <row r="130" spans="1:17" ht="39.950000000000003" customHeight="1">
      <c r="A130" s="26"/>
      <c r="B130" s="331">
        <v>26</v>
      </c>
      <c r="C130" s="330" t="s">
        <v>30</v>
      </c>
      <c r="D130" s="329">
        <f>Q30</f>
        <v>146909</v>
      </c>
      <c r="E130" s="47" t="str">
        <f>'高額レセ疾病傾向(患者一人当たり医療費順)'!$C$7</f>
        <v>0208</v>
      </c>
      <c r="F130" s="131" t="str">
        <f>'高額レセ疾病傾向(患者一人当たり医療費順)'!$D$7</f>
        <v>悪性リンパ腫</v>
      </c>
      <c r="G130" s="131" t="s">
        <v>574</v>
      </c>
      <c r="H130" s="88">
        <v>157</v>
      </c>
      <c r="I130" s="89">
        <v>648943620</v>
      </c>
      <c r="J130" s="90">
        <v>391747490</v>
      </c>
      <c r="K130" s="88">
        <f t="shared" si="4"/>
        <v>1040691110</v>
      </c>
      <c r="L130" s="111">
        <f t="shared" si="6"/>
        <v>6628605.7961783437</v>
      </c>
      <c r="M130" s="238">
        <f>IFERROR(H130/$Q$30,"-")</f>
        <v>1.0686887801291955E-3</v>
      </c>
      <c r="N130" s="26"/>
      <c r="O130" s="26"/>
      <c r="P130" s="26"/>
      <c r="Q130" s="26"/>
    </row>
    <row r="131" spans="1:17" ht="39.950000000000003" customHeight="1">
      <c r="A131" s="26"/>
      <c r="B131" s="332"/>
      <c r="C131" s="323"/>
      <c r="D131" s="327"/>
      <c r="E131" s="39" t="str">
        <f>'高額レセ疾病傾向(患者一人当たり医療費順)'!$C$8</f>
        <v>0904</v>
      </c>
      <c r="F131" s="132" t="str">
        <f>'高額レセ疾病傾向(患者一人当たり医療費順)'!$D$8</f>
        <v>くも膜下出血</v>
      </c>
      <c r="G131" s="132" t="s">
        <v>575</v>
      </c>
      <c r="H131" s="40">
        <v>46</v>
      </c>
      <c r="I131" s="41">
        <v>311238820</v>
      </c>
      <c r="J131" s="42">
        <v>8053030</v>
      </c>
      <c r="K131" s="40">
        <f t="shared" si="4"/>
        <v>319291850</v>
      </c>
      <c r="L131" s="109">
        <f t="shared" si="6"/>
        <v>6941127.1739130439</v>
      </c>
      <c r="M131" s="239">
        <f>IFERROR(H131/$Q$30,"-")</f>
        <v>3.1311900564294905E-4</v>
      </c>
      <c r="N131" s="26"/>
      <c r="O131" s="26"/>
      <c r="P131" s="26"/>
      <c r="Q131" s="26"/>
    </row>
    <row r="132" spans="1:17" ht="39.950000000000003" customHeight="1">
      <c r="A132" s="26"/>
      <c r="B132" s="332"/>
      <c r="C132" s="323"/>
      <c r="D132" s="327"/>
      <c r="E132" s="39" t="str">
        <f>'高額レセ疾病傾向(患者一人当たり医療費順)'!$C$9</f>
        <v>0209</v>
      </c>
      <c r="F132" s="132" t="str">
        <f>'高額レセ疾病傾向(患者一人当たり医療費順)'!$D$9</f>
        <v>白血病</v>
      </c>
      <c r="G132" s="132" t="s">
        <v>508</v>
      </c>
      <c r="H132" s="40">
        <v>74</v>
      </c>
      <c r="I132" s="41">
        <v>252521430</v>
      </c>
      <c r="J132" s="42">
        <v>230692430</v>
      </c>
      <c r="K132" s="40">
        <f t="shared" si="4"/>
        <v>483213860</v>
      </c>
      <c r="L132" s="109">
        <f t="shared" si="6"/>
        <v>6529917.0270270268</v>
      </c>
      <c r="M132" s="239">
        <f>IFERROR(H132/$Q$30,"-")</f>
        <v>5.0371318299083107E-4</v>
      </c>
      <c r="N132" s="26"/>
      <c r="O132" s="26"/>
      <c r="P132" s="26"/>
      <c r="Q132" s="26"/>
    </row>
    <row r="133" spans="1:17" ht="39.950000000000003" customHeight="1">
      <c r="A133" s="26"/>
      <c r="B133" s="332"/>
      <c r="C133" s="323"/>
      <c r="D133" s="327"/>
      <c r="E133" s="39" t="str">
        <f>'高額レセ疾病傾向(患者一人当たり医療費順)'!$C$10</f>
        <v>1402</v>
      </c>
      <c r="F133" s="132" t="str">
        <f>'高額レセ疾病傾向(患者一人当たり医療費順)'!$D$10</f>
        <v>腎不全</v>
      </c>
      <c r="G133" s="132" t="s">
        <v>517</v>
      </c>
      <c r="H133" s="40">
        <v>752</v>
      </c>
      <c r="I133" s="41">
        <v>2026211910</v>
      </c>
      <c r="J133" s="42">
        <v>2392619180</v>
      </c>
      <c r="K133" s="40">
        <f t="shared" si="4"/>
        <v>4418831090</v>
      </c>
      <c r="L133" s="109">
        <f t="shared" si="6"/>
        <v>5876105.1728723403</v>
      </c>
      <c r="M133" s="239">
        <f>IFERROR(H133/$Q$30,"-")</f>
        <v>5.1188150487716886E-3</v>
      </c>
      <c r="N133" s="26"/>
      <c r="O133" s="26"/>
      <c r="P133" s="26"/>
      <c r="Q133" s="26"/>
    </row>
    <row r="134" spans="1:17" ht="39.950000000000003" customHeight="1" thickBot="1">
      <c r="A134" s="26"/>
      <c r="B134" s="333"/>
      <c r="C134" s="325"/>
      <c r="D134" s="328"/>
      <c r="E134" s="43" t="str">
        <f>'高額レセ疾病傾向(患者一人当たり医療費順)'!$C$11</f>
        <v>0506</v>
      </c>
      <c r="F134" s="133" t="str">
        <f>'高額レセ疾病傾向(患者一人当たり医療費順)'!$D$11</f>
        <v>知的障害＜精神遅滞＞</v>
      </c>
      <c r="G134" s="133" t="s">
        <v>168</v>
      </c>
      <c r="H134" s="44">
        <v>1</v>
      </c>
      <c r="I134" s="45">
        <v>5971550</v>
      </c>
      <c r="J134" s="46">
        <v>0</v>
      </c>
      <c r="K134" s="44">
        <f t="shared" ref="K134:K197" si="7">IF(SUM(I134:J134)=0,"-",SUM(I134:J134))</f>
        <v>5971550</v>
      </c>
      <c r="L134" s="110">
        <f t="shared" si="6"/>
        <v>5971550</v>
      </c>
      <c r="M134" s="240">
        <f>IFERROR(H134/$Q$30,"-")</f>
        <v>6.8069349052815011E-6</v>
      </c>
      <c r="N134" s="26"/>
      <c r="O134" s="26"/>
      <c r="P134" s="26"/>
      <c r="Q134" s="26"/>
    </row>
    <row r="135" spans="1:17" ht="39.950000000000003" customHeight="1">
      <c r="A135" s="26"/>
      <c r="B135" s="331">
        <v>27</v>
      </c>
      <c r="C135" s="330" t="s">
        <v>31</v>
      </c>
      <c r="D135" s="329">
        <f>Q31</f>
        <v>24767</v>
      </c>
      <c r="E135" s="47" t="str">
        <f>'高額レセ疾病傾向(患者一人当たり医療費順)'!$C$7</f>
        <v>0208</v>
      </c>
      <c r="F135" s="131" t="str">
        <f>'高額レセ疾病傾向(患者一人当たり医療費順)'!$D$7</f>
        <v>悪性リンパ腫</v>
      </c>
      <c r="G135" s="131" t="s">
        <v>574</v>
      </c>
      <c r="H135" s="88">
        <v>25</v>
      </c>
      <c r="I135" s="89">
        <v>97517100</v>
      </c>
      <c r="J135" s="90">
        <v>67484510</v>
      </c>
      <c r="K135" s="88">
        <f t="shared" si="7"/>
        <v>165001610</v>
      </c>
      <c r="L135" s="111">
        <f t="shared" si="6"/>
        <v>6600064.4000000004</v>
      </c>
      <c r="M135" s="238">
        <f>IFERROR(H135/$Q$31,"-")</f>
        <v>1.0094076795736262E-3</v>
      </c>
      <c r="N135" s="26"/>
      <c r="O135" s="26"/>
      <c r="P135" s="26"/>
      <c r="Q135" s="26"/>
    </row>
    <row r="136" spans="1:17" ht="39.950000000000003" customHeight="1">
      <c r="A136" s="26"/>
      <c r="B136" s="332"/>
      <c r="C136" s="323"/>
      <c r="D136" s="327"/>
      <c r="E136" s="39" t="str">
        <f>'高額レセ疾病傾向(患者一人当たり医療費順)'!$C$8</f>
        <v>0904</v>
      </c>
      <c r="F136" s="132" t="str">
        <f>'高額レセ疾病傾向(患者一人当たり医療費順)'!$D$8</f>
        <v>くも膜下出血</v>
      </c>
      <c r="G136" s="132" t="s">
        <v>576</v>
      </c>
      <c r="H136" s="40">
        <v>6</v>
      </c>
      <c r="I136" s="41">
        <v>48045650</v>
      </c>
      <c r="J136" s="42">
        <v>564450</v>
      </c>
      <c r="K136" s="40">
        <f t="shared" si="7"/>
        <v>48610100</v>
      </c>
      <c r="L136" s="109">
        <f t="shared" si="6"/>
        <v>8101683.333333333</v>
      </c>
      <c r="M136" s="239">
        <f>IFERROR(H136/$Q$31,"-")</f>
        <v>2.422578430976703E-4</v>
      </c>
      <c r="N136" s="26"/>
      <c r="O136" s="26"/>
      <c r="P136" s="26"/>
      <c r="Q136" s="26"/>
    </row>
    <row r="137" spans="1:17" ht="39.950000000000003" customHeight="1">
      <c r="A137" s="26"/>
      <c r="B137" s="332"/>
      <c r="C137" s="323"/>
      <c r="D137" s="327"/>
      <c r="E137" s="39" t="str">
        <f>'高額レセ疾病傾向(患者一人当たり医療費順)'!$C$9</f>
        <v>0209</v>
      </c>
      <c r="F137" s="132" t="str">
        <f>'高額レセ疾病傾向(患者一人当たり医療費順)'!$D$9</f>
        <v>白血病</v>
      </c>
      <c r="G137" s="132" t="s">
        <v>577</v>
      </c>
      <c r="H137" s="40">
        <v>5</v>
      </c>
      <c r="I137" s="41">
        <v>3033980</v>
      </c>
      <c r="J137" s="42">
        <v>18774880</v>
      </c>
      <c r="K137" s="40">
        <f t="shared" si="7"/>
        <v>21808860</v>
      </c>
      <c r="L137" s="109">
        <f t="shared" si="6"/>
        <v>4361772</v>
      </c>
      <c r="M137" s="239">
        <f>IFERROR(H137/$Q$31,"-")</f>
        <v>2.0188153591472525E-4</v>
      </c>
      <c r="N137" s="26"/>
      <c r="O137" s="26"/>
      <c r="P137" s="26"/>
      <c r="Q137" s="26"/>
    </row>
    <row r="138" spans="1:17" ht="39.950000000000003" customHeight="1">
      <c r="A138" s="26"/>
      <c r="B138" s="332"/>
      <c r="C138" s="323"/>
      <c r="D138" s="327"/>
      <c r="E138" s="39" t="str">
        <f>'高額レセ疾病傾向(患者一人当たり医療費順)'!$C$10</f>
        <v>1402</v>
      </c>
      <c r="F138" s="132" t="str">
        <f>'高額レセ疾病傾向(患者一人当たり医療費順)'!$D$10</f>
        <v>腎不全</v>
      </c>
      <c r="G138" s="132" t="s">
        <v>517</v>
      </c>
      <c r="H138" s="40">
        <v>129</v>
      </c>
      <c r="I138" s="41">
        <v>314797980</v>
      </c>
      <c r="J138" s="42">
        <v>412203040</v>
      </c>
      <c r="K138" s="40">
        <f t="shared" si="7"/>
        <v>727001020</v>
      </c>
      <c r="L138" s="109">
        <f t="shared" ref="L138:L201" si="8">IFERROR(K138/H138,"-")</f>
        <v>5635666.8217054261</v>
      </c>
      <c r="M138" s="239">
        <f>IFERROR(H138/$Q$31,"-")</f>
        <v>5.2085436265999112E-3</v>
      </c>
      <c r="N138" s="26"/>
      <c r="O138" s="26"/>
      <c r="P138" s="26"/>
      <c r="Q138" s="26"/>
    </row>
    <row r="139" spans="1:17" ht="39.950000000000003" customHeight="1" thickBot="1">
      <c r="A139" s="26"/>
      <c r="B139" s="333"/>
      <c r="C139" s="325"/>
      <c r="D139" s="328"/>
      <c r="E139" s="43" t="str">
        <f>'高額レセ疾病傾向(患者一人当たり医療費順)'!$C$11</f>
        <v>0506</v>
      </c>
      <c r="F139" s="133" t="str">
        <f>'高額レセ疾病傾向(患者一人当たり医療費順)'!$D$11</f>
        <v>知的障害＜精神遅滞＞</v>
      </c>
      <c r="G139" s="132" t="s">
        <v>513</v>
      </c>
      <c r="H139" s="40" t="s">
        <v>513</v>
      </c>
      <c r="I139" s="41" t="s">
        <v>513</v>
      </c>
      <c r="J139" s="42" t="s">
        <v>513</v>
      </c>
      <c r="K139" s="40" t="str">
        <f t="shared" si="7"/>
        <v>-</v>
      </c>
      <c r="L139" s="109" t="str">
        <f t="shared" si="8"/>
        <v>-</v>
      </c>
      <c r="M139" s="239" t="str">
        <f>IFERROR(H139/$Q$31,"-")</f>
        <v>-</v>
      </c>
      <c r="N139" s="26"/>
      <c r="O139" s="26"/>
      <c r="P139" s="26"/>
      <c r="Q139" s="26"/>
    </row>
    <row r="140" spans="1:17" ht="39.950000000000003" customHeight="1">
      <c r="A140" s="26"/>
      <c r="B140" s="331">
        <v>28</v>
      </c>
      <c r="C140" s="330" t="s">
        <v>32</v>
      </c>
      <c r="D140" s="329">
        <f>Q32</f>
        <v>21008</v>
      </c>
      <c r="E140" s="47" t="str">
        <f>'高額レセ疾病傾向(患者一人当たり医療費順)'!$C$7</f>
        <v>0208</v>
      </c>
      <c r="F140" s="131" t="str">
        <f>'高額レセ疾病傾向(患者一人当たり医療費順)'!$D$7</f>
        <v>悪性リンパ腫</v>
      </c>
      <c r="G140" s="131" t="s">
        <v>578</v>
      </c>
      <c r="H140" s="88">
        <v>18</v>
      </c>
      <c r="I140" s="89">
        <v>80537100</v>
      </c>
      <c r="J140" s="90">
        <v>24066210</v>
      </c>
      <c r="K140" s="88">
        <f t="shared" si="7"/>
        <v>104603310</v>
      </c>
      <c r="L140" s="111">
        <f t="shared" si="8"/>
        <v>5811295</v>
      </c>
      <c r="M140" s="238">
        <f>IFERROR(H140/$Q$32,"-")</f>
        <v>8.5681645087585677E-4</v>
      </c>
      <c r="N140" s="26"/>
      <c r="O140" s="26"/>
      <c r="P140" s="26"/>
      <c r="Q140" s="26"/>
    </row>
    <row r="141" spans="1:17" ht="39.950000000000003" customHeight="1">
      <c r="A141" s="26"/>
      <c r="B141" s="332"/>
      <c r="C141" s="323"/>
      <c r="D141" s="327"/>
      <c r="E141" s="39" t="str">
        <f>'高額レセ疾病傾向(患者一人当たり医療費順)'!$C$8</f>
        <v>0904</v>
      </c>
      <c r="F141" s="132" t="str">
        <f>'高額レセ疾病傾向(患者一人当たり医療費順)'!$D$8</f>
        <v>くも膜下出血</v>
      </c>
      <c r="G141" s="132" t="s">
        <v>579</v>
      </c>
      <c r="H141" s="40">
        <v>4</v>
      </c>
      <c r="I141" s="41">
        <v>36423840</v>
      </c>
      <c r="J141" s="42">
        <v>603820</v>
      </c>
      <c r="K141" s="40">
        <f t="shared" si="7"/>
        <v>37027660</v>
      </c>
      <c r="L141" s="109">
        <f t="shared" si="8"/>
        <v>9256915</v>
      </c>
      <c r="M141" s="239">
        <f>IFERROR(H141/$Q$32,"-")</f>
        <v>1.9040365575019041E-4</v>
      </c>
      <c r="N141" s="26"/>
      <c r="O141" s="26"/>
      <c r="P141" s="26"/>
      <c r="Q141" s="26"/>
    </row>
    <row r="142" spans="1:17" ht="39.950000000000003" customHeight="1">
      <c r="A142" s="26"/>
      <c r="B142" s="332"/>
      <c r="C142" s="323"/>
      <c r="D142" s="327"/>
      <c r="E142" s="39" t="str">
        <f>'高額レセ疾病傾向(患者一人当たり医療費順)'!$C$9</f>
        <v>0209</v>
      </c>
      <c r="F142" s="132" t="str">
        <f>'高額レセ疾病傾向(患者一人当たり医療費順)'!$D$9</f>
        <v>白血病</v>
      </c>
      <c r="G142" s="132" t="s">
        <v>541</v>
      </c>
      <c r="H142" s="40">
        <v>11</v>
      </c>
      <c r="I142" s="41">
        <v>27560660</v>
      </c>
      <c r="J142" s="42">
        <v>38330440</v>
      </c>
      <c r="K142" s="40">
        <f t="shared" si="7"/>
        <v>65891100</v>
      </c>
      <c r="L142" s="109">
        <f t="shared" si="8"/>
        <v>5990100</v>
      </c>
      <c r="M142" s="239">
        <f>IFERROR(H142/$Q$32,"-")</f>
        <v>5.2361005331302357E-4</v>
      </c>
      <c r="N142" s="26"/>
      <c r="O142" s="26"/>
      <c r="P142" s="26"/>
      <c r="Q142" s="26"/>
    </row>
    <row r="143" spans="1:17" ht="39.950000000000003" customHeight="1">
      <c r="A143" s="26"/>
      <c r="B143" s="332"/>
      <c r="C143" s="323"/>
      <c r="D143" s="327"/>
      <c r="E143" s="39" t="str">
        <f>'高額レセ疾病傾向(患者一人当たり医療費順)'!$C$10</f>
        <v>1402</v>
      </c>
      <c r="F143" s="132" t="str">
        <f>'高額レセ疾病傾向(患者一人当たり医療費順)'!$D$10</f>
        <v>腎不全</v>
      </c>
      <c r="G143" s="132" t="s">
        <v>517</v>
      </c>
      <c r="H143" s="40">
        <v>117</v>
      </c>
      <c r="I143" s="41">
        <v>365406940</v>
      </c>
      <c r="J143" s="42">
        <v>380449740</v>
      </c>
      <c r="K143" s="40">
        <f t="shared" si="7"/>
        <v>745856680</v>
      </c>
      <c r="L143" s="109">
        <f t="shared" si="8"/>
        <v>6374843.418803419</v>
      </c>
      <c r="M143" s="239">
        <f>IFERROR(H143/$Q$32,"-")</f>
        <v>5.569306930693069E-3</v>
      </c>
      <c r="N143" s="26"/>
      <c r="O143" s="26"/>
      <c r="P143" s="26"/>
      <c r="Q143" s="26"/>
    </row>
    <row r="144" spans="1:17" ht="39.950000000000003" customHeight="1" thickBot="1">
      <c r="A144" s="26"/>
      <c r="B144" s="333"/>
      <c r="C144" s="325"/>
      <c r="D144" s="328"/>
      <c r="E144" s="43" t="str">
        <f>'高額レセ疾病傾向(患者一人当たり医療費順)'!$C$11</f>
        <v>0506</v>
      </c>
      <c r="F144" s="133" t="str">
        <f>'高額レセ疾病傾向(患者一人当たり医療費順)'!$D$11</f>
        <v>知的障害＜精神遅滞＞</v>
      </c>
      <c r="G144" s="133" t="s">
        <v>513</v>
      </c>
      <c r="H144" s="44" t="s">
        <v>513</v>
      </c>
      <c r="I144" s="45" t="s">
        <v>513</v>
      </c>
      <c r="J144" s="46" t="s">
        <v>513</v>
      </c>
      <c r="K144" s="44" t="str">
        <f t="shared" si="7"/>
        <v>-</v>
      </c>
      <c r="L144" s="110" t="str">
        <f t="shared" si="8"/>
        <v>-</v>
      </c>
      <c r="M144" s="240" t="str">
        <f>IFERROR(H144/$Q$32,"-")</f>
        <v>-</v>
      </c>
      <c r="N144" s="26"/>
      <c r="O144" s="26"/>
      <c r="P144" s="26"/>
      <c r="Q144" s="26"/>
    </row>
    <row r="145" spans="1:17" ht="39.950000000000003" customHeight="1">
      <c r="A145" s="26"/>
      <c r="B145" s="331">
        <v>29</v>
      </c>
      <c r="C145" s="330" t="s">
        <v>33</v>
      </c>
      <c r="D145" s="329">
        <f>Q33</f>
        <v>17258</v>
      </c>
      <c r="E145" s="47" t="str">
        <f>'高額レセ疾病傾向(患者一人当たり医療費順)'!$C$7</f>
        <v>0208</v>
      </c>
      <c r="F145" s="131" t="str">
        <f>'高額レセ疾病傾向(患者一人当たり医療費順)'!$D$7</f>
        <v>悪性リンパ腫</v>
      </c>
      <c r="G145" s="131" t="s">
        <v>580</v>
      </c>
      <c r="H145" s="88">
        <v>23</v>
      </c>
      <c r="I145" s="89">
        <v>103212180</v>
      </c>
      <c r="J145" s="90">
        <v>49298930</v>
      </c>
      <c r="K145" s="88">
        <f t="shared" si="7"/>
        <v>152511110</v>
      </c>
      <c r="L145" s="111">
        <f t="shared" si="8"/>
        <v>6630917.8260869561</v>
      </c>
      <c r="M145" s="238">
        <f>IFERROR(H145/$Q$33,"-")</f>
        <v>1.3327152624869627E-3</v>
      </c>
      <c r="N145" s="26"/>
      <c r="O145" s="26"/>
      <c r="P145" s="26"/>
      <c r="Q145" s="26"/>
    </row>
    <row r="146" spans="1:17" ht="39.950000000000003" customHeight="1">
      <c r="A146" s="26"/>
      <c r="B146" s="332"/>
      <c r="C146" s="323"/>
      <c r="D146" s="327"/>
      <c r="E146" s="39" t="str">
        <f>'高額レセ疾病傾向(患者一人当たり医療費順)'!$C$8</f>
        <v>0904</v>
      </c>
      <c r="F146" s="132" t="str">
        <f>'高額レセ疾病傾向(患者一人当たり医療費順)'!$D$8</f>
        <v>くも膜下出血</v>
      </c>
      <c r="G146" s="132" t="s">
        <v>581</v>
      </c>
      <c r="H146" s="40">
        <v>4</v>
      </c>
      <c r="I146" s="41">
        <v>22628990</v>
      </c>
      <c r="J146" s="42">
        <v>302640</v>
      </c>
      <c r="K146" s="40">
        <f t="shared" si="7"/>
        <v>22931630</v>
      </c>
      <c r="L146" s="109">
        <f t="shared" si="8"/>
        <v>5732907.5</v>
      </c>
      <c r="M146" s="239">
        <f>IFERROR(H146/$Q$33,"-")</f>
        <v>2.3177656738903696E-4</v>
      </c>
      <c r="N146" s="26"/>
      <c r="O146" s="26"/>
      <c r="P146" s="26"/>
      <c r="Q146" s="26"/>
    </row>
    <row r="147" spans="1:17" ht="39.950000000000003" customHeight="1">
      <c r="A147" s="26"/>
      <c r="B147" s="332"/>
      <c r="C147" s="323"/>
      <c r="D147" s="327"/>
      <c r="E147" s="39" t="str">
        <f>'高額レセ疾病傾向(患者一人当たり医療費順)'!$C$9</f>
        <v>0209</v>
      </c>
      <c r="F147" s="132" t="str">
        <f>'高額レセ疾病傾向(患者一人当たり医療費順)'!$D$9</f>
        <v>白血病</v>
      </c>
      <c r="G147" s="132" t="s">
        <v>582</v>
      </c>
      <c r="H147" s="40">
        <v>7</v>
      </c>
      <c r="I147" s="41">
        <v>9014700</v>
      </c>
      <c r="J147" s="42">
        <v>35440140</v>
      </c>
      <c r="K147" s="40">
        <f t="shared" si="7"/>
        <v>44454840</v>
      </c>
      <c r="L147" s="109">
        <f t="shared" si="8"/>
        <v>6350691.4285714282</v>
      </c>
      <c r="M147" s="239">
        <f>IFERROR(H147/$Q$33,"-")</f>
        <v>4.0560899293081467E-4</v>
      </c>
      <c r="N147" s="26"/>
      <c r="O147" s="26"/>
      <c r="P147" s="26"/>
      <c r="Q147" s="26"/>
    </row>
    <row r="148" spans="1:17" ht="39.950000000000003" customHeight="1">
      <c r="A148" s="26"/>
      <c r="B148" s="332"/>
      <c r="C148" s="323"/>
      <c r="D148" s="327"/>
      <c r="E148" s="39" t="str">
        <f>'高額レセ疾病傾向(患者一人当たり医療費順)'!$C$10</f>
        <v>1402</v>
      </c>
      <c r="F148" s="132" t="str">
        <f>'高額レセ疾病傾向(患者一人当たり医療費順)'!$D$10</f>
        <v>腎不全</v>
      </c>
      <c r="G148" s="132" t="s">
        <v>517</v>
      </c>
      <c r="H148" s="40">
        <v>105</v>
      </c>
      <c r="I148" s="41">
        <v>284695040</v>
      </c>
      <c r="J148" s="42">
        <v>342674150</v>
      </c>
      <c r="K148" s="40">
        <f t="shared" si="7"/>
        <v>627369190</v>
      </c>
      <c r="L148" s="109">
        <f t="shared" si="8"/>
        <v>5974944.666666667</v>
      </c>
      <c r="M148" s="239">
        <f>IFERROR(H148/$Q$33,"-")</f>
        <v>6.0841348939622208E-3</v>
      </c>
      <c r="N148" s="26"/>
      <c r="O148" s="26"/>
      <c r="P148" s="26"/>
      <c r="Q148" s="26"/>
    </row>
    <row r="149" spans="1:17" ht="39.950000000000003" customHeight="1" thickBot="1">
      <c r="A149" s="26"/>
      <c r="B149" s="333"/>
      <c r="C149" s="325"/>
      <c r="D149" s="328"/>
      <c r="E149" s="43" t="str">
        <f>'高額レセ疾病傾向(患者一人当たり医療費順)'!$C$11</f>
        <v>0506</v>
      </c>
      <c r="F149" s="133" t="str">
        <f>'高額レセ疾病傾向(患者一人当たり医療費順)'!$D$11</f>
        <v>知的障害＜精神遅滞＞</v>
      </c>
      <c r="G149" s="132" t="s">
        <v>513</v>
      </c>
      <c r="H149" s="40" t="s">
        <v>513</v>
      </c>
      <c r="I149" s="41" t="s">
        <v>513</v>
      </c>
      <c r="J149" s="42" t="s">
        <v>513</v>
      </c>
      <c r="K149" s="40" t="str">
        <f t="shared" si="7"/>
        <v>-</v>
      </c>
      <c r="L149" s="109" t="str">
        <f t="shared" si="8"/>
        <v>-</v>
      </c>
      <c r="M149" s="239" t="str">
        <f>IFERROR(H149/$Q$33,"-")</f>
        <v>-</v>
      </c>
      <c r="N149" s="26"/>
      <c r="O149" s="26"/>
      <c r="P149" s="26"/>
      <c r="Q149" s="26"/>
    </row>
    <row r="150" spans="1:17" ht="39.950000000000003" customHeight="1">
      <c r="A150" s="26"/>
      <c r="B150" s="331">
        <v>30</v>
      </c>
      <c r="C150" s="330" t="s">
        <v>34</v>
      </c>
      <c r="D150" s="329">
        <f>Q34</f>
        <v>23108</v>
      </c>
      <c r="E150" s="47" t="str">
        <f>'高額レセ疾病傾向(患者一人当たり医療費順)'!$C$7</f>
        <v>0208</v>
      </c>
      <c r="F150" s="131" t="str">
        <f>'高額レセ疾病傾向(患者一人当たり医療費順)'!$D$7</f>
        <v>悪性リンパ腫</v>
      </c>
      <c r="G150" s="131" t="s">
        <v>583</v>
      </c>
      <c r="H150" s="88">
        <v>22</v>
      </c>
      <c r="I150" s="89">
        <v>63938130</v>
      </c>
      <c r="J150" s="90">
        <v>58034610</v>
      </c>
      <c r="K150" s="88">
        <f t="shared" si="7"/>
        <v>121972740</v>
      </c>
      <c r="L150" s="111">
        <f t="shared" si="8"/>
        <v>5544215.4545454541</v>
      </c>
      <c r="M150" s="238">
        <f>IFERROR(H150/$Q$34,"-")</f>
        <v>9.5205123766660892E-4</v>
      </c>
      <c r="N150" s="26"/>
      <c r="O150" s="26"/>
      <c r="P150" s="26"/>
      <c r="Q150" s="26"/>
    </row>
    <row r="151" spans="1:17" ht="39.950000000000003" customHeight="1">
      <c r="A151" s="26"/>
      <c r="B151" s="332"/>
      <c r="C151" s="323"/>
      <c r="D151" s="327"/>
      <c r="E151" s="39" t="str">
        <f>'高額レセ疾病傾向(患者一人当たり医療費順)'!$C$8</f>
        <v>0904</v>
      </c>
      <c r="F151" s="132" t="str">
        <f>'高額レセ疾病傾向(患者一人当たり医療費順)'!$D$8</f>
        <v>くも膜下出血</v>
      </c>
      <c r="G151" s="132" t="s">
        <v>584</v>
      </c>
      <c r="H151" s="40">
        <v>9</v>
      </c>
      <c r="I151" s="41">
        <v>52662820</v>
      </c>
      <c r="J151" s="42">
        <v>3216740</v>
      </c>
      <c r="K151" s="40">
        <f t="shared" si="7"/>
        <v>55879560</v>
      </c>
      <c r="L151" s="109">
        <f t="shared" si="8"/>
        <v>6208840</v>
      </c>
      <c r="M151" s="239">
        <f>IFERROR(H151/$Q$34,"-")</f>
        <v>3.8947550631815821E-4</v>
      </c>
      <c r="N151" s="26"/>
      <c r="O151" s="26"/>
      <c r="P151" s="26"/>
      <c r="Q151" s="26"/>
    </row>
    <row r="152" spans="1:17" ht="39.950000000000003" customHeight="1">
      <c r="A152" s="26"/>
      <c r="B152" s="332"/>
      <c r="C152" s="323"/>
      <c r="D152" s="327"/>
      <c r="E152" s="39" t="str">
        <f>'高額レセ疾病傾向(患者一人当たり医療費順)'!$C$9</f>
        <v>0209</v>
      </c>
      <c r="F152" s="132" t="str">
        <f>'高額レセ疾病傾向(患者一人当たり医療費順)'!$D$9</f>
        <v>白血病</v>
      </c>
      <c r="G152" s="132" t="s">
        <v>585</v>
      </c>
      <c r="H152" s="40">
        <v>13</v>
      </c>
      <c r="I152" s="41">
        <v>41147220</v>
      </c>
      <c r="J152" s="42">
        <v>36883290</v>
      </c>
      <c r="K152" s="40">
        <f t="shared" si="7"/>
        <v>78030510</v>
      </c>
      <c r="L152" s="109">
        <f t="shared" si="8"/>
        <v>6002346.923076923</v>
      </c>
      <c r="M152" s="239">
        <f>IFERROR(H152/$Q$34,"-")</f>
        <v>5.6257573134845071E-4</v>
      </c>
      <c r="N152" s="26"/>
      <c r="O152" s="26"/>
      <c r="P152" s="26"/>
      <c r="Q152" s="26"/>
    </row>
    <row r="153" spans="1:17" ht="39.950000000000003" customHeight="1">
      <c r="A153" s="26"/>
      <c r="B153" s="332"/>
      <c r="C153" s="323"/>
      <c r="D153" s="327"/>
      <c r="E153" s="39" t="str">
        <f>'高額レセ疾病傾向(患者一人当たり医療費順)'!$C$10</f>
        <v>1402</v>
      </c>
      <c r="F153" s="132" t="str">
        <f>'高額レセ疾病傾向(患者一人当たり医療費順)'!$D$10</f>
        <v>腎不全</v>
      </c>
      <c r="G153" s="132" t="s">
        <v>517</v>
      </c>
      <c r="H153" s="40">
        <v>103</v>
      </c>
      <c r="I153" s="41">
        <v>233188750</v>
      </c>
      <c r="J153" s="42">
        <v>349515980</v>
      </c>
      <c r="K153" s="40">
        <f t="shared" si="7"/>
        <v>582704730</v>
      </c>
      <c r="L153" s="109">
        <f t="shared" si="8"/>
        <v>5657327.4757281551</v>
      </c>
      <c r="M153" s="239">
        <f>IFERROR(H153/$Q$34,"-")</f>
        <v>4.4573307945300327E-3</v>
      </c>
      <c r="N153" s="26"/>
      <c r="O153" s="26"/>
      <c r="P153" s="26"/>
      <c r="Q153" s="26"/>
    </row>
    <row r="154" spans="1:17" ht="39.950000000000003" customHeight="1" thickBot="1">
      <c r="A154" s="26"/>
      <c r="B154" s="333"/>
      <c r="C154" s="325"/>
      <c r="D154" s="328"/>
      <c r="E154" s="43" t="str">
        <f>'高額レセ疾病傾向(患者一人当たり医療費順)'!$C$11</f>
        <v>0506</v>
      </c>
      <c r="F154" s="133" t="str">
        <f>'高額レセ疾病傾向(患者一人当たり医療費順)'!$D$11</f>
        <v>知的障害＜精神遅滞＞</v>
      </c>
      <c r="G154" s="133" t="s">
        <v>513</v>
      </c>
      <c r="H154" s="44" t="s">
        <v>513</v>
      </c>
      <c r="I154" s="45" t="s">
        <v>513</v>
      </c>
      <c r="J154" s="46" t="s">
        <v>513</v>
      </c>
      <c r="K154" s="44" t="str">
        <f t="shared" si="7"/>
        <v>-</v>
      </c>
      <c r="L154" s="110" t="str">
        <f t="shared" si="8"/>
        <v>-</v>
      </c>
      <c r="M154" s="240" t="str">
        <f>IFERROR(H154/$Q$34,"-")</f>
        <v>-</v>
      </c>
      <c r="N154" s="26"/>
      <c r="O154" s="26"/>
      <c r="P154" s="26"/>
      <c r="Q154" s="26"/>
    </row>
    <row r="155" spans="1:17" ht="39.950000000000003" customHeight="1">
      <c r="A155" s="26"/>
      <c r="B155" s="331">
        <v>31</v>
      </c>
      <c r="C155" s="330" t="s">
        <v>35</v>
      </c>
      <c r="D155" s="329">
        <f>Q35</f>
        <v>31562</v>
      </c>
      <c r="E155" s="47" t="str">
        <f>'高額レセ疾病傾向(患者一人当たり医療費順)'!$C$7</f>
        <v>0208</v>
      </c>
      <c r="F155" s="131" t="str">
        <f>'高額レセ疾病傾向(患者一人当たり医療費順)'!$D$7</f>
        <v>悪性リンパ腫</v>
      </c>
      <c r="G155" s="131" t="s">
        <v>586</v>
      </c>
      <c r="H155" s="88">
        <v>37</v>
      </c>
      <c r="I155" s="89">
        <v>183187890</v>
      </c>
      <c r="J155" s="90">
        <v>119636110</v>
      </c>
      <c r="K155" s="88">
        <f t="shared" si="7"/>
        <v>302824000</v>
      </c>
      <c r="L155" s="111">
        <f t="shared" si="8"/>
        <v>8184432.4324324327</v>
      </c>
      <c r="M155" s="238">
        <f>IFERROR(H155/$Q$35,"-")</f>
        <v>1.1722957987453267E-3</v>
      </c>
      <c r="N155" s="26"/>
      <c r="O155" s="26"/>
      <c r="P155" s="26"/>
      <c r="Q155" s="26"/>
    </row>
    <row r="156" spans="1:17" ht="39.950000000000003" customHeight="1">
      <c r="A156" s="26"/>
      <c r="B156" s="332"/>
      <c r="C156" s="323"/>
      <c r="D156" s="327"/>
      <c r="E156" s="39" t="str">
        <f>'高額レセ疾病傾向(患者一人当たり医療費順)'!$C$8</f>
        <v>0904</v>
      </c>
      <c r="F156" s="132" t="str">
        <f>'高額レセ疾病傾向(患者一人当たり医療費順)'!$D$8</f>
        <v>くも膜下出血</v>
      </c>
      <c r="G156" s="132" t="s">
        <v>587</v>
      </c>
      <c r="H156" s="40">
        <v>11</v>
      </c>
      <c r="I156" s="41">
        <v>68964550</v>
      </c>
      <c r="J156" s="42">
        <v>1325790</v>
      </c>
      <c r="K156" s="40">
        <f t="shared" si="7"/>
        <v>70290340</v>
      </c>
      <c r="L156" s="109">
        <f t="shared" si="8"/>
        <v>6390030.9090909092</v>
      </c>
      <c r="M156" s="239">
        <f>IFERROR(H156/$Q$35,"-")</f>
        <v>3.4852037259996196E-4</v>
      </c>
      <c r="N156" s="26"/>
      <c r="O156" s="26"/>
      <c r="P156" s="26"/>
      <c r="Q156" s="26"/>
    </row>
    <row r="157" spans="1:17" ht="39.950000000000003" customHeight="1">
      <c r="A157" s="26"/>
      <c r="B157" s="332"/>
      <c r="C157" s="323"/>
      <c r="D157" s="327"/>
      <c r="E157" s="39" t="str">
        <f>'高額レセ疾病傾向(患者一人当たり医療費順)'!$C$9</f>
        <v>0209</v>
      </c>
      <c r="F157" s="132" t="str">
        <f>'高額レセ疾病傾向(患者一人当たり医療費順)'!$D$9</f>
        <v>白血病</v>
      </c>
      <c r="G157" s="132" t="s">
        <v>588</v>
      </c>
      <c r="H157" s="40">
        <v>19</v>
      </c>
      <c r="I157" s="41">
        <v>66082340</v>
      </c>
      <c r="J157" s="42">
        <v>59441960</v>
      </c>
      <c r="K157" s="40">
        <f t="shared" si="7"/>
        <v>125524300</v>
      </c>
      <c r="L157" s="109">
        <f t="shared" si="8"/>
        <v>6606542.1052631577</v>
      </c>
      <c r="M157" s="239">
        <f>IFERROR(H157/$Q$35,"-")</f>
        <v>6.019897344908434E-4</v>
      </c>
      <c r="N157" s="26"/>
      <c r="O157" s="26"/>
      <c r="P157" s="26"/>
      <c r="Q157" s="26"/>
    </row>
    <row r="158" spans="1:17" ht="39.950000000000003" customHeight="1">
      <c r="A158" s="26"/>
      <c r="B158" s="332"/>
      <c r="C158" s="323"/>
      <c r="D158" s="327"/>
      <c r="E158" s="39" t="str">
        <f>'高額レセ疾病傾向(患者一人当たり医療費順)'!$C$10</f>
        <v>1402</v>
      </c>
      <c r="F158" s="132" t="str">
        <f>'高額レセ疾病傾向(患者一人当たり医療費順)'!$D$10</f>
        <v>腎不全</v>
      </c>
      <c r="G158" s="132" t="s">
        <v>589</v>
      </c>
      <c r="H158" s="40">
        <v>118</v>
      </c>
      <c r="I158" s="41">
        <v>376616640</v>
      </c>
      <c r="J158" s="42">
        <v>354440070</v>
      </c>
      <c r="K158" s="40">
        <f t="shared" si="7"/>
        <v>731056710</v>
      </c>
      <c r="L158" s="109">
        <f t="shared" si="8"/>
        <v>6195395.8474576268</v>
      </c>
      <c r="M158" s="239">
        <f>IFERROR(H158/$Q$35,"-")</f>
        <v>3.7386730878905014E-3</v>
      </c>
      <c r="N158" s="26"/>
      <c r="O158" s="26"/>
      <c r="P158" s="26"/>
      <c r="Q158" s="26"/>
    </row>
    <row r="159" spans="1:17" ht="39.950000000000003" customHeight="1" thickBot="1">
      <c r="A159" s="26"/>
      <c r="B159" s="333"/>
      <c r="C159" s="325"/>
      <c r="D159" s="328"/>
      <c r="E159" s="43" t="str">
        <f>'高額レセ疾病傾向(患者一人当たり医療費順)'!$C$11</f>
        <v>0506</v>
      </c>
      <c r="F159" s="133" t="str">
        <f>'高額レセ疾病傾向(患者一人当たり医療費順)'!$D$11</f>
        <v>知的障害＜精神遅滞＞</v>
      </c>
      <c r="G159" s="132" t="s">
        <v>168</v>
      </c>
      <c r="H159" s="40">
        <v>1</v>
      </c>
      <c r="I159" s="41">
        <v>5971550</v>
      </c>
      <c r="J159" s="42">
        <v>0</v>
      </c>
      <c r="K159" s="40">
        <f t="shared" si="7"/>
        <v>5971550</v>
      </c>
      <c r="L159" s="109">
        <f t="shared" si="8"/>
        <v>5971550</v>
      </c>
      <c r="M159" s="239">
        <f>IFERROR(H159/$Q$35,"-")</f>
        <v>3.1683670236360181E-5</v>
      </c>
      <c r="N159" s="26"/>
      <c r="O159" s="26"/>
      <c r="P159" s="26"/>
      <c r="Q159" s="26"/>
    </row>
    <row r="160" spans="1:17" ht="39.950000000000003" customHeight="1">
      <c r="A160" s="26"/>
      <c r="B160" s="331">
        <v>32</v>
      </c>
      <c r="C160" s="330" t="s">
        <v>36</v>
      </c>
      <c r="D160" s="329">
        <f>Q36</f>
        <v>25703</v>
      </c>
      <c r="E160" s="47" t="str">
        <f>'高額レセ疾病傾向(患者一人当たり医療費順)'!$C$7</f>
        <v>0208</v>
      </c>
      <c r="F160" s="131" t="str">
        <f>'高額レセ疾病傾向(患者一人当たり医療費順)'!$D$7</f>
        <v>悪性リンパ腫</v>
      </c>
      <c r="G160" s="131" t="s">
        <v>590</v>
      </c>
      <c r="H160" s="88">
        <v>27</v>
      </c>
      <c r="I160" s="89">
        <v>94666610</v>
      </c>
      <c r="J160" s="90">
        <v>64738100</v>
      </c>
      <c r="K160" s="88">
        <f t="shared" si="7"/>
        <v>159404710</v>
      </c>
      <c r="L160" s="111">
        <f t="shared" si="8"/>
        <v>5903878.1481481483</v>
      </c>
      <c r="M160" s="238">
        <f>IFERROR(H160/$Q$36,"-")</f>
        <v>1.0504610356767692E-3</v>
      </c>
      <c r="N160" s="26"/>
      <c r="O160" s="26"/>
      <c r="P160" s="26"/>
      <c r="Q160" s="26"/>
    </row>
    <row r="161" spans="1:17" ht="39.950000000000003" customHeight="1">
      <c r="A161" s="26"/>
      <c r="B161" s="332"/>
      <c r="C161" s="323"/>
      <c r="D161" s="327"/>
      <c r="E161" s="39" t="str">
        <f>'高額レセ疾病傾向(患者一人当たり医療費順)'!$C$8</f>
        <v>0904</v>
      </c>
      <c r="F161" s="132" t="str">
        <f>'高額レセ疾病傾向(患者一人当たり医療費順)'!$D$8</f>
        <v>くも膜下出血</v>
      </c>
      <c r="G161" s="132" t="s">
        <v>591</v>
      </c>
      <c r="H161" s="40">
        <v>11</v>
      </c>
      <c r="I161" s="41">
        <v>76561160</v>
      </c>
      <c r="J161" s="42">
        <v>2039590</v>
      </c>
      <c r="K161" s="40">
        <f t="shared" si="7"/>
        <v>78600750</v>
      </c>
      <c r="L161" s="109">
        <f t="shared" si="8"/>
        <v>7145522.7272727275</v>
      </c>
      <c r="M161" s="239">
        <f>IFERROR(H161/$Q$36,"-")</f>
        <v>4.2796560712757265E-4</v>
      </c>
      <c r="N161" s="26"/>
      <c r="O161" s="26"/>
      <c r="P161" s="26"/>
      <c r="Q161" s="26"/>
    </row>
    <row r="162" spans="1:17" ht="39.950000000000003" customHeight="1">
      <c r="A162" s="26"/>
      <c r="B162" s="332"/>
      <c r="C162" s="323"/>
      <c r="D162" s="327"/>
      <c r="E162" s="39" t="str">
        <f>'高額レセ疾病傾向(患者一人当たり医療費順)'!$C$9</f>
        <v>0209</v>
      </c>
      <c r="F162" s="132" t="str">
        <f>'高額レセ疾病傾向(患者一人当たり医療費順)'!$D$9</f>
        <v>白血病</v>
      </c>
      <c r="G162" s="132" t="s">
        <v>592</v>
      </c>
      <c r="H162" s="40">
        <v>10</v>
      </c>
      <c r="I162" s="41">
        <v>53349300</v>
      </c>
      <c r="J162" s="42">
        <v>21062030</v>
      </c>
      <c r="K162" s="40">
        <f t="shared" si="7"/>
        <v>74411330</v>
      </c>
      <c r="L162" s="109">
        <f t="shared" si="8"/>
        <v>7441133</v>
      </c>
      <c r="M162" s="239">
        <f>IFERROR(H162/$Q$36,"-")</f>
        <v>3.8905964284324785E-4</v>
      </c>
      <c r="N162" s="26"/>
      <c r="O162" s="26"/>
      <c r="P162" s="26"/>
      <c r="Q162" s="26"/>
    </row>
    <row r="163" spans="1:17" ht="39.950000000000003" customHeight="1">
      <c r="A163" s="26"/>
      <c r="B163" s="332"/>
      <c r="C163" s="323"/>
      <c r="D163" s="327"/>
      <c r="E163" s="39" t="str">
        <f>'高額レセ疾病傾向(患者一人当たり医療費順)'!$C$10</f>
        <v>1402</v>
      </c>
      <c r="F163" s="132" t="str">
        <f>'高額レセ疾病傾向(患者一人当たり医療費順)'!$D$10</f>
        <v>腎不全</v>
      </c>
      <c r="G163" s="132" t="s">
        <v>517</v>
      </c>
      <c r="H163" s="40">
        <v>138</v>
      </c>
      <c r="I163" s="41">
        <v>362396450</v>
      </c>
      <c r="J163" s="42">
        <v>432833620</v>
      </c>
      <c r="K163" s="40">
        <f t="shared" si="7"/>
        <v>795230070</v>
      </c>
      <c r="L163" s="109">
        <f t="shared" si="8"/>
        <v>5762536.7391304346</v>
      </c>
      <c r="M163" s="239">
        <f>IFERROR(H163/$Q$36,"-")</f>
        <v>5.3690230712368208E-3</v>
      </c>
      <c r="N163" s="26"/>
      <c r="O163" s="26"/>
      <c r="P163" s="26"/>
      <c r="Q163" s="26"/>
    </row>
    <row r="164" spans="1:17" ht="39.950000000000003" customHeight="1" thickBot="1">
      <c r="A164" s="26"/>
      <c r="B164" s="333"/>
      <c r="C164" s="325"/>
      <c r="D164" s="328"/>
      <c r="E164" s="43" t="str">
        <f>'高額レセ疾病傾向(患者一人当たり医療費順)'!$C$11</f>
        <v>0506</v>
      </c>
      <c r="F164" s="133" t="str">
        <f>'高額レセ疾病傾向(患者一人当たり医療費順)'!$D$11</f>
        <v>知的障害＜精神遅滞＞</v>
      </c>
      <c r="G164" s="133" t="s">
        <v>513</v>
      </c>
      <c r="H164" s="44" t="s">
        <v>513</v>
      </c>
      <c r="I164" s="45" t="s">
        <v>513</v>
      </c>
      <c r="J164" s="46" t="s">
        <v>513</v>
      </c>
      <c r="K164" s="44" t="str">
        <f t="shared" si="7"/>
        <v>-</v>
      </c>
      <c r="L164" s="110" t="str">
        <f t="shared" si="8"/>
        <v>-</v>
      </c>
      <c r="M164" s="240" t="str">
        <f>IFERROR(H164/$Q$36,"-")</f>
        <v>-</v>
      </c>
      <c r="N164" s="26"/>
      <c r="O164" s="26"/>
      <c r="P164" s="26"/>
      <c r="Q164" s="26"/>
    </row>
    <row r="165" spans="1:17" ht="39.950000000000003" customHeight="1">
      <c r="A165" s="26"/>
      <c r="B165" s="331">
        <v>33</v>
      </c>
      <c r="C165" s="330" t="s">
        <v>37</v>
      </c>
      <c r="D165" s="329">
        <f>Q37</f>
        <v>7555</v>
      </c>
      <c r="E165" s="47" t="str">
        <f>'高額レセ疾病傾向(患者一人当たり医療費順)'!$C$7</f>
        <v>0208</v>
      </c>
      <c r="F165" s="131" t="str">
        <f>'高額レセ疾病傾向(患者一人当たり医療費順)'!$D$7</f>
        <v>悪性リンパ腫</v>
      </c>
      <c r="G165" s="131" t="s">
        <v>593</v>
      </c>
      <c r="H165" s="88">
        <v>5</v>
      </c>
      <c r="I165" s="89">
        <v>25884610</v>
      </c>
      <c r="J165" s="90">
        <v>8489020</v>
      </c>
      <c r="K165" s="88">
        <f t="shared" si="7"/>
        <v>34373630</v>
      </c>
      <c r="L165" s="111">
        <f t="shared" si="8"/>
        <v>6874726</v>
      </c>
      <c r="M165" s="238">
        <f>IFERROR(H165/$Q$37,"-")</f>
        <v>6.6181336863004633E-4</v>
      </c>
      <c r="N165" s="26"/>
      <c r="O165" s="26"/>
      <c r="P165" s="26"/>
      <c r="Q165" s="26"/>
    </row>
    <row r="166" spans="1:17" ht="39.950000000000003" customHeight="1">
      <c r="A166" s="26"/>
      <c r="B166" s="332"/>
      <c r="C166" s="323"/>
      <c r="D166" s="327"/>
      <c r="E166" s="39" t="str">
        <f>'高額レセ疾病傾向(患者一人当たり医療費順)'!$C$8</f>
        <v>0904</v>
      </c>
      <c r="F166" s="132" t="str">
        <f>'高額レセ疾病傾向(患者一人当たり医療費順)'!$D$8</f>
        <v>くも膜下出血</v>
      </c>
      <c r="G166" s="132" t="s">
        <v>594</v>
      </c>
      <c r="H166" s="40">
        <v>1</v>
      </c>
      <c r="I166" s="41">
        <v>5951810</v>
      </c>
      <c r="J166" s="42">
        <v>0</v>
      </c>
      <c r="K166" s="40">
        <f t="shared" si="7"/>
        <v>5951810</v>
      </c>
      <c r="L166" s="109">
        <f t="shared" si="8"/>
        <v>5951810</v>
      </c>
      <c r="M166" s="239">
        <f>IFERROR(H166/$Q$37,"-")</f>
        <v>1.3236267372600927E-4</v>
      </c>
      <c r="N166" s="26"/>
      <c r="O166" s="26"/>
      <c r="P166" s="26"/>
      <c r="Q166" s="26"/>
    </row>
    <row r="167" spans="1:17" ht="39.950000000000003" customHeight="1">
      <c r="A167" s="26"/>
      <c r="B167" s="332"/>
      <c r="C167" s="323"/>
      <c r="D167" s="327"/>
      <c r="E167" s="39" t="str">
        <f>'高額レセ疾病傾向(患者一人当たり医療費順)'!$C$9</f>
        <v>0209</v>
      </c>
      <c r="F167" s="132" t="str">
        <f>'高額レセ疾病傾向(患者一人当たり医療費順)'!$D$9</f>
        <v>白血病</v>
      </c>
      <c r="G167" s="132" t="s">
        <v>595</v>
      </c>
      <c r="H167" s="40">
        <v>9</v>
      </c>
      <c r="I167" s="41">
        <v>52333230</v>
      </c>
      <c r="J167" s="42">
        <v>20759690</v>
      </c>
      <c r="K167" s="40">
        <f t="shared" si="7"/>
        <v>73092920</v>
      </c>
      <c r="L167" s="109">
        <f t="shared" si="8"/>
        <v>8121435.555555556</v>
      </c>
      <c r="M167" s="239">
        <f>IFERROR(H167/$Q$37,"-")</f>
        <v>1.1912640635340834E-3</v>
      </c>
      <c r="N167" s="26"/>
      <c r="O167" s="26"/>
      <c r="P167" s="26"/>
      <c r="Q167" s="26"/>
    </row>
    <row r="168" spans="1:17" ht="39.950000000000003" customHeight="1">
      <c r="A168" s="26"/>
      <c r="B168" s="332"/>
      <c r="C168" s="323"/>
      <c r="D168" s="327"/>
      <c r="E168" s="39" t="str">
        <f>'高額レセ疾病傾向(患者一人当たり医療費順)'!$C$10</f>
        <v>1402</v>
      </c>
      <c r="F168" s="132" t="str">
        <f>'高額レセ疾病傾向(患者一人当たり医療費順)'!$D$10</f>
        <v>腎不全</v>
      </c>
      <c r="G168" s="132" t="s">
        <v>509</v>
      </c>
      <c r="H168" s="40">
        <v>42</v>
      </c>
      <c r="I168" s="41">
        <v>89110110</v>
      </c>
      <c r="J168" s="42">
        <v>120502580</v>
      </c>
      <c r="K168" s="40">
        <f t="shared" si="7"/>
        <v>209612690</v>
      </c>
      <c r="L168" s="109">
        <f t="shared" si="8"/>
        <v>4990778.333333333</v>
      </c>
      <c r="M168" s="239">
        <f>IFERROR(H168/$Q$37,"-")</f>
        <v>5.5592322964923896E-3</v>
      </c>
      <c r="N168" s="26"/>
      <c r="O168" s="26"/>
      <c r="P168" s="26"/>
      <c r="Q168" s="26"/>
    </row>
    <row r="169" spans="1:17" ht="39.950000000000003" customHeight="1" thickBot="1">
      <c r="A169" s="26"/>
      <c r="B169" s="333"/>
      <c r="C169" s="325"/>
      <c r="D169" s="328"/>
      <c r="E169" s="43" t="str">
        <f>'高額レセ疾病傾向(患者一人当たり医療費順)'!$C$11</f>
        <v>0506</v>
      </c>
      <c r="F169" s="133" t="str">
        <f>'高額レセ疾病傾向(患者一人当たり医療費順)'!$D$11</f>
        <v>知的障害＜精神遅滞＞</v>
      </c>
      <c r="G169" s="133" t="s">
        <v>513</v>
      </c>
      <c r="H169" s="44" t="s">
        <v>513</v>
      </c>
      <c r="I169" s="45" t="s">
        <v>513</v>
      </c>
      <c r="J169" s="46" t="s">
        <v>513</v>
      </c>
      <c r="K169" s="44" t="str">
        <f t="shared" si="7"/>
        <v>-</v>
      </c>
      <c r="L169" s="110" t="str">
        <f t="shared" si="8"/>
        <v>-</v>
      </c>
      <c r="M169" s="240" t="str">
        <f>IFERROR(H169/$Q$37,"-")</f>
        <v>-</v>
      </c>
      <c r="N169" s="26"/>
      <c r="O169" s="26"/>
      <c r="P169" s="26"/>
      <c r="Q169" s="26"/>
    </row>
    <row r="170" spans="1:17" ht="39.950000000000003" customHeight="1">
      <c r="A170" s="26"/>
      <c r="B170" s="331">
        <v>34</v>
      </c>
      <c r="C170" s="330" t="s">
        <v>38</v>
      </c>
      <c r="D170" s="329">
        <f>Q38</f>
        <v>32422</v>
      </c>
      <c r="E170" s="47" t="str">
        <f>'高額レセ疾病傾向(患者一人当たり医療費順)'!$C$7</f>
        <v>0208</v>
      </c>
      <c r="F170" s="131" t="str">
        <f>'高額レセ疾病傾向(患者一人当たり医療費順)'!$D$7</f>
        <v>悪性リンパ腫</v>
      </c>
      <c r="G170" s="131" t="s">
        <v>596</v>
      </c>
      <c r="H170" s="88">
        <v>32</v>
      </c>
      <c r="I170" s="89">
        <v>158861240</v>
      </c>
      <c r="J170" s="90">
        <v>88313520</v>
      </c>
      <c r="K170" s="88">
        <f t="shared" si="7"/>
        <v>247174760</v>
      </c>
      <c r="L170" s="111">
        <f t="shared" si="8"/>
        <v>7724211.25</v>
      </c>
      <c r="M170" s="238">
        <f>IFERROR(H170/$Q$38,"-")</f>
        <v>9.8698414656714578E-4</v>
      </c>
      <c r="N170" s="26"/>
      <c r="O170" s="26"/>
      <c r="P170" s="26"/>
      <c r="Q170" s="26"/>
    </row>
    <row r="171" spans="1:17" ht="39.950000000000003" customHeight="1">
      <c r="A171" s="26"/>
      <c r="B171" s="332"/>
      <c r="C171" s="323"/>
      <c r="D171" s="327"/>
      <c r="E171" s="39" t="str">
        <f>'高額レセ疾病傾向(患者一人当たり医療費順)'!$C$8</f>
        <v>0904</v>
      </c>
      <c r="F171" s="132" t="str">
        <f>'高額レセ疾病傾向(患者一人当たり医療費順)'!$D$8</f>
        <v>くも膜下出血</v>
      </c>
      <c r="G171" s="132" t="s">
        <v>597</v>
      </c>
      <c r="H171" s="40">
        <v>14</v>
      </c>
      <c r="I171" s="41">
        <v>68757310</v>
      </c>
      <c r="J171" s="42">
        <v>2141790</v>
      </c>
      <c r="K171" s="40">
        <f t="shared" si="7"/>
        <v>70899100</v>
      </c>
      <c r="L171" s="109">
        <f t="shared" si="8"/>
        <v>5064221.4285714282</v>
      </c>
      <c r="M171" s="239">
        <f>IFERROR(H171/$Q$38,"-")</f>
        <v>4.3180556412312625E-4</v>
      </c>
      <c r="N171" s="26"/>
      <c r="O171" s="26"/>
      <c r="P171" s="26"/>
      <c r="Q171" s="26"/>
    </row>
    <row r="172" spans="1:17" ht="39.950000000000003" customHeight="1">
      <c r="A172" s="26"/>
      <c r="B172" s="332"/>
      <c r="C172" s="323"/>
      <c r="D172" s="327"/>
      <c r="E172" s="39" t="str">
        <f>'高額レセ疾病傾向(患者一人当たり医療費順)'!$C$9</f>
        <v>0209</v>
      </c>
      <c r="F172" s="132" t="str">
        <f>'高額レセ疾病傾向(患者一人当たり医療費順)'!$D$9</f>
        <v>白血病</v>
      </c>
      <c r="G172" s="132" t="s">
        <v>512</v>
      </c>
      <c r="H172" s="40">
        <v>19</v>
      </c>
      <c r="I172" s="41">
        <v>68162100</v>
      </c>
      <c r="J172" s="42">
        <v>61166150</v>
      </c>
      <c r="K172" s="40">
        <f t="shared" si="7"/>
        <v>129328250</v>
      </c>
      <c r="L172" s="109">
        <f t="shared" si="8"/>
        <v>6806750</v>
      </c>
      <c r="M172" s="239">
        <f>IFERROR(H172/$Q$38,"-")</f>
        <v>5.8602183702424282E-4</v>
      </c>
      <c r="N172" s="26"/>
      <c r="O172" s="26"/>
      <c r="P172" s="26"/>
      <c r="Q172" s="26"/>
    </row>
    <row r="173" spans="1:17" ht="39.950000000000003" customHeight="1">
      <c r="A173" s="26"/>
      <c r="B173" s="332"/>
      <c r="C173" s="323"/>
      <c r="D173" s="327"/>
      <c r="E173" s="39" t="str">
        <f>'高額レセ疾病傾向(患者一人当たり医療費順)'!$C$10</f>
        <v>1402</v>
      </c>
      <c r="F173" s="132" t="str">
        <f>'高額レセ疾病傾向(患者一人当たり医療費順)'!$D$10</f>
        <v>腎不全</v>
      </c>
      <c r="G173" s="132" t="s">
        <v>517</v>
      </c>
      <c r="H173" s="40">
        <v>150</v>
      </c>
      <c r="I173" s="41">
        <v>468234180</v>
      </c>
      <c r="J173" s="42">
        <v>349168010</v>
      </c>
      <c r="K173" s="40">
        <f t="shared" si="7"/>
        <v>817402190</v>
      </c>
      <c r="L173" s="109">
        <f t="shared" si="8"/>
        <v>5449347.9333333336</v>
      </c>
      <c r="M173" s="239">
        <f>IFERROR(H173/$Q$38,"-")</f>
        <v>4.6264881870334961E-3</v>
      </c>
      <c r="N173" s="26"/>
      <c r="O173" s="26"/>
      <c r="P173" s="26"/>
      <c r="Q173" s="26"/>
    </row>
    <row r="174" spans="1:17" ht="39.950000000000003" customHeight="1" thickBot="1">
      <c r="A174" s="26"/>
      <c r="B174" s="333"/>
      <c r="C174" s="325"/>
      <c r="D174" s="328"/>
      <c r="E174" s="43" t="str">
        <f>'高額レセ疾病傾向(患者一人当たり医療費順)'!$C$11</f>
        <v>0506</v>
      </c>
      <c r="F174" s="133" t="str">
        <f>'高額レセ疾病傾向(患者一人当たり医療費順)'!$D$11</f>
        <v>知的障害＜精神遅滞＞</v>
      </c>
      <c r="G174" s="132" t="s">
        <v>513</v>
      </c>
      <c r="H174" s="40" t="s">
        <v>513</v>
      </c>
      <c r="I174" s="41" t="s">
        <v>513</v>
      </c>
      <c r="J174" s="42" t="s">
        <v>513</v>
      </c>
      <c r="K174" s="40" t="str">
        <f t="shared" si="7"/>
        <v>-</v>
      </c>
      <c r="L174" s="109" t="str">
        <f t="shared" si="8"/>
        <v>-</v>
      </c>
      <c r="M174" s="239" t="str">
        <f>IFERROR(H174/$Q$38,"-")</f>
        <v>-</v>
      </c>
      <c r="N174" s="26"/>
      <c r="O174" s="26"/>
      <c r="P174" s="26"/>
      <c r="Q174" s="26"/>
    </row>
    <row r="175" spans="1:17" ht="39.950000000000003" customHeight="1">
      <c r="A175" s="26"/>
      <c r="B175" s="331">
        <v>35</v>
      </c>
      <c r="C175" s="330" t="s">
        <v>1</v>
      </c>
      <c r="D175" s="329">
        <f>Q39</f>
        <v>66353</v>
      </c>
      <c r="E175" s="47" t="str">
        <f>'高額レセ疾病傾向(患者一人当たり医療費順)'!$C$7</f>
        <v>0208</v>
      </c>
      <c r="F175" s="131" t="str">
        <f>'高額レセ疾病傾向(患者一人当たり医療費順)'!$D$7</f>
        <v>悪性リンパ腫</v>
      </c>
      <c r="G175" s="131" t="s">
        <v>510</v>
      </c>
      <c r="H175" s="88">
        <v>84</v>
      </c>
      <c r="I175" s="89">
        <v>451152540</v>
      </c>
      <c r="J175" s="90">
        <v>92813790</v>
      </c>
      <c r="K175" s="88">
        <f t="shared" si="7"/>
        <v>543966330</v>
      </c>
      <c r="L175" s="111">
        <f t="shared" si="8"/>
        <v>6475789.6428571427</v>
      </c>
      <c r="M175" s="238">
        <f>IFERROR(H175/$Q$39,"-")</f>
        <v>1.2659563245068046E-3</v>
      </c>
      <c r="N175" s="26"/>
      <c r="O175" s="26"/>
      <c r="P175" s="26"/>
      <c r="Q175" s="26"/>
    </row>
    <row r="176" spans="1:17" ht="39.950000000000003" customHeight="1">
      <c r="A176" s="26"/>
      <c r="B176" s="332"/>
      <c r="C176" s="323"/>
      <c r="D176" s="327"/>
      <c r="E176" s="39" t="str">
        <f>'高額レセ疾病傾向(患者一人当たり医療費順)'!$C$8</f>
        <v>0904</v>
      </c>
      <c r="F176" s="132" t="str">
        <f>'高額レセ疾病傾向(患者一人当たり医療費順)'!$D$8</f>
        <v>くも膜下出血</v>
      </c>
      <c r="G176" s="132" t="s">
        <v>598</v>
      </c>
      <c r="H176" s="40">
        <v>32</v>
      </c>
      <c r="I176" s="41">
        <v>173526700</v>
      </c>
      <c r="J176" s="42">
        <v>5784050</v>
      </c>
      <c r="K176" s="40">
        <f t="shared" si="7"/>
        <v>179310750</v>
      </c>
      <c r="L176" s="109">
        <f t="shared" si="8"/>
        <v>5603460.9375</v>
      </c>
      <c r="M176" s="239">
        <f>IFERROR(H176/$Q$39,"-")</f>
        <v>4.822690760025922E-4</v>
      </c>
      <c r="N176" s="26"/>
      <c r="O176" s="26"/>
      <c r="P176" s="26"/>
      <c r="Q176" s="26"/>
    </row>
    <row r="177" spans="1:17" ht="39.950000000000003" customHeight="1">
      <c r="A177" s="26"/>
      <c r="B177" s="332"/>
      <c r="C177" s="323"/>
      <c r="D177" s="327"/>
      <c r="E177" s="39" t="str">
        <f>'高額レセ疾病傾向(患者一人当たり医療費順)'!$C$9</f>
        <v>0209</v>
      </c>
      <c r="F177" s="132" t="str">
        <f>'高額レセ疾病傾向(患者一人当たり医療費順)'!$D$9</f>
        <v>白血病</v>
      </c>
      <c r="G177" s="132" t="s">
        <v>599</v>
      </c>
      <c r="H177" s="40">
        <v>34</v>
      </c>
      <c r="I177" s="41">
        <v>104812870</v>
      </c>
      <c r="J177" s="42">
        <v>97777330</v>
      </c>
      <c r="K177" s="40">
        <f t="shared" si="7"/>
        <v>202590200</v>
      </c>
      <c r="L177" s="109">
        <f t="shared" si="8"/>
        <v>5958535.2941176472</v>
      </c>
      <c r="M177" s="239">
        <f>IFERROR(H177/$Q$39,"-")</f>
        <v>5.1241089325275424E-4</v>
      </c>
      <c r="N177" s="26"/>
      <c r="O177" s="26"/>
      <c r="P177" s="26"/>
      <c r="Q177" s="26"/>
    </row>
    <row r="178" spans="1:17" ht="39.950000000000003" customHeight="1">
      <c r="A178" s="26"/>
      <c r="B178" s="332"/>
      <c r="C178" s="323"/>
      <c r="D178" s="327"/>
      <c r="E178" s="39" t="str">
        <f>'高額レセ疾病傾向(患者一人当たり医療費順)'!$C$10</f>
        <v>1402</v>
      </c>
      <c r="F178" s="132" t="str">
        <f>'高額レセ疾病傾向(患者一人当たり医療費順)'!$D$10</f>
        <v>腎不全</v>
      </c>
      <c r="G178" s="132" t="s">
        <v>509</v>
      </c>
      <c r="H178" s="40">
        <v>288</v>
      </c>
      <c r="I178" s="41">
        <v>766013020</v>
      </c>
      <c r="J178" s="42">
        <v>926309150</v>
      </c>
      <c r="K178" s="40">
        <f t="shared" si="7"/>
        <v>1692322170</v>
      </c>
      <c r="L178" s="109">
        <f t="shared" si="8"/>
        <v>5876118.645833333</v>
      </c>
      <c r="M178" s="239">
        <f>IFERROR(H178/$Q$39,"-")</f>
        <v>4.3404216840233299E-3</v>
      </c>
      <c r="N178" s="26"/>
      <c r="O178" s="26"/>
      <c r="P178" s="26"/>
      <c r="Q178" s="26"/>
    </row>
    <row r="179" spans="1:17" ht="39.950000000000003" customHeight="1" thickBot="1">
      <c r="A179" s="26"/>
      <c r="B179" s="333"/>
      <c r="C179" s="325"/>
      <c r="D179" s="328"/>
      <c r="E179" s="43" t="str">
        <f>'高額レセ疾病傾向(患者一人当たり医療費順)'!$C$11</f>
        <v>0506</v>
      </c>
      <c r="F179" s="133" t="str">
        <f>'高額レセ疾病傾向(患者一人当たり医療費順)'!$D$11</f>
        <v>知的障害＜精神遅滞＞</v>
      </c>
      <c r="G179" s="133" t="s">
        <v>513</v>
      </c>
      <c r="H179" s="44" t="s">
        <v>513</v>
      </c>
      <c r="I179" s="45" t="s">
        <v>513</v>
      </c>
      <c r="J179" s="46" t="s">
        <v>513</v>
      </c>
      <c r="K179" s="44" t="str">
        <f t="shared" si="7"/>
        <v>-</v>
      </c>
      <c r="L179" s="110" t="str">
        <f t="shared" si="8"/>
        <v>-</v>
      </c>
      <c r="M179" s="240" t="str">
        <f>IFERROR(H179/$Q$39,"-")</f>
        <v>-</v>
      </c>
      <c r="N179" s="26"/>
      <c r="O179" s="26"/>
      <c r="P179" s="26"/>
      <c r="Q179" s="26"/>
    </row>
    <row r="180" spans="1:17" ht="39.950000000000003" customHeight="1">
      <c r="A180" s="26"/>
      <c r="B180" s="331">
        <v>36</v>
      </c>
      <c r="C180" s="330" t="s">
        <v>2</v>
      </c>
      <c r="D180" s="329">
        <f>Q40</f>
        <v>18444</v>
      </c>
      <c r="E180" s="47" t="str">
        <f>'高額レセ疾病傾向(患者一人当たり医療費順)'!$C$7</f>
        <v>0208</v>
      </c>
      <c r="F180" s="131" t="str">
        <f>'高額レセ疾病傾向(患者一人当たり医療費順)'!$D$7</f>
        <v>悪性リンパ腫</v>
      </c>
      <c r="G180" s="131" t="s">
        <v>600</v>
      </c>
      <c r="H180" s="88">
        <v>27</v>
      </c>
      <c r="I180" s="89">
        <v>163749230</v>
      </c>
      <c r="J180" s="90">
        <v>32723950</v>
      </c>
      <c r="K180" s="88">
        <f t="shared" si="7"/>
        <v>196473180</v>
      </c>
      <c r="L180" s="111">
        <f t="shared" si="8"/>
        <v>7276784.444444444</v>
      </c>
      <c r="M180" s="238">
        <f>IFERROR(H180/$Q$40,"-")</f>
        <v>1.4638906961613532E-3</v>
      </c>
      <c r="N180" s="26"/>
      <c r="O180" s="26"/>
      <c r="P180" s="26"/>
      <c r="Q180" s="26"/>
    </row>
    <row r="181" spans="1:17" ht="39.950000000000003" customHeight="1">
      <c r="A181" s="26"/>
      <c r="B181" s="332"/>
      <c r="C181" s="323"/>
      <c r="D181" s="327"/>
      <c r="E181" s="39" t="str">
        <f>'高額レセ疾病傾向(患者一人当たり医療費順)'!$C$8</f>
        <v>0904</v>
      </c>
      <c r="F181" s="132" t="str">
        <f>'高額レセ疾病傾向(患者一人当たり医療費順)'!$D$8</f>
        <v>くも膜下出血</v>
      </c>
      <c r="G181" s="132" t="s">
        <v>598</v>
      </c>
      <c r="H181" s="40">
        <v>11</v>
      </c>
      <c r="I181" s="41">
        <v>62806860</v>
      </c>
      <c r="J181" s="42">
        <v>5366740</v>
      </c>
      <c r="K181" s="40">
        <f t="shared" si="7"/>
        <v>68173600</v>
      </c>
      <c r="L181" s="109">
        <f t="shared" si="8"/>
        <v>6197600</v>
      </c>
      <c r="M181" s="239">
        <f>IFERROR(H181/$Q$40,"-")</f>
        <v>5.9639991325092167E-4</v>
      </c>
      <c r="N181" s="26"/>
      <c r="O181" s="26"/>
      <c r="P181" s="26"/>
      <c r="Q181" s="26"/>
    </row>
    <row r="182" spans="1:17" ht="39.950000000000003" customHeight="1">
      <c r="A182" s="26"/>
      <c r="B182" s="332"/>
      <c r="C182" s="323"/>
      <c r="D182" s="327"/>
      <c r="E182" s="39" t="str">
        <f>'高額レセ疾病傾向(患者一人当たり医療費順)'!$C$9</f>
        <v>0209</v>
      </c>
      <c r="F182" s="132" t="str">
        <f>'高額レセ疾病傾向(患者一人当たり医療費順)'!$D$9</f>
        <v>白血病</v>
      </c>
      <c r="G182" s="132" t="s">
        <v>601</v>
      </c>
      <c r="H182" s="40">
        <v>6</v>
      </c>
      <c r="I182" s="41">
        <v>13745080</v>
      </c>
      <c r="J182" s="42">
        <v>18392200</v>
      </c>
      <c r="K182" s="40">
        <f t="shared" si="7"/>
        <v>32137280</v>
      </c>
      <c r="L182" s="109">
        <f t="shared" si="8"/>
        <v>5356213.333333333</v>
      </c>
      <c r="M182" s="239">
        <f>IFERROR(H182/$Q$40,"-")</f>
        <v>3.2530904359141186E-4</v>
      </c>
      <c r="N182" s="26"/>
      <c r="O182" s="26"/>
      <c r="P182" s="26"/>
      <c r="Q182" s="26"/>
    </row>
    <row r="183" spans="1:17" ht="39.950000000000003" customHeight="1">
      <c r="A183" s="26"/>
      <c r="B183" s="332"/>
      <c r="C183" s="323"/>
      <c r="D183" s="327"/>
      <c r="E183" s="39" t="str">
        <f>'高額レセ疾病傾向(患者一人当たり医療費順)'!$C$10</f>
        <v>1402</v>
      </c>
      <c r="F183" s="132" t="str">
        <f>'高額レセ疾病傾向(患者一人当たり医療費順)'!$D$10</f>
        <v>腎不全</v>
      </c>
      <c r="G183" s="132" t="s">
        <v>509</v>
      </c>
      <c r="H183" s="40">
        <v>77</v>
      </c>
      <c r="I183" s="41">
        <v>251885740</v>
      </c>
      <c r="J183" s="42">
        <v>247308570</v>
      </c>
      <c r="K183" s="40">
        <f t="shared" si="7"/>
        <v>499194310</v>
      </c>
      <c r="L183" s="109">
        <f t="shared" si="8"/>
        <v>6483042.987012987</v>
      </c>
      <c r="M183" s="239">
        <f>IFERROR(H183/$Q$40,"-")</f>
        <v>4.1747993927564522E-3</v>
      </c>
      <c r="N183" s="26"/>
      <c r="O183" s="26"/>
      <c r="P183" s="26"/>
      <c r="Q183" s="26"/>
    </row>
    <row r="184" spans="1:17" ht="39.950000000000003" customHeight="1" thickBot="1">
      <c r="A184" s="26"/>
      <c r="B184" s="333"/>
      <c r="C184" s="325"/>
      <c r="D184" s="328"/>
      <c r="E184" s="43" t="str">
        <f>'高額レセ疾病傾向(患者一人当たり医療費順)'!$C$11</f>
        <v>0506</v>
      </c>
      <c r="F184" s="133" t="str">
        <f>'高額レセ疾病傾向(患者一人当たり医療費順)'!$D$11</f>
        <v>知的障害＜精神遅滞＞</v>
      </c>
      <c r="G184" s="133" t="s">
        <v>513</v>
      </c>
      <c r="H184" s="44" t="s">
        <v>513</v>
      </c>
      <c r="I184" s="45" t="s">
        <v>513</v>
      </c>
      <c r="J184" s="46" t="s">
        <v>513</v>
      </c>
      <c r="K184" s="44" t="str">
        <f t="shared" si="7"/>
        <v>-</v>
      </c>
      <c r="L184" s="110" t="str">
        <f t="shared" si="8"/>
        <v>-</v>
      </c>
      <c r="M184" s="240" t="str">
        <f>IFERROR(H184/$Q$40,"-")</f>
        <v>-</v>
      </c>
      <c r="N184" s="26"/>
      <c r="O184" s="26"/>
      <c r="P184" s="26"/>
      <c r="Q184" s="26"/>
    </row>
    <row r="185" spans="1:17" ht="39.950000000000003" customHeight="1">
      <c r="A185" s="26"/>
      <c r="B185" s="331">
        <v>37</v>
      </c>
      <c r="C185" s="330" t="s">
        <v>3</v>
      </c>
      <c r="D185" s="329">
        <f>Q41</f>
        <v>57228</v>
      </c>
      <c r="E185" s="47" t="str">
        <f>'高額レセ疾病傾向(患者一人当たり医療費順)'!$C$7</f>
        <v>0208</v>
      </c>
      <c r="F185" s="131" t="str">
        <f>'高額レセ疾病傾向(患者一人当たり医療費順)'!$D$7</f>
        <v>悪性リンパ腫</v>
      </c>
      <c r="G185" s="131" t="s">
        <v>600</v>
      </c>
      <c r="H185" s="88">
        <v>72</v>
      </c>
      <c r="I185" s="89">
        <v>365516170</v>
      </c>
      <c r="J185" s="90">
        <v>159042970</v>
      </c>
      <c r="K185" s="88">
        <f t="shared" si="7"/>
        <v>524559140</v>
      </c>
      <c r="L185" s="111">
        <f t="shared" si="8"/>
        <v>7285543.611111111</v>
      </c>
      <c r="M185" s="238">
        <f>IFERROR(H185/$Q$41,"-")</f>
        <v>1.2581253931641854E-3</v>
      </c>
      <c r="N185" s="26"/>
      <c r="O185" s="26"/>
      <c r="P185" s="26"/>
      <c r="Q185" s="26"/>
    </row>
    <row r="186" spans="1:17" ht="39.950000000000003" customHeight="1">
      <c r="A186" s="26"/>
      <c r="B186" s="332"/>
      <c r="C186" s="323"/>
      <c r="D186" s="327"/>
      <c r="E186" s="39" t="str">
        <f>'高額レセ疾病傾向(患者一人当たり医療費順)'!$C$8</f>
        <v>0904</v>
      </c>
      <c r="F186" s="132" t="str">
        <f>'高額レセ疾病傾向(患者一人当たり医療費順)'!$D$8</f>
        <v>くも膜下出血</v>
      </c>
      <c r="G186" s="132" t="s">
        <v>575</v>
      </c>
      <c r="H186" s="40">
        <v>24</v>
      </c>
      <c r="I186" s="41">
        <v>189035710</v>
      </c>
      <c r="J186" s="42">
        <v>4543760</v>
      </c>
      <c r="K186" s="40">
        <f t="shared" si="7"/>
        <v>193579470</v>
      </c>
      <c r="L186" s="109">
        <f t="shared" si="8"/>
        <v>8065811.25</v>
      </c>
      <c r="M186" s="239">
        <f>IFERROR(H186/$Q$41,"-")</f>
        <v>4.1937513105472847E-4</v>
      </c>
      <c r="N186" s="26"/>
      <c r="O186" s="26"/>
      <c r="P186" s="26"/>
      <c r="Q186" s="26"/>
    </row>
    <row r="187" spans="1:17" ht="39.950000000000003" customHeight="1">
      <c r="A187" s="26"/>
      <c r="B187" s="332"/>
      <c r="C187" s="323"/>
      <c r="D187" s="327"/>
      <c r="E187" s="39" t="str">
        <f>'高額レセ疾病傾向(患者一人当たり医療費順)'!$C$9</f>
        <v>0209</v>
      </c>
      <c r="F187" s="132" t="str">
        <f>'高額レセ疾病傾向(患者一人当たり医療費順)'!$D$9</f>
        <v>白血病</v>
      </c>
      <c r="G187" s="132" t="s">
        <v>508</v>
      </c>
      <c r="H187" s="40">
        <v>25</v>
      </c>
      <c r="I187" s="41">
        <v>88030060</v>
      </c>
      <c r="J187" s="42">
        <v>82884250</v>
      </c>
      <c r="K187" s="40">
        <f t="shared" si="7"/>
        <v>170914310</v>
      </c>
      <c r="L187" s="109">
        <f t="shared" si="8"/>
        <v>6836572.4000000004</v>
      </c>
      <c r="M187" s="239">
        <f>IFERROR(H187/$Q$41,"-")</f>
        <v>4.3684909484867547E-4</v>
      </c>
      <c r="N187" s="26"/>
      <c r="O187" s="26"/>
      <c r="P187" s="26"/>
      <c r="Q187" s="26"/>
    </row>
    <row r="188" spans="1:17" ht="39.950000000000003" customHeight="1">
      <c r="A188" s="26"/>
      <c r="B188" s="332"/>
      <c r="C188" s="323"/>
      <c r="D188" s="327"/>
      <c r="E188" s="39" t="str">
        <f>'高額レセ疾病傾向(患者一人当たり医療費順)'!$C$10</f>
        <v>1402</v>
      </c>
      <c r="F188" s="132" t="str">
        <f>'高額レセ疾病傾向(患者一人当たり医療費順)'!$D$10</f>
        <v>腎不全</v>
      </c>
      <c r="G188" s="132" t="s">
        <v>534</v>
      </c>
      <c r="H188" s="40">
        <v>272</v>
      </c>
      <c r="I188" s="41">
        <v>694358020</v>
      </c>
      <c r="J188" s="42">
        <v>945189600</v>
      </c>
      <c r="K188" s="40">
        <f t="shared" si="7"/>
        <v>1639547620</v>
      </c>
      <c r="L188" s="109">
        <f t="shared" si="8"/>
        <v>6027748.6029411769</v>
      </c>
      <c r="M188" s="239">
        <f>IFERROR(H188/$Q$41,"-")</f>
        <v>4.7529181519535895E-3</v>
      </c>
      <c r="N188" s="26"/>
      <c r="O188" s="26"/>
      <c r="P188" s="26"/>
      <c r="Q188" s="26"/>
    </row>
    <row r="189" spans="1:17" ht="39.950000000000003" customHeight="1" thickBot="1">
      <c r="A189" s="26"/>
      <c r="B189" s="333"/>
      <c r="C189" s="325"/>
      <c r="D189" s="328"/>
      <c r="E189" s="43" t="str">
        <f>'高額レセ疾病傾向(患者一人当たり医療費順)'!$C$11</f>
        <v>0506</v>
      </c>
      <c r="F189" s="133" t="str">
        <f>'高額レセ疾病傾向(患者一人当たり医療費順)'!$D$11</f>
        <v>知的障害＜精神遅滞＞</v>
      </c>
      <c r="G189" s="132" t="s">
        <v>513</v>
      </c>
      <c r="H189" s="40" t="s">
        <v>513</v>
      </c>
      <c r="I189" s="41" t="s">
        <v>513</v>
      </c>
      <c r="J189" s="42" t="s">
        <v>513</v>
      </c>
      <c r="K189" s="40" t="str">
        <f t="shared" si="7"/>
        <v>-</v>
      </c>
      <c r="L189" s="109" t="str">
        <f t="shared" si="8"/>
        <v>-</v>
      </c>
      <c r="M189" s="239" t="str">
        <f>IFERROR(H189/$Q$41,"-")</f>
        <v>-</v>
      </c>
      <c r="N189" s="26"/>
      <c r="O189" s="26"/>
      <c r="P189" s="26"/>
      <c r="Q189" s="26"/>
    </row>
    <row r="190" spans="1:17" ht="39.950000000000003" customHeight="1">
      <c r="A190" s="26"/>
      <c r="B190" s="331">
        <v>38</v>
      </c>
      <c r="C190" s="330" t="s">
        <v>39</v>
      </c>
      <c r="D190" s="329">
        <f>Q42</f>
        <v>11957</v>
      </c>
      <c r="E190" s="47" t="str">
        <f>'高額レセ疾病傾向(患者一人当たり医療費順)'!$C$7</f>
        <v>0208</v>
      </c>
      <c r="F190" s="131" t="str">
        <f>'高額レセ疾病傾向(患者一人当たり医療費順)'!$D$7</f>
        <v>悪性リンパ腫</v>
      </c>
      <c r="G190" s="131" t="s">
        <v>602</v>
      </c>
      <c r="H190" s="88">
        <v>12</v>
      </c>
      <c r="I190" s="89">
        <v>54706570</v>
      </c>
      <c r="J190" s="90">
        <v>32340540</v>
      </c>
      <c r="K190" s="88">
        <f t="shared" si="7"/>
        <v>87047110</v>
      </c>
      <c r="L190" s="111">
        <f t="shared" si="8"/>
        <v>7253925.833333333</v>
      </c>
      <c r="M190" s="238">
        <f>IFERROR(H190/$Q$42,"-")</f>
        <v>1.0035962197875721E-3</v>
      </c>
      <c r="N190" s="26"/>
      <c r="O190" s="26"/>
      <c r="P190" s="26"/>
      <c r="Q190" s="26"/>
    </row>
    <row r="191" spans="1:17" ht="39.950000000000003" customHeight="1">
      <c r="A191" s="26"/>
      <c r="B191" s="332"/>
      <c r="C191" s="323"/>
      <c r="D191" s="327"/>
      <c r="E191" s="39" t="str">
        <f>'高額レセ疾病傾向(患者一人当たり医療費順)'!$C$8</f>
        <v>0904</v>
      </c>
      <c r="F191" s="132" t="str">
        <f>'高額レセ疾病傾向(患者一人当たり医療費順)'!$D$8</f>
        <v>くも膜下出血</v>
      </c>
      <c r="G191" s="132" t="s">
        <v>513</v>
      </c>
      <c r="H191" s="40" t="s">
        <v>513</v>
      </c>
      <c r="I191" s="41" t="s">
        <v>513</v>
      </c>
      <c r="J191" s="42" t="s">
        <v>513</v>
      </c>
      <c r="K191" s="40" t="str">
        <f t="shared" si="7"/>
        <v>-</v>
      </c>
      <c r="L191" s="109" t="str">
        <f t="shared" si="8"/>
        <v>-</v>
      </c>
      <c r="M191" s="239" t="str">
        <f>IFERROR(H191/$Q$42,"-")</f>
        <v>-</v>
      </c>
      <c r="N191" s="26"/>
      <c r="O191" s="26"/>
      <c r="P191" s="26"/>
      <c r="Q191" s="26"/>
    </row>
    <row r="192" spans="1:17" ht="39.950000000000003" customHeight="1">
      <c r="A192" s="26"/>
      <c r="B192" s="332"/>
      <c r="C192" s="323"/>
      <c r="D192" s="327"/>
      <c r="E192" s="39" t="str">
        <f>'高額レセ疾病傾向(患者一人当たり医療費順)'!$C$9</f>
        <v>0209</v>
      </c>
      <c r="F192" s="132" t="str">
        <f>'高額レセ疾病傾向(患者一人当たり医療費順)'!$D$9</f>
        <v>白血病</v>
      </c>
      <c r="G192" s="132" t="s">
        <v>603</v>
      </c>
      <c r="H192" s="40">
        <v>6</v>
      </c>
      <c r="I192" s="41">
        <v>68233100</v>
      </c>
      <c r="J192" s="42">
        <v>6354000</v>
      </c>
      <c r="K192" s="40">
        <f t="shared" si="7"/>
        <v>74587100</v>
      </c>
      <c r="L192" s="109">
        <f t="shared" si="8"/>
        <v>12431183.333333334</v>
      </c>
      <c r="M192" s="239">
        <f>IFERROR(H192/$Q$42,"-")</f>
        <v>5.0179810989378604E-4</v>
      </c>
      <c r="N192" s="26"/>
      <c r="O192" s="26"/>
      <c r="P192" s="26"/>
      <c r="Q192" s="26"/>
    </row>
    <row r="193" spans="1:17" ht="39.950000000000003" customHeight="1">
      <c r="A193" s="26"/>
      <c r="B193" s="332"/>
      <c r="C193" s="323"/>
      <c r="D193" s="327"/>
      <c r="E193" s="39" t="str">
        <f>'高額レセ疾病傾向(患者一人当たり医療費順)'!$C$10</f>
        <v>1402</v>
      </c>
      <c r="F193" s="132" t="str">
        <f>'高額レセ疾病傾向(患者一人当たり医療費順)'!$D$10</f>
        <v>腎不全</v>
      </c>
      <c r="G193" s="132" t="s">
        <v>509</v>
      </c>
      <c r="H193" s="40">
        <v>46</v>
      </c>
      <c r="I193" s="41">
        <v>144391150</v>
      </c>
      <c r="J193" s="42">
        <v>109389770</v>
      </c>
      <c r="K193" s="40">
        <f t="shared" si="7"/>
        <v>253780920</v>
      </c>
      <c r="L193" s="109">
        <f t="shared" si="8"/>
        <v>5516976.5217391308</v>
      </c>
      <c r="M193" s="239">
        <f>IFERROR(H193/$Q$42,"-")</f>
        <v>3.8471188425190264E-3</v>
      </c>
      <c r="N193" s="26"/>
      <c r="O193" s="26"/>
      <c r="P193" s="26"/>
      <c r="Q193" s="26"/>
    </row>
    <row r="194" spans="1:17" ht="39.950000000000003" customHeight="1" thickBot="1">
      <c r="A194" s="26"/>
      <c r="B194" s="333"/>
      <c r="C194" s="325"/>
      <c r="D194" s="328"/>
      <c r="E194" s="43" t="str">
        <f>'高額レセ疾病傾向(患者一人当たり医療費順)'!$C$11</f>
        <v>0506</v>
      </c>
      <c r="F194" s="133" t="str">
        <f>'高額レセ疾病傾向(患者一人当たり医療費順)'!$D$11</f>
        <v>知的障害＜精神遅滞＞</v>
      </c>
      <c r="G194" s="132" t="s">
        <v>168</v>
      </c>
      <c r="H194" s="40">
        <v>1</v>
      </c>
      <c r="I194" s="41">
        <v>5176200</v>
      </c>
      <c r="J194" s="42">
        <v>0</v>
      </c>
      <c r="K194" s="40">
        <f t="shared" si="7"/>
        <v>5176200</v>
      </c>
      <c r="L194" s="109">
        <f t="shared" si="8"/>
        <v>5176200</v>
      </c>
      <c r="M194" s="239">
        <f>IFERROR(H194/$Q$42,"-")</f>
        <v>8.3633018315631012E-5</v>
      </c>
      <c r="N194" s="26"/>
      <c r="O194" s="26"/>
      <c r="P194" s="26"/>
      <c r="Q194" s="26"/>
    </row>
    <row r="195" spans="1:17" ht="39.950000000000003" customHeight="1">
      <c r="A195" s="26"/>
      <c r="B195" s="331">
        <v>39</v>
      </c>
      <c r="C195" s="330" t="s">
        <v>7</v>
      </c>
      <c r="D195" s="329">
        <f>Q43</f>
        <v>66470</v>
      </c>
      <c r="E195" s="47" t="str">
        <f>'高額レセ疾病傾向(患者一人当たり医療費順)'!$C$7</f>
        <v>0208</v>
      </c>
      <c r="F195" s="131" t="str">
        <f>'高額レセ疾病傾向(患者一人当たり医療費順)'!$D$7</f>
        <v>悪性リンパ腫</v>
      </c>
      <c r="G195" s="131" t="s">
        <v>604</v>
      </c>
      <c r="H195" s="88">
        <v>97</v>
      </c>
      <c r="I195" s="89">
        <v>466198320</v>
      </c>
      <c r="J195" s="90">
        <v>112322390</v>
      </c>
      <c r="K195" s="88">
        <f t="shared" si="7"/>
        <v>578520710</v>
      </c>
      <c r="L195" s="111">
        <f t="shared" si="8"/>
        <v>5964131.030927835</v>
      </c>
      <c r="M195" s="238">
        <f>IFERROR(H195/$Q$43,"-")</f>
        <v>1.4593049496013238E-3</v>
      </c>
      <c r="N195" s="26"/>
      <c r="O195" s="26"/>
      <c r="P195" s="26"/>
      <c r="Q195" s="26"/>
    </row>
    <row r="196" spans="1:17" ht="39.950000000000003" customHeight="1">
      <c r="A196" s="26"/>
      <c r="B196" s="332"/>
      <c r="C196" s="323"/>
      <c r="D196" s="327"/>
      <c r="E196" s="39" t="str">
        <f>'高額レセ疾病傾向(患者一人当たり医療費順)'!$C$8</f>
        <v>0904</v>
      </c>
      <c r="F196" s="132" t="str">
        <f>'高額レセ疾病傾向(患者一人当たり医療費順)'!$D$8</f>
        <v>くも膜下出血</v>
      </c>
      <c r="G196" s="132" t="s">
        <v>507</v>
      </c>
      <c r="H196" s="40">
        <v>25</v>
      </c>
      <c r="I196" s="41">
        <v>146750950</v>
      </c>
      <c r="J196" s="42">
        <v>6943390</v>
      </c>
      <c r="K196" s="40">
        <f t="shared" si="7"/>
        <v>153694340</v>
      </c>
      <c r="L196" s="109">
        <f t="shared" si="8"/>
        <v>6147773.5999999996</v>
      </c>
      <c r="M196" s="239">
        <f>IFERROR(H196/$Q$43,"-")</f>
        <v>3.7610952309312471E-4</v>
      </c>
      <c r="N196" s="26"/>
      <c r="O196" s="26"/>
      <c r="P196" s="26"/>
      <c r="Q196" s="26"/>
    </row>
    <row r="197" spans="1:17" ht="39.950000000000003" customHeight="1">
      <c r="A197" s="26"/>
      <c r="B197" s="332"/>
      <c r="C197" s="323"/>
      <c r="D197" s="327"/>
      <c r="E197" s="39" t="str">
        <f>'高額レセ疾病傾向(患者一人当たり医療費順)'!$C$9</f>
        <v>0209</v>
      </c>
      <c r="F197" s="132" t="str">
        <f>'高額レセ疾病傾向(患者一人当たり医療費順)'!$D$9</f>
        <v>白血病</v>
      </c>
      <c r="G197" s="132" t="s">
        <v>605</v>
      </c>
      <c r="H197" s="40">
        <v>38</v>
      </c>
      <c r="I197" s="41">
        <v>172967030</v>
      </c>
      <c r="J197" s="42">
        <v>78261500</v>
      </c>
      <c r="K197" s="40">
        <f t="shared" si="7"/>
        <v>251228530</v>
      </c>
      <c r="L197" s="109">
        <f t="shared" si="8"/>
        <v>6611277.1052631577</v>
      </c>
      <c r="M197" s="239">
        <f>IFERROR(H197/$Q$43,"-")</f>
        <v>5.7168647510154953E-4</v>
      </c>
      <c r="N197" s="26"/>
      <c r="O197" s="26"/>
      <c r="P197" s="26"/>
      <c r="Q197" s="26"/>
    </row>
    <row r="198" spans="1:17" ht="39.950000000000003" customHeight="1">
      <c r="A198" s="26"/>
      <c r="B198" s="332"/>
      <c r="C198" s="323"/>
      <c r="D198" s="327"/>
      <c r="E198" s="39" t="str">
        <f>'高額レセ疾病傾向(患者一人当たり医療費順)'!$C$10</f>
        <v>1402</v>
      </c>
      <c r="F198" s="132" t="str">
        <f>'高額レセ疾病傾向(患者一人当たり医療費順)'!$D$10</f>
        <v>腎不全</v>
      </c>
      <c r="G198" s="132" t="s">
        <v>517</v>
      </c>
      <c r="H198" s="40">
        <v>226</v>
      </c>
      <c r="I198" s="41">
        <v>600774370</v>
      </c>
      <c r="J198" s="42">
        <v>675031410</v>
      </c>
      <c r="K198" s="40">
        <f t="shared" ref="K198:K261" si="9">IF(SUM(I198:J198)=0,"-",SUM(I198:J198))</f>
        <v>1275805780</v>
      </c>
      <c r="L198" s="109">
        <f t="shared" si="8"/>
        <v>5645158.3185840705</v>
      </c>
      <c r="M198" s="239">
        <f>IFERROR(H198/$Q$43,"-")</f>
        <v>3.4000300887618473E-3</v>
      </c>
      <c r="N198" s="26"/>
      <c r="O198" s="26"/>
      <c r="P198" s="26"/>
      <c r="Q198" s="26"/>
    </row>
    <row r="199" spans="1:17" ht="39.950000000000003" customHeight="1" thickBot="1">
      <c r="A199" s="26"/>
      <c r="B199" s="333"/>
      <c r="C199" s="325"/>
      <c r="D199" s="328"/>
      <c r="E199" s="43" t="str">
        <f>'高額レセ疾病傾向(患者一人当たり医療費順)'!$C$11</f>
        <v>0506</v>
      </c>
      <c r="F199" s="133" t="str">
        <f>'高額レセ疾病傾向(患者一人当たり医療費順)'!$D$11</f>
        <v>知的障害＜精神遅滞＞</v>
      </c>
      <c r="G199" s="132" t="s">
        <v>513</v>
      </c>
      <c r="H199" s="40" t="s">
        <v>513</v>
      </c>
      <c r="I199" s="41" t="s">
        <v>513</v>
      </c>
      <c r="J199" s="42" t="s">
        <v>513</v>
      </c>
      <c r="K199" s="40" t="str">
        <f t="shared" si="9"/>
        <v>-</v>
      </c>
      <c r="L199" s="109" t="str">
        <f t="shared" si="8"/>
        <v>-</v>
      </c>
      <c r="M199" s="239" t="str">
        <f>IFERROR(H199/$Q$43,"-")</f>
        <v>-</v>
      </c>
      <c r="N199" s="26"/>
      <c r="O199" s="26"/>
      <c r="P199" s="26"/>
      <c r="Q199" s="26"/>
    </row>
    <row r="200" spans="1:17" ht="39.950000000000003" customHeight="1">
      <c r="A200" s="26"/>
      <c r="B200" s="331">
        <v>40</v>
      </c>
      <c r="C200" s="330" t="s">
        <v>40</v>
      </c>
      <c r="D200" s="329">
        <f>Q44</f>
        <v>14344</v>
      </c>
      <c r="E200" s="47" t="str">
        <f>'高額レセ疾病傾向(患者一人当たり医療費順)'!$C$7</f>
        <v>0208</v>
      </c>
      <c r="F200" s="131" t="str">
        <f>'高額レセ疾病傾向(患者一人当たり医療費順)'!$D$7</f>
        <v>悪性リンパ腫</v>
      </c>
      <c r="G200" s="131" t="s">
        <v>606</v>
      </c>
      <c r="H200" s="88">
        <v>7</v>
      </c>
      <c r="I200" s="89">
        <v>27813410</v>
      </c>
      <c r="J200" s="90">
        <v>18309150</v>
      </c>
      <c r="K200" s="88">
        <f t="shared" si="9"/>
        <v>46122560</v>
      </c>
      <c r="L200" s="111">
        <f t="shared" si="8"/>
        <v>6588937.1428571427</v>
      </c>
      <c r="M200" s="238">
        <f>IFERROR(H200/$Q$44,"-")</f>
        <v>4.8800892359174568E-4</v>
      </c>
      <c r="N200" s="26"/>
      <c r="O200" s="26"/>
      <c r="P200" s="26"/>
      <c r="Q200" s="26"/>
    </row>
    <row r="201" spans="1:17" ht="39.950000000000003" customHeight="1">
      <c r="A201" s="26"/>
      <c r="B201" s="332"/>
      <c r="C201" s="323"/>
      <c r="D201" s="327"/>
      <c r="E201" s="39" t="str">
        <f>'高額レセ疾病傾向(患者一人当たり医療費順)'!$C$8</f>
        <v>0904</v>
      </c>
      <c r="F201" s="132" t="str">
        <f>'高額レセ疾病傾向(患者一人当たり医療費順)'!$D$8</f>
        <v>くも膜下出血</v>
      </c>
      <c r="G201" s="132" t="s">
        <v>607</v>
      </c>
      <c r="H201" s="40">
        <v>4</v>
      </c>
      <c r="I201" s="41">
        <v>23107980</v>
      </c>
      <c r="J201" s="42">
        <v>320020</v>
      </c>
      <c r="K201" s="40">
        <f t="shared" si="9"/>
        <v>23428000</v>
      </c>
      <c r="L201" s="109">
        <f t="shared" si="8"/>
        <v>5857000</v>
      </c>
      <c r="M201" s="239">
        <f>IFERROR(H201/$Q$44,"-")</f>
        <v>2.7886224205242612E-4</v>
      </c>
      <c r="N201" s="26"/>
      <c r="O201" s="26"/>
      <c r="P201" s="26"/>
      <c r="Q201" s="26"/>
    </row>
    <row r="202" spans="1:17" ht="39.950000000000003" customHeight="1">
      <c r="A202" s="26"/>
      <c r="B202" s="332"/>
      <c r="C202" s="323"/>
      <c r="D202" s="327"/>
      <c r="E202" s="39" t="str">
        <f>'高額レセ疾病傾向(患者一人当たり医療費順)'!$C$9</f>
        <v>0209</v>
      </c>
      <c r="F202" s="132" t="str">
        <f>'高額レセ疾病傾向(患者一人当たり医療費順)'!$D$9</f>
        <v>白血病</v>
      </c>
      <c r="G202" s="132" t="s">
        <v>608</v>
      </c>
      <c r="H202" s="40">
        <v>4</v>
      </c>
      <c r="I202" s="41">
        <v>24664930</v>
      </c>
      <c r="J202" s="42">
        <v>10067770</v>
      </c>
      <c r="K202" s="40">
        <f t="shared" si="9"/>
        <v>34732700</v>
      </c>
      <c r="L202" s="109">
        <f t="shared" ref="L202:L265" si="10">IFERROR(K202/H202,"-")</f>
        <v>8683175</v>
      </c>
      <c r="M202" s="239">
        <f>IFERROR(H202/$Q$44,"-")</f>
        <v>2.7886224205242612E-4</v>
      </c>
      <c r="N202" s="26"/>
      <c r="O202" s="26"/>
      <c r="P202" s="26"/>
      <c r="Q202" s="26"/>
    </row>
    <row r="203" spans="1:17" ht="39.950000000000003" customHeight="1">
      <c r="A203" s="26"/>
      <c r="B203" s="332"/>
      <c r="C203" s="323"/>
      <c r="D203" s="327"/>
      <c r="E203" s="39" t="str">
        <f>'高額レセ疾病傾向(患者一人当たり医療費順)'!$C$10</f>
        <v>1402</v>
      </c>
      <c r="F203" s="132" t="str">
        <f>'高額レセ疾病傾向(患者一人当たり医療費順)'!$D$10</f>
        <v>腎不全</v>
      </c>
      <c r="G203" s="132" t="s">
        <v>517</v>
      </c>
      <c r="H203" s="40">
        <v>91</v>
      </c>
      <c r="I203" s="41">
        <v>227651710</v>
      </c>
      <c r="J203" s="42">
        <v>278992440</v>
      </c>
      <c r="K203" s="40">
        <f t="shared" si="9"/>
        <v>506644150</v>
      </c>
      <c r="L203" s="109">
        <f t="shared" si="10"/>
        <v>5567518.1318681315</v>
      </c>
      <c r="M203" s="239">
        <f>IFERROR(H203/$Q$44,"-")</f>
        <v>6.3441160066926936E-3</v>
      </c>
      <c r="N203" s="26"/>
      <c r="O203" s="26"/>
      <c r="P203" s="26"/>
      <c r="Q203" s="26"/>
    </row>
    <row r="204" spans="1:17" ht="39.950000000000003" customHeight="1" thickBot="1">
      <c r="A204" s="26"/>
      <c r="B204" s="333"/>
      <c r="C204" s="325"/>
      <c r="D204" s="328"/>
      <c r="E204" s="43" t="str">
        <f>'高額レセ疾病傾向(患者一人当たり医療費順)'!$C$11</f>
        <v>0506</v>
      </c>
      <c r="F204" s="133" t="str">
        <f>'高額レセ疾病傾向(患者一人当たり医療費順)'!$D$11</f>
        <v>知的障害＜精神遅滞＞</v>
      </c>
      <c r="G204" s="133" t="s">
        <v>168</v>
      </c>
      <c r="H204" s="44">
        <v>2</v>
      </c>
      <c r="I204" s="45">
        <v>9603170</v>
      </c>
      <c r="J204" s="46">
        <v>80590</v>
      </c>
      <c r="K204" s="44">
        <f t="shared" si="9"/>
        <v>9683760</v>
      </c>
      <c r="L204" s="110">
        <f t="shared" si="10"/>
        <v>4841880</v>
      </c>
      <c r="M204" s="240">
        <f>IFERROR(H204/$Q$44,"-")</f>
        <v>1.3943112102621306E-4</v>
      </c>
      <c r="N204" s="26"/>
      <c r="O204" s="26"/>
      <c r="P204" s="26"/>
      <c r="Q204" s="26"/>
    </row>
    <row r="205" spans="1:17" ht="39.950000000000003" customHeight="1">
      <c r="A205" s="26"/>
      <c r="B205" s="331">
        <v>41</v>
      </c>
      <c r="C205" s="330" t="s">
        <v>11</v>
      </c>
      <c r="D205" s="329">
        <f>Q45</f>
        <v>26342</v>
      </c>
      <c r="E205" s="47" t="str">
        <f>'高額レセ疾病傾向(患者一人当たり医療費順)'!$C$7</f>
        <v>0208</v>
      </c>
      <c r="F205" s="131" t="str">
        <f>'高額レセ疾病傾向(患者一人当たり医療費順)'!$D$7</f>
        <v>悪性リンパ腫</v>
      </c>
      <c r="G205" s="131" t="s">
        <v>609</v>
      </c>
      <c r="H205" s="88">
        <v>34</v>
      </c>
      <c r="I205" s="89">
        <v>175952490</v>
      </c>
      <c r="J205" s="90">
        <v>64838120</v>
      </c>
      <c r="K205" s="88">
        <f t="shared" si="9"/>
        <v>240790610</v>
      </c>
      <c r="L205" s="111">
        <f t="shared" si="10"/>
        <v>7082076.7647058824</v>
      </c>
      <c r="M205" s="238">
        <f>IFERROR(H205/$Q$45,"-")</f>
        <v>1.2907144484093842E-3</v>
      </c>
      <c r="N205" s="26"/>
      <c r="O205" s="26"/>
      <c r="P205" s="26"/>
      <c r="Q205" s="26"/>
    </row>
    <row r="206" spans="1:17" ht="39.950000000000003" customHeight="1">
      <c r="A206" s="26"/>
      <c r="B206" s="332"/>
      <c r="C206" s="323"/>
      <c r="D206" s="327"/>
      <c r="E206" s="39" t="str">
        <f>'高額レセ疾病傾向(患者一人当たり医療費順)'!$C$8</f>
        <v>0904</v>
      </c>
      <c r="F206" s="132" t="str">
        <f>'高額レセ疾病傾向(患者一人当たり医療費順)'!$D$8</f>
        <v>くも膜下出血</v>
      </c>
      <c r="G206" s="132" t="s">
        <v>610</v>
      </c>
      <c r="H206" s="40">
        <v>4</v>
      </c>
      <c r="I206" s="41">
        <v>36916600</v>
      </c>
      <c r="J206" s="42">
        <v>643000</v>
      </c>
      <c r="K206" s="40">
        <f t="shared" si="9"/>
        <v>37559600</v>
      </c>
      <c r="L206" s="109">
        <f t="shared" si="10"/>
        <v>9389900</v>
      </c>
      <c r="M206" s="239">
        <f>IFERROR(H206/$Q$45,"-")</f>
        <v>1.5184875863639814E-4</v>
      </c>
      <c r="N206" s="26"/>
      <c r="O206" s="26"/>
      <c r="P206" s="26"/>
      <c r="Q206" s="26"/>
    </row>
    <row r="207" spans="1:17" ht="39.950000000000003" customHeight="1">
      <c r="A207" s="26"/>
      <c r="B207" s="332"/>
      <c r="C207" s="323"/>
      <c r="D207" s="327"/>
      <c r="E207" s="39" t="str">
        <f>'高額レセ疾病傾向(患者一人当たり医療費順)'!$C$9</f>
        <v>0209</v>
      </c>
      <c r="F207" s="132" t="str">
        <f>'高額レセ疾病傾向(患者一人当たり医療費順)'!$D$9</f>
        <v>白血病</v>
      </c>
      <c r="G207" s="132" t="s">
        <v>508</v>
      </c>
      <c r="H207" s="40">
        <v>17</v>
      </c>
      <c r="I207" s="41">
        <v>48875420</v>
      </c>
      <c r="J207" s="42">
        <v>50429940</v>
      </c>
      <c r="K207" s="40">
        <f t="shared" si="9"/>
        <v>99305360</v>
      </c>
      <c r="L207" s="109">
        <f t="shared" si="10"/>
        <v>5841491.7647058824</v>
      </c>
      <c r="M207" s="239">
        <f>IFERROR(H207/$Q$45,"-")</f>
        <v>6.4535722420469208E-4</v>
      </c>
      <c r="N207" s="26"/>
      <c r="O207" s="26"/>
      <c r="P207" s="26"/>
      <c r="Q207" s="26"/>
    </row>
    <row r="208" spans="1:17" ht="39.950000000000003" customHeight="1">
      <c r="A208" s="26"/>
      <c r="B208" s="332"/>
      <c r="C208" s="323"/>
      <c r="D208" s="327"/>
      <c r="E208" s="39" t="str">
        <f>'高額レセ疾病傾向(患者一人当たり医療費順)'!$C$10</f>
        <v>1402</v>
      </c>
      <c r="F208" s="132" t="str">
        <f>'高額レセ疾病傾向(患者一人当たり医療費順)'!$D$10</f>
        <v>腎不全</v>
      </c>
      <c r="G208" s="132" t="s">
        <v>517</v>
      </c>
      <c r="H208" s="40">
        <v>121</v>
      </c>
      <c r="I208" s="41">
        <v>294386290</v>
      </c>
      <c r="J208" s="42">
        <v>364228680</v>
      </c>
      <c r="K208" s="40">
        <f t="shared" si="9"/>
        <v>658614970</v>
      </c>
      <c r="L208" s="109">
        <f t="shared" si="10"/>
        <v>5443098.925619835</v>
      </c>
      <c r="M208" s="239">
        <f>IFERROR(H208/$Q$45,"-")</f>
        <v>4.5934249487510443E-3</v>
      </c>
      <c r="N208" s="26"/>
      <c r="O208" s="26"/>
      <c r="P208" s="26"/>
      <c r="Q208" s="26"/>
    </row>
    <row r="209" spans="1:17" ht="39.950000000000003" customHeight="1" thickBot="1">
      <c r="A209" s="26"/>
      <c r="B209" s="333"/>
      <c r="C209" s="325"/>
      <c r="D209" s="328"/>
      <c r="E209" s="43" t="str">
        <f>'高額レセ疾病傾向(患者一人当たり医療費順)'!$C$11</f>
        <v>0506</v>
      </c>
      <c r="F209" s="133" t="str">
        <f>'高額レセ疾病傾向(患者一人当たり医療費順)'!$D$11</f>
        <v>知的障害＜精神遅滞＞</v>
      </c>
      <c r="G209" s="132" t="s">
        <v>513</v>
      </c>
      <c r="H209" s="40" t="s">
        <v>513</v>
      </c>
      <c r="I209" s="41" t="s">
        <v>513</v>
      </c>
      <c r="J209" s="42" t="s">
        <v>513</v>
      </c>
      <c r="K209" s="40" t="str">
        <f t="shared" si="9"/>
        <v>-</v>
      </c>
      <c r="L209" s="109" t="str">
        <f t="shared" si="10"/>
        <v>-</v>
      </c>
      <c r="M209" s="239" t="str">
        <f>IFERROR(H209/$Q$45,"-")</f>
        <v>-</v>
      </c>
      <c r="N209" s="26"/>
      <c r="O209" s="26"/>
      <c r="P209" s="26"/>
      <c r="Q209" s="26"/>
    </row>
    <row r="210" spans="1:17" ht="39.950000000000003" customHeight="1">
      <c r="A210" s="26"/>
      <c r="B210" s="331">
        <v>42</v>
      </c>
      <c r="C210" s="330" t="s">
        <v>12</v>
      </c>
      <c r="D210" s="329">
        <f>Q46</f>
        <v>70556</v>
      </c>
      <c r="E210" s="47" t="str">
        <f>'高額レセ疾病傾向(患者一人当たり医療費順)'!$C$7</f>
        <v>0208</v>
      </c>
      <c r="F210" s="131" t="str">
        <f>'高額レセ疾病傾向(患者一人当たり医療費順)'!$D$7</f>
        <v>悪性リンパ腫</v>
      </c>
      <c r="G210" s="131" t="s">
        <v>510</v>
      </c>
      <c r="H210" s="88">
        <v>73</v>
      </c>
      <c r="I210" s="89">
        <v>279535290</v>
      </c>
      <c r="J210" s="90">
        <v>188922840</v>
      </c>
      <c r="K210" s="88">
        <f t="shared" si="9"/>
        <v>468458130</v>
      </c>
      <c r="L210" s="111">
        <f t="shared" si="10"/>
        <v>6417234.6575342463</v>
      </c>
      <c r="M210" s="238">
        <f>IFERROR(H210/$Q$46,"-")</f>
        <v>1.0346391518793582E-3</v>
      </c>
      <c r="N210" s="26"/>
      <c r="O210" s="26"/>
      <c r="P210" s="26"/>
      <c r="Q210" s="26"/>
    </row>
    <row r="211" spans="1:17" ht="39.950000000000003" customHeight="1">
      <c r="A211" s="26"/>
      <c r="B211" s="332"/>
      <c r="C211" s="323"/>
      <c r="D211" s="327"/>
      <c r="E211" s="39" t="str">
        <f>'高額レセ疾病傾向(患者一人当たり医療費順)'!$C$8</f>
        <v>0904</v>
      </c>
      <c r="F211" s="132" t="str">
        <f>'高額レセ疾病傾向(患者一人当たり医療費順)'!$D$8</f>
        <v>くも膜下出血</v>
      </c>
      <c r="G211" s="132" t="s">
        <v>611</v>
      </c>
      <c r="H211" s="40">
        <v>18</v>
      </c>
      <c r="I211" s="41">
        <v>119373230</v>
      </c>
      <c r="J211" s="42">
        <v>2497980</v>
      </c>
      <c r="K211" s="40">
        <f t="shared" si="9"/>
        <v>121871210</v>
      </c>
      <c r="L211" s="109">
        <f t="shared" si="10"/>
        <v>6770622.777777778</v>
      </c>
      <c r="M211" s="239">
        <f>IFERROR(H211/$Q$46,"-")</f>
        <v>2.5511650320312945E-4</v>
      </c>
      <c r="N211" s="26"/>
      <c r="O211" s="26"/>
      <c r="P211" s="26"/>
      <c r="Q211" s="26"/>
    </row>
    <row r="212" spans="1:17" ht="39.950000000000003" customHeight="1">
      <c r="A212" s="26"/>
      <c r="B212" s="332"/>
      <c r="C212" s="323"/>
      <c r="D212" s="327"/>
      <c r="E212" s="39" t="str">
        <f>'高額レセ疾病傾向(患者一人当たり医療費順)'!$C$9</f>
        <v>0209</v>
      </c>
      <c r="F212" s="132" t="str">
        <f>'高額レセ疾病傾向(患者一人当たり医療費順)'!$D$9</f>
        <v>白血病</v>
      </c>
      <c r="G212" s="132" t="s">
        <v>547</v>
      </c>
      <c r="H212" s="40">
        <v>34</v>
      </c>
      <c r="I212" s="41">
        <v>89790620</v>
      </c>
      <c r="J212" s="42">
        <v>128614590</v>
      </c>
      <c r="K212" s="40">
        <f t="shared" si="9"/>
        <v>218405210</v>
      </c>
      <c r="L212" s="109">
        <f t="shared" si="10"/>
        <v>6423682.6470588231</v>
      </c>
      <c r="M212" s="239">
        <f>IFERROR(H212/$Q$46,"-")</f>
        <v>4.8188672827257782E-4</v>
      </c>
      <c r="N212" s="26"/>
      <c r="O212" s="26"/>
      <c r="P212" s="26"/>
      <c r="Q212" s="26"/>
    </row>
    <row r="213" spans="1:17" ht="39.950000000000003" customHeight="1">
      <c r="A213" s="26"/>
      <c r="B213" s="332"/>
      <c r="C213" s="323"/>
      <c r="D213" s="327"/>
      <c r="E213" s="39" t="str">
        <f>'高額レセ疾病傾向(患者一人当たり医療費順)'!$C$10</f>
        <v>1402</v>
      </c>
      <c r="F213" s="132" t="str">
        <f>'高額レセ疾病傾向(患者一人当たり医療費順)'!$D$10</f>
        <v>腎不全</v>
      </c>
      <c r="G213" s="132" t="s">
        <v>509</v>
      </c>
      <c r="H213" s="40">
        <v>338</v>
      </c>
      <c r="I213" s="41">
        <v>1281062220</v>
      </c>
      <c r="J213" s="42">
        <v>970653350</v>
      </c>
      <c r="K213" s="40">
        <f t="shared" si="9"/>
        <v>2251715570</v>
      </c>
      <c r="L213" s="109">
        <f t="shared" si="10"/>
        <v>6661880.384615385</v>
      </c>
      <c r="M213" s="239">
        <f>IFERROR(H213/$Q$46,"-")</f>
        <v>4.7905210045920974E-3</v>
      </c>
      <c r="N213" s="26"/>
      <c r="O213" s="26"/>
      <c r="P213" s="26"/>
      <c r="Q213" s="26"/>
    </row>
    <row r="214" spans="1:17" ht="39.950000000000003" customHeight="1" thickBot="1">
      <c r="A214" s="26"/>
      <c r="B214" s="333"/>
      <c r="C214" s="325"/>
      <c r="D214" s="328"/>
      <c r="E214" s="43" t="str">
        <f>'高額レセ疾病傾向(患者一人当たり医療費順)'!$C$11</f>
        <v>0506</v>
      </c>
      <c r="F214" s="133" t="str">
        <f>'高額レセ疾病傾向(患者一人当たり医療費順)'!$D$11</f>
        <v>知的障害＜精神遅滞＞</v>
      </c>
      <c r="G214" s="133" t="s">
        <v>513</v>
      </c>
      <c r="H214" s="44" t="s">
        <v>513</v>
      </c>
      <c r="I214" s="45" t="s">
        <v>513</v>
      </c>
      <c r="J214" s="46" t="s">
        <v>513</v>
      </c>
      <c r="K214" s="44" t="str">
        <f t="shared" si="9"/>
        <v>-</v>
      </c>
      <c r="L214" s="110" t="str">
        <f t="shared" si="10"/>
        <v>-</v>
      </c>
      <c r="M214" s="240" t="str">
        <f>IFERROR(H214/$Q$46,"-")</f>
        <v>-</v>
      </c>
      <c r="N214" s="26"/>
      <c r="O214" s="26"/>
      <c r="P214" s="26"/>
      <c r="Q214" s="26"/>
    </row>
    <row r="215" spans="1:17" ht="39.950000000000003" customHeight="1">
      <c r="A215" s="26"/>
      <c r="B215" s="331">
        <v>43</v>
      </c>
      <c r="C215" s="330" t="s">
        <v>8</v>
      </c>
      <c r="D215" s="329">
        <f>Q47</f>
        <v>43423</v>
      </c>
      <c r="E215" s="47" t="str">
        <f>'高額レセ疾病傾向(患者一人当たり医療費順)'!$C$7</f>
        <v>0208</v>
      </c>
      <c r="F215" s="131" t="str">
        <f>'高額レセ疾病傾向(患者一人当たり医療費順)'!$D$7</f>
        <v>悪性リンパ腫</v>
      </c>
      <c r="G215" s="131" t="s">
        <v>606</v>
      </c>
      <c r="H215" s="88">
        <v>50</v>
      </c>
      <c r="I215" s="89">
        <v>269764590</v>
      </c>
      <c r="J215" s="90">
        <v>105490100</v>
      </c>
      <c r="K215" s="88">
        <f t="shared" si="9"/>
        <v>375254690</v>
      </c>
      <c r="L215" s="111">
        <f t="shared" si="10"/>
        <v>7505093.7999999998</v>
      </c>
      <c r="M215" s="238">
        <f>IFERROR(H215/$Q$47,"-")</f>
        <v>1.1514635101213643E-3</v>
      </c>
      <c r="N215" s="26"/>
      <c r="O215" s="26"/>
      <c r="P215" s="26"/>
      <c r="Q215" s="26"/>
    </row>
    <row r="216" spans="1:17" ht="39.950000000000003" customHeight="1">
      <c r="A216" s="26"/>
      <c r="B216" s="332"/>
      <c r="C216" s="323"/>
      <c r="D216" s="327"/>
      <c r="E216" s="39" t="str">
        <f>'高額レセ疾病傾向(患者一人当たり医療費順)'!$C$8</f>
        <v>0904</v>
      </c>
      <c r="F216" s="132" t="str">
        <f>'高額レセ疾病傾向(患者一人当たり医療費順)'!$D$8</f>
        <v>くも膜下出血</v>
      </c>
      <c r="G216" s="132" t="s">
        <v>612</v>
      </c>
      <c r="H216" s="40">
        <v>9</v>
      </c>
      <c r="I216" s="41">
        <v>77219130</v>
      </c>
      <c r="J216" s="42">
        <v>1863080</v>
      </c>
      <c r="K216" s="40">
        <f t="shared" si="9"/>
        <v>79082210</v>
      </c>
      <c r="L216" s="109">
        <f t="shared" si="10"/>
        <v>8786912.222222222</v>
      </c>
      <c r="M216" s="239">
        <f>IFERROR(H216/$Q$47,"-")</f>
        <v>2.0726343182184557E-4</v>
      </c>
      <c r="N216" s="26"/>
      <c r="O216" s="26"/>
      <c r="P216" s="26"/>
      <c r="Q216" s="26"/>
    </row>
    <row r="217" spans="1:17" ht="39.950000000000003" customHeight="1">
      <c r="A217" s="26"/>
      <c r="B217" s="332"/>
      <c r="C217" s="323"/>
      <c r="D217" s="327"/>
      <c r="E217" s="39" t="str">
        <f>'高額レセ疾病傾向(患者一人当たり医療費順)'!$C$9</f>
        <v>0209</v>
      </c>
      <c r="F217" s="132" t="str">
        <f>'高額レセ疾病傾向(患者一人当たり医療費順)'!$D$9</f>
        <v>白血病</v>
      </c>
      <c r="G217" s="132" t="s">
        <v>512</v>
      </c>
      <c r="H217" s="40">
        <v>36</v>
      </c>
      <c r="I217" s="41">
        <v>102710110</v>
      </c>
      <c r="J217" s="42">
        <v>110052170</v>
      </c>
      <c r="K217" s="40">
        <f t="shared" si="9"/>
        <v>212762280</v>
      </c>
      <c r="L217" s="109">
        <f t="shared" si="10"/>
        <v>5910063.333333333</v>
      </c>
      <c r="M217" s="239">
        <f>IFERROR(H217/$Q$47,"-")</f>
        <v>8.2905372728738229E-4</v>
      </c>
      <c r="N217" s="26"/>
      <c r="O217" s="26"/>
      <c r="P217" s="26"/>
      <c r="Q217" s="26"/>
    </row>
    <row r="218" spans="1:17" ht="39.950000000000003" customHeight="1">
      <c r="A218" s="26"/>
      <c r="B218" s="332"/>
      <c r="C218" s="323"/>
      <c r="D218" s="327"/>
      <c r="E218" s="39" t="str">
        <f>'高額レセ疾病傾向(患者一人当たり医療費順)'!$C$10</f>
        <v>1402</v>
      </c>
      <c r="F218" s="132" t="str">
        <f>'高額レセ疾病傾向(患者一人当たり医療費順)'!$D$10</f>
        <v>腎不全</v>
      </c>
      <c r="G218" s="132" t="s">
        <v>509</v>
      </c>
      <c r="H218" s="40">
        <v>188</v>
      </c>
      <c r="I218" s="41">
        <v>504688240</v>
      </c>
      <c r="J218" s="42">
        <v>594376520</v>
      </c>
      <c r="K218" s="40">
        <f t="shared" si="9"/>
        <v>1099064760</v>
      </c>
      <c r="L218" s="109">
        <f t="shared" si="10"/>
        <v>5846089.1489361702</v>
      </c>
      <c r="M218" s="239">
        <f>IFERROR(H218/$Q$47,"-")</f>
        <v>4.3295027980563292E-3</v>
      </c>
      <c r="N218" s="26"/>
      <c r="O218" s="26"/>
      <c r="P218" s="26"/>
      <c r="Q218" s="26"/>
    </row>
    <row r="219" spans="1:17" ht="39.950000000000003" customHeight="1" thickBot="1">
      <c r="A219" s="26"/>
      <c r="B219" s="333"/>
      <c r="C219" s="325"/>
      <c r="D219" s="328"/>
      <c r="E219" s="43" t="str">
        <f>'高額レセ疾病傾向(患者一人当たり医療費順)'!$C$11</f>
        <v>0506</v>
      </c>
      <c r="F219" s="133" t="str">
        <f>'高額レセ疾病傾向(患者一人当たり医療費順)'!$D$11</f>
        <v>知的障害＜精神遅滞＞</v>
      </c>
      <c r="G219" s="132" t="s">
        <v>513</v>
      </c>
      <c r="H219" s="40" t="s">
        <v>513</v>
      </c>
      <c r="I219" s="41" t="s">
        <v>513</v>
      </c>
      <c r="J219" s="42" t="s">
        <v>513</v>
      </c>
      <c r="K219" s="40" t="str">
        <f t="shared" si="9"/>
        <v>-</v>
      </c>
      <c r="L219" s="109" t="str">
        <f t="shared" si="10"/>
        <v>-</v>
      </c>
      <c r="M219" s="239" t="str">
        <f>IFERROR(H219/$Q$47,"-")</f>
        <v>-</v>
      </c>
      <c r="N219" s="26"/>
      <c r="O219" s="26"/>
      <c r="P219" s="26"/>
      <c r="Q219" s="26"/>
    </row>
    <row r="220" spans="1:17" ht="39.950000000000003" customHeight="1">
      <c r="A220" s="26"/>
      <c r="B220" s="331">
        <v>44</v>
      </c>
      <c r="C220" s="330" t="s">
        <v>18</v>
      </c>
      <c r="D220" s="329">
        <f>Q48</f>
        <v>46653</v>
      </c>
      <c r="E220" s="47" t="str">
        <f>'高額レセ疾病傾向(患者一人当たり医療費順)'!$C$7</f>
        <v>0208</v>
      </c>
      <c r="F220" s="131" t="str">
        <f>'高額レセ疾病傾向(患者一人当たり医療費順)'!$D$7</f>
        <v>悪性リンパ腫</v>
      </c>
      <c r="G220" s="131" t="s">
        <v>574</v>
      </c>
      <c r="H220" s="88">
        <v>55</v>
      </c>
      <c r="I220" s="89">
        <v>168007530</v>
      </c>
      <c r="J220" s="90">
        <v>119129860</v>
      </c>
      <c r="K220" s="88">
        <f t="shared" si="9"/>
        <v>287137390</v>
      </c>
      <c r="L220" s="111">
        <f t="shared" si="10"/>
        <v>5220679.8181818184</v>
      </c>
      <c r="M220" s="238">
        <f>IFERROR(H220/$Q$48,"-")</f>
        <v>1.1789166827428032E-3</v>
      </c>
      <c r="N220" s="26"/>
      <c r="O220" s="26"/>
      <c r="P220" s="26"/>
      <c r="Q220" s="26"/>
    </row>
    <row r="221" spans="1:17" ht="39.950000000000003" customHeight="1">
      <c r="A221" s="26"/>
      <c r="B221" s="332"/>
      <c r="C221" s="323"/>
      <c r="D221" s="327"/>
      <c r="E221" s="39" t="str">
        <f>'高額レセ疾病傾向(患者一人当たり医療費順)'!$C$8</f>
        <v>0904</v>
      </c>
      <c r="F221" s="132" t="str">
        <f>'高額レセ疾病傾向(患者一人当たり医療費順)'!$D$8</f>
        <v>くも膜下出血</v>
      </c>
      <c r="G221" s="132" t="s">
        <v>613</v>
      </c>
      <c r="H221" s="40">
        <v>19</v>
      </c>
      <c r="I221" s="41">
        <v>106334820</v>
      </c>
      <c r="J221" s="42">
        <v>4940830</v>
      </c>
      <c r="K221" s="40">
        <f t="shared" si="9"/>
        <v>111275650</v>
      </c>
      <c r="L221" s="109">
        <f t="shared" si="10"/>
        <v>5856613.1578947371</v>
      </c>
      <c r="M221" s="239">
        <f>IFERROR(H221/$Q$48,"-")</f>
        <v>4.0726212676569568E-4</v>
      </c>
      <c r="N221" s="26"/>
      <c r="O221" s="26"/>
      <c r="P221" s="26"/>
      <c r="Q221" s="26"/>
    </row>
    <row r="222" spans="1:17" ht="39.950000000000003" customHeight="1">
      <c r="A222" s="26"/>
      <c r="B222" s="332"/>
      <c r="C222" s="323"/>
      <c r="D222" s="327"/>
      <c r="E222" s="39" t="str">
        <f>'高額レセ疾病傾向(患者一人当たり医療費順)'!$C$9</f>
        <v>0209</v>
      </c>
      <c r="F222" s="132" t="str">
        <f>'高額レセ疾病傾向(患者一人当たり医療費順)'!$D$9</f>
        <v>白血病</v>
      </c>
      <c r="G222" s="132" t="s">
        <v>614</v>
      </c>
      <c r="H222" s="40">
        <v>24</v>
      </c>
      <c r="I222" s="41">
        <v>87030840</v>
      </c>
      <c r="J222" s="42">
        <v>40303560</v>
      </c>
      <c r="K222" s="40">
        <f t="shared" si="9"/>
        <v>127334400</v>
      </c>
      <c r="L222" s="109">
        <f t="shared" si="10"/>
        <v>5305600</v>
      </c>
      <c r="M222" s="239">
        <f>IFERROR(H222/$Q$48,"-")</f>
        <v>5.1443637065140503E-4</v>
      </c>
      <c r="N222" s="26"/>
      <c r="O222" s="26"/>
      <c r="P222" s="26"/>
      <c r="Q222" s="26"/>
    </row>
    <row r="223" spans="1:17" ht="39.950000000000003" customHeight="1">
      <c r="A223" s="26"/>
      <c r="B223" s="332"/>
      <c r="C223" s="323"/>
      <c r="D223" s="327"/>
      <c r="E223" s="39" t="str">
        <f>'高額レセ疾病傾向(患者一人当たり医療費順)'!$C$10</f>
        <v>1402</v>
      </c>
      <c r="F223" s="132" t="str">
        <f>'高額レセ疾病傾向(患者一人当たり医療費順)'!$D$10</f>
        <v>腎不全</v>
      </c>
      <c r="G223" s="132" t="s">
        <v>517</v>
      </c>
      <c r="H223" s="40">
        <v>231</v>
      </c>
      <c r="I223" s="41">
        <v>529874760</v>
      </c>
      <c r="J223" s="42">
        <v>818786660</v>
      </c>
      <c r="K223" s="40">
        <f t="shared" si="9"/>
        <v>1348661420</v>
      </c>
      <c r="L223" s="109">
        <f t="shared" si="10"/>
        <v>5838361.1255411254</v>
      </c>
      <c r="M223" s="239">
        <f>IFERROR(H223/$Q$48,"-")</f>
        <v>4.9514500675197732E-3</v>
      </c>
      <c r="N223" s="26"/>
      <c r="O223" s="26"/>
      <c r="P223" s="26"/>
      <c r="Q223" s="26"/>
    </row>
    <row r="224" spans="1:17" ht="39.950000000000003" customHeight="1" thickBot="1">
      <c r="A224" s="26"/>
      <c r="B224" s="333"/>
      <c r="C224" s="325"/>
      <c r="D224" s="328"/>
      <c r="E224" s="43" t="str">
        <f>'高額レセ疾病傾向(患者一人当たり医療費順)'!$C$11</f>
        <v>0506</v>
      </c>
      <c r="F224" s="133" t="str">
        <f>'高額レセ疾病傾向(患者一人当たり医療費順)'!$D$11</f>
        <v>知的障害＜精神遅滞＞</v>
      </c>
      <c r="G224" s="132" t="s">
        <v>168</v>
      </c>
      <c r="H224" s="40">
        <v>1</v>
      </c>
      <c r="I224" s="41">
        <v>6460970</v>
      </c>
      <c r="J224" s="42">
        <v>0</v>
      </c>
      <c r="K224" s="40">
        <f t="shared" si="9"/>
        <v>6460970</v>
      </c>
      <c r="L224" s="109">
        <f t="shared" si="10"/>
        <v>6460970</v>
      </c>
      <c r="M224" s="239">
        <f>IFERROR(H224/$Q$48,"-")</f>
        <v>2.1434848777141878E-5</v>
      </c>
      <c r="N224" s="26"/>
      <c r="O224" s="26"/>
      <c r="P224" s="26"/>
      <c r="Q224" s="26"/>
    </row>
    <row r="225" spans="1:17" ht="39.950000000000003" customHeight="1">
      <c r="A225" s="26"/>
      <c r="B225" s="331">
        <v>45</v>
      </c>
      <c r="C225" s="330" t="s">
        <v>41</v>
      </c>
      <c r="D225" s="329">
        <f>Q49</f>
        <v>16304</v>
      </c>
      <c r="E225" s="47" t="str">
        <f>'高額レセ疾病傾向(患者一人当たり医療費順)'!$C$7</f>
        <v>0208</v>
      </c>
      <c r="F225" s="131" t="str">
        <f>'高額レセ疾病傾向(患者一人当たり医療費順)'!$D$7</f>
        <v>悪性リンパ腫</v>
      </c>
      <c r="G225" s="131" t="s">
        <v>615</v>
      </c>
      <c r="H225" s="88">
        <v>16</v>
      </c>
      <c r="I225" s="89">
        <v>38431190</v>
      </c>
      <c r="J225" s="90">
        <v>45042300</v>
      </c>
      <c r="K225" s="88">
        <f t="shared" si="9"/>
        <v>83473490</v>
      </c>
      <c r="L225" s="111">
        <f t="shared" si="10"/>
        <v>5217093.125</v>
      </c>
      <c r="M225" s="238">
        <f>IFERROR(H225/$Q$49,"-")</f>
        <v>9.813542688910696E-4</v>
      </c>
      <c r="N225" s="26"/>
      <c r="O225" s="26"/>
      <c r="P225" s="26"/>
      <c r="Q225" s="26"/>
    </row>
    <row r="226" spans="1:17" ht="39.950000000000003" customHeight="1">
      <c r="A226" s="26"/>
      <c r="B226" s="332"/>
      <c r="C226" s="323"/>
      <c r="D226" s="327"/>
      <c r="E226" s="39" t="str">
        <f>'高額レセ疾病傾向(患者一人当たり医療費順)'!$C$8</f>
        <v>0904</v>
      </c>
      <c r="F226" s="132" t="str">
        <f>'高額レセ疾病傾向(患者一人当たり医療費順)'!$D$8</f>
        <v>くも膜下出血</v>
      </c>
      <c r="G226" s="132" t="s">
        <v>616</v>
      </c>
      <c r="H226" s="40">
        <v>4</v>
      </c>
      <c r="I226" s="41">
        <v>35926540</v>
      </c>
      <c r="J226" s="42">
        <v>556440</v>
      </c>
      <c r="K226" s="40">
        <f t="shared" si="9"/>
        <v>36482980</v>
      </c>
      <c r="L226" s="109">
        <f t="shared" si="10"/>
        <v>9120745</v>
      </c>
      <c r="M226" s="239">
        <f>IFERROR(H226/$Q$49,"-")</f>
        <v>2.453385672227674E-4</v>
      </c>
      <c r="N226" s="26"/>
      <c r="O226" s="26"/>
      <c r="P226" s="26"/>
      <c r="Q226" s="26"/>
    </row>
    <row r="227" spans="1:17" ht="39.950000000000003" customHeight="1">
      <c r="A227" s="26"/>
      <c r="B227" s="332"/>
      <c r="C227" s="323"/>
      <c r="D227" s="327"/>
      <c r="E227" s="39" t="str">
        <f>'高額レセ疾病傾向(患者一人当たり医療費順)'!$C$9</f>
        <v>0209</v>
      </c>
      <c r="F227" s="132" t="str">
        <f>'高額レセ疾病傾向(患者一人当たり医療費順)'!$D$9</f>
        <v>白血病</v>
      </c>
      <c r="G227" s="132" t="s">
        <v>617</v>
      </c>
      <c r="H227" s="40">
        <v>4</v>
      </c>
      <c r="I227" s="41">
        <v>24732560</v>
      </c>
      <c r="J227" s="42">
        <v>10776240</v>
      </c>
      <c r="K227" s="40">
        <f t="shared" si="9"/>
        <v>35508800</v>
      </c>
      <c r="L227" s="109">
        <f t="shared" si="10"/>
        <v>8877200</v>
      </c>
      <c r="M227" s="239">
        <f>IFERROR(H227/$Q$49,"-")</f>
        <v>2.453385672227674E-4</v>
      </c>
      <c r="N227" s="26"/>
      <c r="O227" s="26"/>
      <c r="P227" s="26"/>
      <c r="Q227" s="26"/>
    </row>
    <row r="228" spans="1:17" ht="39.950000000000003" customHeight="1">
      <c r="A228" s="26"/>
      <c r="B228" s="332"/>
      <c r="C228" s="323"/>
      <c r="D228" s="327"/>
      <c r="E228" s="39" t="str">
        <f>'高額レセ疾病傾向(患者一人当たり医療費順)'!$C$10</f>
        <v>1402</v>
      </c>
      <c r="F228" s="132" t="str">
        <f>'高額レセ疾病傾向(患者一人当たり医療費順)'!$D$10</f>
        <v>腎不全</v>
      </c>
      <c r="G228" s="132" t="s">
        <v>517</v>
      </c>
      <c r="H228" s="40">
        <v>83</v>
      </c>
      <c r="I228" s="41">
        <v>273311400</v>
      </c>
      <c r="J228" s="42">
        <v>229417580</v>
      </c>
      <c r="K228" s="40">
        <f t="shared" si="9"/>
        <v>502728980</v>
      </c>
      <c r="L228" s="109">
        <f t="shared" si="10"/>
        <v>6056975.6626506029</v>
      </c>
      <c r="M228" s="239">
        <f>IFERROR(H228/$Q$49,"-")</f>
        <v>5.0907752698724235E-3</v>
      </c>
      <c r="N228" s="26"/>
      <c r="O228" s="26"/>
      <c r="P228" s="26"/>
      <c r="Q228" s="26"/>
    </row>
    <row r="229" spans="1:17" ht="39.950000000000003" customHeight="1" thickBot="1">
      <c r="A229" s="26"/>
      <c r="B229" s="333"/>
      <c r="C229" s="325"/>
      <c r="D229" s="328"/>
      <c r="E229" s="43" t="str">
        <f>'高額レセ疾病傾向(患者一人当たり医療費順)'!$C$11</f>
        <v>0506</v>
      </c>
      <c r="F229" s="133" t="str">
        <f>'高額レセ疾病傾向(患者一人当たり医療費順)'!$D$11</f>
        <v>知的障害＜精神遅滞＞</v>
      </c>
      <c r="G229" s="132" t="s">
        <v>513</v>
      </c>
      <c r="H229" s="40" t="s">
        <v>513</v>
      </c>
      <c r="I229" s="41" t="s">
        <v>513</v>
      </c>
      <c r="J229" s="42" t="s">
        <v>513</v>
      </c>
      <c r="K229" s="40" t="str">
        <f t="shared" si="9"/>
        <v>-</v>
      </c>
      <c r="L229" s="109" t="str">
        <f t="shared" si="10"/>
        <v>-</v>
      </c>
      <c r="M229" s="239" t="str">
        <f>IFERROR(H229/$Q$49,"-")</f>
        <v>-</v>
      </c>
      <c r="N229" s="26"/>
      <c r="O229" s="26"/>
      <c r="P229" s="26"/>
      <c r="Q229" s="26"/>
    </row>
    <row r="230" spans="1:17" ht="39.950000000000003" customHeight="1">
      <c r="A230" s="26"/>
      <c r="B230" s="331">
        <v>46</v>
      </c>
      <c r="C230" s="330" t="s">
        <v>21</v>
      </c>
      <c r="D230" s="329">
        <f>Q50</f>
        <v>21150</v>
      </c>
      <c r="E230" s="47" t="str">
        <f>'高額レセ疾病傾向(患者一人当たり医療費順)'!$C$7</f>
        <v>0208</v>
      </c>
      <c r="F230" s="131" t="str">
        <f>'高額レセ疾病傾向(患者一人当たり医療費順)'!$D$7</f>
        <v>悪性リンパ腫</v>
      </c>
      <c r="G230" s="131" t="s">
        <v>618</v>
      </c>
      <c r="H230" s="88">
        <v>20</v>
      </c>
      <c r="I230" s="89">
        <v>90242410</v>
      </c>
      <c r="J230" s="90">
        <v>29020870</v>
      </c>
      <c r="K230" s="88">
        <f t="shared" si="9"/>
        <v>119263280</v>
      </c>
      <c r="L230" s="111">
        <f t="shared" si="10"/>
        <v>5963164</v>
      </c>
      <c r="M230" s="238">
        <f>IFERROR(H230/$Q$50,"-")</f>
        <v>9.4562647754137111E-4</v>
      </c>
      <c r="N230" s="26"/>
      <c r="O230" s="26"/>
      <c r="P230" s="26"/>
      <c r="Q230" s="26"/>
    </row>
    <row r="231" spans="1:17" ht="39.950000000000003" customHeight="1">
      <c r="A231" s="26"/>
      <c r="B231" s="332"/>
      <c r="C231" s="323"/>
      <c r="D231" s="327"/>
      <c r="E231" s="39" t="str">
        <f>'高額レセ疾病傾向(患者一人当たり医療費順)'!$C$8</f>
        <v>0904</v>
      </c>
      <c r="F231" s="132" t="str">
        <f>'高額レセ疾病傾向(患者一人当たり医療費順)'!$D$8</f>
        <v>くも膜下出血</v>
      </c>
      <c r="G231" s="132" t="s">
        <v>619</v>
      </c>
      <c r="H231" s="40">
        <v>9</v>
      </c>
      <c r="I231" s="41">
        <v>58390190</v>
      </c>
      <c r="J231" s="42">
        <v>1319950</v>
      </c>
      <c r="K231" s="40">
        <f t="shared" si="9"/>
        <v>59710140</v>
      </c>
      <c r="L231" s="109">
        <f t="shared" si="10"/>
        <v>6634460</v>
      </c>
      <c r="M231" s="239">
        <f>IFERROR(H231/$Q$50,"-")</f>
        <v>4.2553191489361702E-4</v>
      </c>
      <c r="N231" s="26"/>
      <c r="O231" s="26"/>
      <c r="P231" s="26"/>
      <c r="Q231" s="26"/>
    </row>
    <row r="232" spans="1:17" ht="39.950000000000003" customHeight="1">
      <c r="A232" s="26"/>
      <c r="B232" s="332"/>
      <c r="C232" s="323"/>
      <c r="D232" s="327"/>
      <c r="E232" s="39" t="str">
        <f>'高額レセ疾病傾向(患者一人当たり医療費順)'!$C$9</f>
        <v>0209</v>
      </c>
      <c r="F232" s="132" t="str">
        <f>'高額レセ疾病傾向(患者一人当たり医療費順)'!$D$9</f>
        <v>白血病</v>
      </c>
      <c r="G232" s="132" t="s">
        <v>620</v>
      </c>
      <c r="H232" s="40">
        <v>11</v>
      </c>
      <c r="I232" s="41">
        <v>32641870</v>
      </c>
      <c r="J232" s="42">
        <v>21225330</v>
      </c>
      <c r="K232" s="40">
        <f t="shared" si="9"/>
        <v>53867200</v>
      </c>
      <c r="L232" s="109">
        <f t="shared" si="10"/>
        <v>4897018.1818181816</v>
      </c>
      <c r="M232" s="239">
        <f>IFERROR(H232/$Q$50,"-")</f>
        <v>5.2009456264775415E-4</v>
      </c>
      <c r="N232" s="26"/>
      <c r="O232" s="26"/>
      <c r="P232" s="26"/>
      <c r="Q232" s="26"/>
    </row>
    <row r="233" spans="1:17" ht="39.950000000000003" customHeight="1">
      <c r="A233" s="26"/>
      <c r="B233" s="332"/>
      <c r="C233" s="323"/>
      <c r="D233" s="327"/>
      <c r="E233" s="39" t="str">
        <f>'高額レセ疾病傾向(患者一人当たり医療費順)'!$C$10</f>
        <v>1402</v>
      </c>
      <c r="F233" s="132" t="str">
        <f>'高額レセ疾病傾向(患者一人当たり医療費順)'!$D$10</f>
        <v>腎不全</v>
      </c>
      <c r="G233" s="132" t="s">
        <v>509</v>
      </c>
      <c r="H233" s="40">
        <v>94</v>
      </c>
      <c r="I233" s="41">
        <v>299872080</v>
      </c>
      <c r="J233" s="42">
        <v>292590080</v>
      </c>
      <c r="K233" s="40">
        <f t="shared" si="9"/>
        <v>592462160</v>
      </c>
      <c r="L233" s="109">
        <f t="shared" si="10"/>
        <v>6302788.9361702129</v>
      </c>
      <c r="M233" s="239">
        <f>IFERROR(H233/$Q$50,"-")</f>
        <v>4.4444444444444444E-3</v>
      </c>
      <c r="N233" s="26"/>
      <c r="O233" s="26"/>
      <c r="P233" s="26"/>
      <c r="Q233" s="26"/>
    </row>
    <row r="234" spans="1:17" ht="39.950000000000003" customHeight="1" thickBot="1">
      <c r="A234" s="26"/>
      <c r="B234" s="333"/>
      <c r="C234" s="325"/>
      <c r="D234" s="328"/>
      <c r="E234" s="43" t="str">
        <f>'高額レセ疾病傾向(患者一人当たり医療費順)'!$C$11</f>
        <v>0506</v>
      </c>
      <c r="F234" s="133" t="str">
        <f>'高額レセ疾病傾向(患者一人当たり医療費順)'!$D$11</f>
        <v>知的障害＜精神遅滞＞</v>
      </c>
      <c r="G234" s="132" t="s">
        <v>513</v>
      </c>
      <c r="H234" s="40" t="s">
        <v>513</v>
      </c>
      <c r="I234" s="41" t="s">
        <v>513</v>
      </c>
      <c r="J234" s="42" t="s">
        <v>513</v>
      </c>
      <c r="K234" s="40" t="str">
        <f t="shared" si="9"/>
        <v>-</v>
      </c>
      <c r="L234" s="109" t="str">
        <f t="shared" si="10"/>
        <v>-</v>
      </c>
      <c r="M234" s="239" t="str">
        <f>IFERROR(H234/$Q$50,"-")</f>
        <v>-</v>
      </c>
      <c r="N234" s="26"/>
      <c r="O234" s="26"/>
      <c r="P234" s="26"/>
      <c r="Q234" s="26"/>
    </row>
    <row r="235" spans="1:17" ht="39.950000000000003" customHeight="1">
      <c r="A235" s="26"/>
      <c r="B235" s="331">
        <v>47</v>
      </c>
      <c r="C235" s="330" t="s">
        <v>13</v>
      </c>
      <c r="D235" s="329">
        <f>Q51</f>
        <v>43039</v>
      </c>
      <c r="E235" s="47" t="str">
        <f>'高額レセ疾病傾向(患者一人当たり医療費順)'!$C$7</f>
        <v>0208</v>
      </c>
      <c r="F235" s="131" t="str">
        <f>'高額レセ疾病傾向(患者一人当たり医療費順)'!$D$7</f>
        <v>悪性リンパ腫</v>
      </c>
      <c r="G235" s="131" t="s">
        <v>621</v>
      </c>
      <c r="H235" s="88">
        <v>36</v>
      </c>
      <c r="I235" s="89">
        <v>183059120</v>
      </c>
      <c r="J235" s="90">
        <v>100223550</v>
      </c>
      <c r="K235" s="88">
        <f t="shared" si="9"/>
        <v>283282670</v>
      </c>
      <c r="L235" s="111">
        <f t="shared" si="10"/>
        <v>7868963.055555556</v>
      </c>
      <c r="M235" s="238">
        <f>IFERROR(H235/$Q$51,"-")</f>
        <v>8.364506610283696E-4</v>
      </c>
      <c r="N235" s="26"/>
      <c r="O235" s="26"/>
      <c r="P235" s="26"/>
      <c r="Q235" s="26"/>
    </row>
    <row r="236" spans="1:17" ht="39.950000000000003" customHeight="1">
      <c r="A236" s="26"/>
      <c r="B236" s="332"/>
      <c r="C236" s="323"/>
      <c r="D236" s="327"/>
      <c r="E236" s="39" t="str">
        <f>'高額レセ疾病傾向(患者一人当たり医療費順)'!$C$8</f>
        <v>0904</v>
      </c>
      <c r="F236" s="132" t="str">
        <f>'高額レセ疾病傾向(患者一人当たり医療費順)'!$D$8</f>
        <v>くも膜下出血</v>
      </c>
      <c r="G236" s="132" t="s">
        <v>542</v>
      </c>
      <c r="H236" s="40">
        <v>20</v>
      </c>
      <c r="I236" s="41">
        <v>131207820</v>
      </c>
      <c r="J236" s="42">
        <v>2628980</v>
      </c>
      <c r="K236" s="40">
        <f t="shared" si="9"/>
        <v>133836800</v>
      </c>
      <c r="L236" s="109">
        <f t="shared" si="10"/>
        <v>6691840</v>
      </c>
      <c r="M236" s="239">
        <f>IFERROR(H236/$Q$51,"-")</f>
        <v>4.6469481168242758E-4</v>
      </c>
      <c r="N236" s="26"/>
      <c r="O236" s="26"/>
      <c r="P236" s="26"/>
      <c r="Q236" s="26"/>
    </row>
    <row r="237" spans="1:17" ht="39.950000000000003" customHeight="1">
      <c r="A237" s="26"/>
      <c r="B237" s="332"/>
      <c r="C237" s="323"/>
      <c r="D237" s="327"/>
      <c r="E237" s="39" t="str">
        <f>'高額レセ疾病傾向(患者一人当たり医療費順)'!$C$9</f>
        <v>0209</v>
      </c>
      <c r="F237" s="132" t="str">
        <f>'高額レセ疾病傾向(患者一人当たり医療費順)'!$D$9</f>
        <v>白血病</v>
      </c>
      <c r="G237" s="132" t="s">
        <v>622</v>
      </c>
      <c r="H237" s="40">
        <v>20</v>
      </c>
      <c r="I237" s="41">
        <v>96828600</v>
      </c>
      <c r="J237" s="42">
        <v>35265790</v>
      </c>
      <c r="K237" s="40">
        <f t="shared" si="9"/>
        <v>132094390</v>
      </c>
      <c r="L237" s="109">
        <f t="shared" si="10"/>
        <v>6604719.5</v>
      </c>
      <c r="M237" s="239">
        <f>IFERROR(H237/$Q$51,"-")</f>
        <v>4.6469481168242758E-4</v>
      </c>
      <c r="N237" s="26"/>
      <c r="O237" s="26"/>
      <c r="P237" s="26"/>
      <c r="Q237" s="26"/>
    </row>
    <row r="238" spans="1:17" ht="39.950000000000003" customHeight="1">
      <c r="A238" s="26"/>
      <c r="B238" s="332"/>
      <c r="C238" s="323"/>
      <c r="D238" s="327"/>
      <c r="E238" s="39" t="str">
        <f>'高額レセ疾病傾向(患者一人当たり医療費順)'!$C$10</f>
        <v>1402</v>
      </c>
      <c r="F238" s="132" t="str">
        <f>'高額レセ疾病傾向(患者一人当たり医療費順)'!$D$10</f>
        <v>腎不全</v>
      </c>
      <c r="G238" s="132" t="s">
        <v>509</v>
      </c>
      <c r="H238" s="40">
        <v>215</v>
      </c>
      <c r="I238" s="41">
        <v>579903210</v>
      </c>
      <c r="J238" s="42">
        <v>610227780</v>
      </c>
      <c r="K238" s="40">
        <f t="shared" si="9"/>
        <v>1190130990</v>
      </c>
      <c r="L238" s="109">
        <f t="shared" si="10"/>
        <v>5535492.9767441861</v>
      </c>
      <c r="M238" s="239">
        <f>IFERROR(H238/$Q$51,"-")</f>
        <v>4.9954692255860965E-3</v>
      </c>
      <c r="N238" s="26"/>
      <c r="O238" s="26"/>
      <c r="P238" s="26"/>
      <c r="Q238" s="26"/>
    </row>
    <row r="239" spans="1:17" ht="39.950000000000003" customHeight="1" thickBot="1">
      <c r="A239" s="26"/>
      <c r="B239" s="333"/>
      <c r="C239" s="325"/>
      <c r="D239" s="328"/>
      <c r="E239" s="43" t="str">
        <f>'高額レセ疾病傾向(患者一人当たり医療費順)'!$C$11</f>
        <v>0506</v>
      </c>
      <c r="F239" s="133" t="str">
        <f>'高額レセ疾病傾向(患者一人当たり医療費順)'!$D$11</f>
        <v>知的障害＜精神遅滞＞</v>
      </c>
      <c r="G239" s="132" t="s">
        <v>513</v>
      </c>
      <c r="H239" s="40" t="s">
        <v>513</v>
      </c>
      <c r="I239" s="41" t="s">
        <v>513</v>
      </c>
      <c r="J239" s="42" t="s">
        <v>513</v>
      </c>
      <c r="K239" s="40" t="str">
        <f t="shared" si="9"/>
        <v>-</v>
      </c>
      <c r="L239" s="109" t="str">
        <f t="shared" si="10"/>
        <v>-</v>
      </c>
      <c r="M239" s="239" t="str">
        <f>IFERROR(H239/$Q$51,"-")</f>
        <v>-</v>
      </c>
      <c r="N239" s="26"/>
      <c r="O239" s="26"/>
      <c r="P239" s="26"/>
      <c r="Q239" s="26"/>
    </row>
    <row r="240" spans="1:17" ht="39.950000000000003" customHeight="1">
      <c r="A240" s="26"/>
      <c r="B240" s="331">
        <v>48</v>
      </c>
      <c r="C240" s="330" t="s">
        <v>22</v>
      </c>
      <c r="D240" s="329">
        <f>Q52</f>
        <v>23103</v>
      </c>
      <c r="E240" s="47" t="str">
        <f>'高額レセ疾病傾向(患者一人当たり医療費順)'!$C$7</f>
        <v>0208</v>
      </c>
      <c r="F240" s="131" t="str">
        <f>'高額レセ疾病傾向(患者一人当たり医療費順)'!$D$7</f>
        <v>悪性リンパ腫</v>
      </c>
      <c r="G240" s="131" t="s">
        <v>623</v>
      </c>
      <c r="H240" s="88">
        <v>21</v>
      </c>
      <c r="I240" s="89">
        <v>95519600</v>
      </c>
      <c r="J240" s="90">
        <v>36732530</v>
      </c>
      <c r="K240" s="88">
        <f t="shared" si="9"/>
        <v>132252130</v>
      </c>
      <c r="L240" s="111">
        <f t="shared" si="10"/>
        <v>6297720.4761904757</v>
      </c>
      <c r="M240" s="238">
        <f>IFERROR(H240/$Q$52,"-")</f>
        <v>9.0897286066744581E-4</v>
      </c>
      <c r="N240" s="26"/>
      <c r="O240" s="26"/>
      <c r="P240" s="26"/>
      <c r="Q240" s="26"/>
    </row>
    <row r="241" spans="1:17" ht="39.950000000000003" customHeight="1">
      <c r="A241" s="26"/>
      <c r="B241" s="332"/>
      <c r="C241" s="323"/>
      <c r="D241" s="327"/>
      <c r="E241" s="39" t="str">
        <f>'高額レセ疾病傾向(患者一人当たり医療費順)'!$C$8</f>
        <v>0904</v>
      </c>
      <c r="F241" s="132" t="str">
        <f>'高額レセ疾病傾向(患者一人当たり医療費順)'!$D$8</f>
        <v>くも膜下出血</v>
      </c>
      <c r="G241" s="132" t="s">
        <v>624</v>
      </c>
      <c r="H241" s="40">
        <v>7</v>
      </c>
      <c r="I241" s="41">
        <v>38998430</v>
      </c>
      <c r="J241" s="42">
        <v>1653790</v>
      </c>
      <c r="K241" s="40">
        <f t="shared" si="9"/>
        <v>40652220</v>
      </c>
      <c r="L241" s="109">
        <f t="shared" si="10"/>
        <v>5807460</v>
      </c>
      <c r="M241" s="239">
        <f>IFERROR(H241/$Q$52,"-")</f>
        <v>3.0299095355581525E-4</v>
      </c>
      <c r="N241" s="26"/>
      <c r="O241" s="26"/>
      <c r="P241" s="26"/>
      <c r="Q241" s="26"/>
    </row>
    <row r="242" spans="1:17" ht="39.950000000000003" customHeight="1">
      <c r="A242" s="26"/>
      <c r="B242" s="332"/>
      <c r="C242" s="323"/>
      <c r="D242" s="327"/>
      <c r="E242" s="39" t="str">
        <f>'高額レセ疾病傾向(患者一人当たり医療費順)'!$C$9</f>
        <v>0209</v>
      </c>
      <c r="F242" s="132" t="str">
        <f>'高額レセ疾病傾向(患者一人当たり医療費順)'!$D$9</f>
        <v>白血病</v>
      </c>
      <c r="G242" s="132" t="s">
        <v>592</v>
      </c>
      <c r="H242" s="40">
        <v>14</v>
      </c>
      <c r="I242" s="41">
        <v>65763940</v>
      </c>
      <c r="J242" s="42">
        <v>41736710</v>
      </c>
      <c r="K242" s="40">
        <f t="shared" si="9"/>
        <v>107500650</v>
      </c>
      <c r="L242" s="109">
        <f t="shared" si="10"/>
        <v>7678617.8571428573</v>
      </c>
      <c r="M242" s="239">
        <f>IFERROR(H242/$Q$52,"-")</f>
        <v>6.059819071116305E-4</v>
      </c>
      <c r="N242" s="26"/>
      <c r="O242" s="26"/>
      <c r="P242" s="26"/>
      <c r="Q242" s="26"/>
    </row>
    <row r="243" spans="1:17" ht="39.950000000000003" customHeight="1">
      <c r="A243" s="26"/>
      <c r="B243" s="332"/>
      <c r="C243" s="323"/>
      <c r="D243" s="327"/>
      <c r="E243" s="39" t="str">
        <f>'高額レセ疾病傾向(患者一人当たり医療費順)'!$C$10</f>
        <v>1402</v>
      </c>
      <c r="F243" s="132" t="str">
        <f>'高額レセ疾病傾向(患者一人当たり医療費順)'!$D$10</f>
        <v>腎不全</v>
      </c>
      <c r="G243" s="132" t="s">
        <v>517</v>
      </c>
      <c r="H243" s="40">
        <v>104</v>
      </c>
      <c r="I243" s="41">
        <v>269863480</v>
      </c>
      <c r="J243" s="42">
        <v>329744080</v>
      </c>
      <c r="K243" s="40">
        <f t="shared" si="9"/>
        <v>599607560</v>
      </c>
      <c r="L243" s="109">
        <f t="shared" si="10"/>
        <v>5765457.307692308</v>
      </c>
      <c r="M243" s="239">
        <f>IFERROR(H243/$Q$52,"-")</f>
        <v>4.5015798814006837E-3</v>
      </c>
      <c r="N243" s="26"/>
      <c r="O243" s="26"/>
      <c r="P243" s="26"/>
      <c r="Q243" s="26"/>
    </row>
    <row r="244" spans="1:17" ht="39.950000000000003" customHeight="1" thickBot="1">
      <c r="A244" s="26"/>
      <c r="B244" s="333"/>
      <c r="C244" s="325"/>
      <c r="D244" s="328"/>
      <c r="E244" s="43" t="str">
        <f>'高額レセ疾病傾向(患者一人当たり医療費順)'!$C$11</f>
        <v>0506</v>
      </c>
      <c r="F244" s="133" t="str">
        <f>'高額レセ疾病傾向(患者一人当たり医療費順)'!$D$11</f>
        <v>知的障害＜精神遅滞＞</v>
      </c>
      <c r="G244" s="133" t="s">
        <v>513</v>
      </c>
      <c r="H244" s="44" t="s">
        <v>513</v>
      </c>
      <c r="I244" s="45" t="s">
        <v>513</v>
      </c>
      <c r="J244" s="46" t="s">
        <v>513</v>
      </c>
      <c r="K244" s="44" t="str">
        <f t="shared" si="9"/>
        <v>-</v>
      </c>
      <c r="L244" s="110" t="str">
        <f t="shared" si="10"/>
        <v>-</v>
      </c>
      <c r="M244" s="240" t="str">
        <f>IFERROR(H244/$Q$52,"-")</f>
        <v>-</v>
      </c>
      <c r="N244" s="26"/>
      <c r="O244" s="26"/>
      <c r="P244" s="26"/>
      <c r="Q244" s="26"/>
    </row>
    <row r="245" spans="1:17" ht="39.950000000000003" customHeight="1">
      <c r="A245" s="26"/>
      <c r="B245" s="331">
        <v>49</v>
      </c>
      <c r="C245" s="330" t="s">
        <v>23</v>
      </c>
      <c r="D245" s="329">
        <f>Q53</f>
        <v>22902</v>
      </c>
      <c r="E245" s="47" t="str">
        <f>'高額レセ疾病傾向(患者一人当たり医療費順)'!$C$7</f>
        <v>0208</v>
      </c>
      <c r="F245" s="131" t="str">
        <f>'高額レセ疾病傾向(患者一人当たり医療費順)'!$D$7</f>
        <v>悪性リンパ腫</v>
      </c>
      <c r="G245" s="131" t="s">
        <v>625</v>
      </c>
      <c r="H245" s="88">
        <v>24</v>
      </c>
      <c r="I245" s="89">
        <v>132044460</v>
      </c>
      <c r="J245" s="90">
        <v>41657480</v>
      </c>
      <c r="K245" s="88">
        <f t="shared" si="9"/>
        <v>173701940</v>
      </c>
      <c r="L245" s="111">
        <f t="shared" si="10"/>
        <v>7237580.833333333</v>
      </c>
      <c r="M245" s="238">
        <f>IFERROR(H245/$Q$53,"-")</f>
        <v>1.0479434110558031E-3</v>
      </c>
      <c r="N245" s="26"/>
      <c r="O245" s="26"/>
      <c r="P245" s="26"/>
      <c r="Q245" s="26"/>
    </row>
    <row r="246" spans="1:17" ht="39.950000000000003" customHeight="1">
      <c r="A246" s="26"/>
      <c r="B246" s="332"/>
      <c r="C246" s="323"/>
      <c r="D246" s="327"/>
      <c r="E246" s="39" t="str">
        <f>'高額レセ疾病傾向(患者一人当たり医療費順)'!$C$8</f>
        <v>0904</v>
      </c>
      <c r="F246" s="132" t="str">
        <f>'高額レセ疾病傾向(患者一人当たり医療費順)'!$D$8</f>
        <v>くも膜下出血</v>
      </c>
      <c r="G246" s="132" t="s">
        <v>626</v>
      </c>
      <c r="H246" s="40">
        <v>10</v>
      </c>
      <c r="I246" s="41">
        <v>71165080</v>
      </c>
      <c r="J246" s="42">
        <v>2356130</v>
      </c>
      <c r="K246" s="40">
        <f t="shared" si="9"/>
        <v>73521210</v>
      </c>
      <c r="L246" s="109">
        <f t="shared" si="10"/>
        <v>7352121</v>
      </c>
      <c r="M246" s="239">
        <f>IFERROR(H246/$Q$53,"-")</f>
        <v>4.3664308793991789E-4</v>
      </c>
      <c r="N246" s="26"/>
      <c r="O246" s="26"/>
      <c r="P246" s="26"/>
      <c r="Q246" s="26"/>
    </row>
    <row r="247" spans="1:17" ht="39.950000000000003" customHeight="1">
      <c r="A247" s="26"/>
      <c r="B247" s="332"/>
      <c r="C247" s="323"/>
      <c r="D247" s="327"/>
      <c r="E247" s="39" t="str">
        <f>'高額レセ疾病傾向(患者一人当たり医療費順)'!$C$9</f>
        <v>0209</v>
      </c>
      <c r="F247" s="132" t="str">
        <f>'高額レセ疾病傾向(患者一人当たり医療費順)'!$D$9</f>
        <v>白血病</v>
      </c>
      <c r="G247" s="132" t="s">
        <v>627</v>
      </c>
      <c r="H247" s="40">
        <v>13</v>
      </c>
      <c r="I247" s="41">
        <v>46965080</v>
      </c>
      <c r="J247" s="42">
        <v>22989090</v>
      </c>
      <c r="K247" s="40">
        <f t="shared" si="9"/>
        <v>69954170</v>
      </c>
      <c r="L247" s="109">
        <f t="shared" si="10"/>
        <v>5381090</v>
      </c>
      <c r="M247" s="239">
        <f>IFERROR(H247/$Q$53,"-")</f>
        <v>5.6763601432189333E-4</v>
      </c>
      <c r="N247" s="26"/>
      <c r="O247" s="26"/>
      <c r="P247" s="26"/>
      <c r="Q247" s="26"/>
    </row>
    <row r="248" spans="1:17" ht="39.950000000000003" customHeight="1">
      <c r="A248" s="26"/>
      <c r="B248" s="332"/>
      <c r="C248" s="323"/>
      <c r="D248" s="327"/>
      <c r="E248" s="39" t="str">
        <f>'高額レセ疾病傾向(患者一人当たり医療費順)'!$C$10</f>
        <v>1402</v>
      </c>
      <c r="F248" s="132" t="str">
        <f>'高額レセ疾病傾向(患者一人当たり医療費順)'!$D$10</f>
        <v>腎不全</v>
      </c>
      <c r="G248" s="132" t="s">
        <v>534</v>
      </c>
      <c r="H248" s="40">
        <v>120</v>
      </c>
      <c r="I248" s="41">
        <v>292717430</v>
      </c>
      <c r="J248" s="42">
        <v>347480420</v>
      </c>
      <c r="K248" s="40">
        <f t="shared" si="9"/>
        <v>640197850</v>
      </c>
      <c r="L248" s="109">
        <f t="shared" si="10"/>
        <v>5334982.083333333</v>
      </c>
      <c r="M248" s="239">
        <f>IFERROR(H248/$Q$53,"-")</f>
        <v>5.2397170552790145E-3</v>
      </c>
      <c r="N248" s="26"/>
      <c r="O248" s="26"/>
      <c r="P248" s="26"/>
      <c r="Q248" s="26"/>
    </row>
    <row r="249" spans="1:17" ht="39.950000000000003" customHeight="1" thickBot="1">
      <c r="A249" s="26"/>
      <c r="B249" s="333"/>
      <c r="C249" s="325"/>
      <c r="D249" s="328"/>
      <c r="E249" s="43" t="str">
        <f>'高額レセ疾病傾向(患者一人当たり医療費順)'!$C$11</f>
        <v>0506</v>
      </c>
      <c r="F249" s="133" t="str">
        <f>'高額レセ疾病傾向(患者一人当たり医療費順)'!$D$11</f>
        <v>知的障害＜精神遅滞＞</v>
      </c>
      <c r="G249" s="133" t="s">
        <v>513</v>
      </c>
      <c r="H249" s="44" t="s">
        <v>513</v>
      </c>
      <c r="I249" s="45" t="s">
        <v>513</v>
      </c>
      <c r="J249" s="46" t="s">
        <v>513</v>
      </c>
      <c r="K249" s="44" t="str">
        <f t="shared" si="9"/>
        <v>-</v>
      </c>
      <c r="L249" s="110" t="str">
        <f t="shared" si="10"/>
        <v>-</v>
      </c>
      <c r="M249" s="240" t="str">
        <f>IFERROR(H249/$Q$53,"-")</f>
        <v>-</v>
      </c>
      <c r="N249" s="26"/>
      <c r="O249" s="26"/>
      <c r="P249" s="26"/>
      <c r="Q249" s="26"/>
    </row>
    <row r="250" spans="1:17" ht="39.950000000000003" customHeight="1">
      <c r="A250" s="26"/>
      <c r="B250" s="331">
        <v>50</v>
      </c>
      <c r="C250" s="330" t="s">
        <v>14</v>
      </c>
      <c r="D250" s="329">
        <f>Q54</f>
        <v>20903</v>
      </c>
      <c r="E250" s="47" t="str">
        <f>'高額レセ疾病傾向(患者一人当たり医療費順)'!$C$7</f>
        <v>0208</v>
      </c>
      <c r="F250" s="131" t="str">
        <f>'高額レセ疾病傾向(患者一人当たり医療費順)'!$D$7</f>
        <v>悪性リンパ腫</v>
      </c>
      <c r="G250" s="131" t="s">
        <v>628</v>
      </c>
      <c r="H250" s="88">
        <v>19</v>
      </c>
      <c r="I250" s="89">
        <v>90137190</v>
      </c>
      <c r="J250" s="90">
        <v>35301690</v>
      </c>
      <c r="K250" s="88">
        <f t="shared" si="9"/>
        <v>125438880</v>
      </c>
      <c r="L250" s="111">
        <f t="shared" si="10"/>
        <v>6602046.3157894732</v>
      </c>
      <c r="M250" s="238">
        <f>IFERROR(H250/$Q$54,"-")</f>
        <v>9.0896043630100942E-4</v>
      </c>
      <c r="N250" s="26"/>
      <c r="O250" s="26"/>
      <c r="P250" s="26"/>
      <c r="Q250" s="26"/>
    </row>
    <row r="251" spans="1:17" ht="39.950000000000003" customHeight="1">
      <c r="A251" s="26"/>
      <c r="B251" s="332"/>
      <c r="C251" s="323"/>
      <c r="D251" s="327"/>
      <c r="E251" s="39" t="str">
        <f>'高額レセ疾病傾向(患者一人当たり医療費順)'!$C$8</f>
        <v>0904</v>
      </c>
      <c r="F251" s="132" t="str">
        <f>'高額レセ疾病傾向(患者一人当たり医療費順)'!$D$8</f>
        <v>くも膜下出血</v>
      </c>
      <c r="G251" s="132" t="s">
        <v>556</v>
      </c>
      <c r="H251" s="40">
        <v>8</v>
      </c>
      <c r="I251" s="41">
        <v>50847880</v>
      </c>
      <c r="J251" s="42">
        <v>1107670</v>
      </c>
      <c r="K251" s="40">
        <f t="shared" si="9"/>
        <v>51955550</v>
      </c>
      <c r="L251" s="241">
        <f t="shared" si="10"/>
        <v>6494443.75</v>
      </c>
      <c r="M251" s="242">
        <f>IFERROR(H251/$Q$54,"-")</f>
        <v>3.8272018370568816E-4</v>
      </c>
      <c r="N251" s="26"/>
      <c r="O251" s="26"/>
      <c r="P251" s="26"/>
      <c r="Q251" s="26"/>
    </row>
    <row r="252" spans="1:17" ht="39.950000000000003" customHeight="1">
      <c r="A252" s="26"/>
      <c r="B252" s="332"/>
      <c r="C252" s="323"/>
      <c r="D252" s="327"/>
      <c r="E252" s="39" t="str">
        <f>'高額レセ疾病傾向(患者一人当たり医療費順)'!$C$9</f>
        <v>0209</v>
      </c>
      <c r="F252" s="132" t="str">
        <f>'高額レセ疾病傾向(患者一人当たり医療費順)'!$D$9</f>
        <v>白血病</v>
      </c>
      <c r="G252" s="132" t="s">
        <v>629</v>
      </c>
      <c r="H252" s="40">
        <v>13</v>
      </c>
      <c r="I252" s="41">
        <v>71362550</v>
      </c>
      <c r="J252" s="42">
        <v>31368280</v>
      </c>
      <c r="K252" s="40">
        <f t="shared" si="9"/>
        <v>102730830</v>
      </c>
      <c r="L252" s="109">
        <f t="shared" si="10"/>
        <v>7902371.538461538</v>
      </c>
      <c r="M252" s="239">
        <f>IFERROR(H252/$Q$54,"-")</f>
        <v>6.2192029852174333E-4</v>
      </c>
      <c r="N252" s="26"/>
      <c r="O252" s="26"/>
      <c r="P252" s="26"/>
      <c r="Q252" s="26"/>
    </row>
    <row r="253" spans="1:17" ht="39.950000000000003" customHeight="1">
      <c r="A253" s="26"/>
      <c r="B253" s="332"/>
      <c r="C253" s="323"/>
      <c r="D253" s="327"/>
      <c r="E253" s="39" t="str">
        <f>'高額レセ疾病傾向(患者一人当たり医療費順)'!$C$10</f>
        <v>1402</v>
      </c>
      <c r="F253" s="132" t="str">
        <f>'高額レセ疾病傾向(患者一人当たり医療費順)'!$D$10</f>
        <v>腎不全</v>
      </c>
      <c r="G253" s="132" t="s">
        <v>509</v>
      </c>
      <c r="H253" s="40">
        <v>114</v>
      </c>
      <c r="I253" s="41">
        <v>380347200</v>
      </c>
      <c r="J253" s="42">
        <v>333736120</v>
      </c>
      <c r="K253" s="40">
        <f t="shared" si="9"/>
        <v>714083320</v>
      </c>
      <c r="L253" s="109">
        <f t="shared" si="10"/>
        <v>6263888.7719298247</v>
      </c>
      <c r="M253" s="239">
        <f>IFERROR(H253/$Q$54,"-")</f>
        <v>5.4537626178060563E-3</v>
      </c>
      <c r="N253" s="26"/>
      <c r="O253" s="26"/>
      <c r="P253" s="26"/>
      <c r="Q253" s="26"/>
    </row>
    <row r="254" spans="1:17" ht="39.950000000000003" customHeight="1" thickBot="1">
      <c r="A254" s="26"/>
      <c r="B254" s="333"/>
      <c r="C254" s="325"/>
      <c r="D254" s="328"/>
      <c r="E254" s="43" t="str">
        <f>'高額レセ疾病傾向(患者一人当たり医療費順)'!$C$11</f>
        <v>0506</v>
      </c>
      <c r="F254" s="133" t="str">
        <f>'高額レセ疾病傾向(患者一人当たり医療費順)'!$D$11</f>
        <v>知的障害＜精神遅滞＞</v>
      </c>
      <c r="G254" s="133" t="s">
        <v>513</v>
      </c>
      <c r="H254" s="44" t="s">
        <v>513</v>
      </c>
      <c r="I254" s="45" t="s">
        <v>513</v>
      </c>
      <c r="J254" s="46" t="s">
        <v>513</v>
      </c>
      <c r="K254" s="44" t="str">
        <f t="shared" si="9"/>
        <v>-</v>
      </c>
      <c r="L254" s="110" t="str">
        <f t="shared" si="10"/>
        <v>-</v>
      </c>
      <c r="M254" s="240" t="str">
        <f>IFERROR(H254/$Q$54,"-")</f>
        <v>-</v>
      </c>
      <c r="N254" s="26"/>
      <c r="O254" s="26"/>
      <c r="P254" s="26"/>
      <c r="Q254" s="26"/>
    </row>
    <row r="255" spans="1:17" ht="39.950000000000003" customHeight="1">
      <c r="A255" s="26"/>
      <c r="B255" s="331">
        <v>51</v>
      </c>
      <c r="C255" s="330" t="s">
        <v>42</v>
      </c>
      <c r="D255" s="329">
        <f>Q55</f>
        <v>28605</v>
      </c>
      <c r="E255" s="47" t="str">
        <f>'高額レセ疾病傾向(患者一人当たり医療費順)'!$C$7</f>
        <v>0208</v>
      </c>
      <c r="F255" s="131" t="str">
        <f>'高額レセ疾病傾向(患者一人当たり医療費順)'!$D$7</f>
        <v>悪性リンパ腫</v>
      </c>
      <c r="G255" s="131" t="s">
        <v>630</v>
      </c>
      <c r="H255" s="88">
        <v>32</v>
      </c>
      <c r="I255" s="89">
        <v>134477990</v>
      </c>
      <c r="J255" s="90">
        <v>87423030</v>
      </c>
      <c r="K255" s="88">
        <f t="shared" si="9"/>
        <v>221901020</v>
      </c>
      <c r="L255" s="111">
        <f t="shared" si="10"/>
        <v>6934406.875</v>
      </c>
      <c r="M255" s="238">
        <f>IFERROR(H255/$Q$55,"-")</f>
        <v>1.1186855444852298E-3</v>
      </c>
      <c r="N255" s="26"/>
      <c r="O255" s="26"/>
      <c r="P255" s="26"/>
      <c r="Q255" s="26"/>
    </row>
    <row r="256" spans="1:17" ht="39.950000000000003" customHeight="1">
      <c r="A256" s="26"/>
      <c r="B256" s="332"/>
      <c r="C256" s="323"/>
      <c r="D256" s="327"/>
      <c r="E256" s="39" t="str">
        <f>'高額レセ疾病傾向(患者一人当たり医療費順)'!$C$8</f>
        <v>0904</v>
      </c>
      <c r="F256" s="132" t="str">
        <f>'高額レセ疾病傾向(患者一人当たり医療費順)'!$D$8</f>
        <v>くも膜下出血</v>
      </c>
      <c r="G256" s="132" t="s">
        <v>531</v>
      </c>
      <c r="H256" s="40">
        <v>9</v>
      </c>
      <c r="I256" s="41">
        <v>41465940</v>
      </c>
      <c r="J256" s="42">
        <v>1234360</v>
      </c>
      <c r="K256" s="40">
        <f t="shared" si="9"/>
        <v>42700300</v>
      </c>
      <c r="L256" s="109">
        <f t="shared" si="10"/>
        <v>4744477.777777778</v>
      </c>
      <c r="M256" s="239">
        <f>IFERROR(H256/$Q$55,"-")</f>
        <v>3.1463030938647091E-4</v>
      </c>
      <c r="N256" s="26"/>
      <c r="O256" s="26"/>
      <c r="P256" s="26"/>
      <c r="Q256" s="26"/>
    </row>
    <row r="257" spans="1:17" ht="39.950000000000003" customHeight="1">
      <c r="A257" s="26"/>
      <c r="B257" s="332"/>
      <c r="C257" s="323"/>
      <c r="D257" s="327"/>
      <c r="E257" s="39" t="str">
        <f>'高額レセ疾病傾向(患者一人当たり医療費順)'!$C$9</f>
        <v>0209</v>
      </c>
      <c r="F257" s="132" t="str">
        <f>'高額レセ疾病傾向(患者一人当たり医療費順)'!$D$9</f>
        <v>白血病</v>
      </c>
      <c r="G257" s="132" t="s">
        <v>631</v>
      </c>
      <c r="H257" s="40">
        <v>19</v>
      </c>
      <c r="I257" s="41">
        <v>69115820</v>
      </c>
      <c r="J257" s="42">
        <v>48940030</v>
      </c>
      <c r="K257" s="40">
        <f t="shared" si="9"/>
        <v>118055850</v>
      </c>
      <c r="L257" s="109">
        <f t="shared" si="10"/>
        <v>6213465.7894736845</v>
      </c>
      <c r="M257" s="239">
        <f>IFERROR(H257/$Q$55,"-")</f>
        <v>6.6421954203810523E-4</v>
      </c>
      <c r="N257" s="26"/>
      <c r="O257" s="26"/>
      <c r="P257" s="26"/>
      <c r="Q257" s="26"/>
    </row>
    <row r="258" spans="1:17" ht="39.950000000000003" customHeight="1">
      <c r="A258" s="26"/>
      <c r="B258" s="332"/>
      <c r="C258" s="323"/>
      <c r="D258" s="327"/>
      <c r="E258" s="39" t="str">
        <f>'高額レセ疾病傾向(患者一人当たり医療費順)'!$C$10</f>
        <v>1402</v>
      </c>
      <c r="F258" s="132" t="str">
        <f>'高額レセ疾病傾向(患者一人当たり医療費順)'!$D$10</f>
        <v>腎不全</v>
      </c>
      <c r="G258" s="132" t="s">
        <v>517</v>
      </c>
      <c r="H258" s="40">
        <v>143</v>
      </c>
      <c r="I258" s="41">
        <v>461751130</v>
      </c>
      <c r="J258" s="42">
        <v>352576810</v>
      </c>
      <c r="K258" s="40">
        <f t="shared" si="9"/>
        <v>814327940</v>
      </c>
      <c r="L258" s="109">
        <f t="shared" si="10"/>
        <v>5694600.9790209793</v>
      </c>
      <c r="M258" s="239">
        <f>IFERROR(H258/$Q$55,"-")</f>
        <v>4.9991260269183707E-3</v>
      </c>
      <c r="N258" s="26"/>
      <c r="O258" s="26"/>
      <c r="P258" s="26"/>
      <c r="Q258" s="26"/>
    </row>
    <row r="259" spans="1:17" ht="39.950000000000003" customHeight="1" thickBot="1">
      <c r="A259" s="26"/>
      <c r="B259" s="333"/>
      <c r="C259" s="325"/>
      <c r="D259" s="328"/>
      <c r="E259" s="43" t="str">
        <f>'高額レセ疾病傾向(患者一人当たり医療費順)'!$C$11</f>
        <v>0506</v>
      </c>
      <c r="F259" s="133" t="str">
        <f>'高額レセ疾病傾向(患者一人当たり医療費順)'!$D$11</f>
        <v>知的障害＜精神遅滞＞</v>
      </c>
      <c r="G259" s="132" t="s">
        <v>513</v>
      </c>
      <c r="H259" s="40" t="s">
        <v>513</v>
      </c>
      <c r="I259" s="41" t="s">
        <v>513</v>
      </c>
      <c r="J259" s="42" t="s">
        <v>513</v>
      </c>
      <c r="K259" s="40" t="str">
        <f t="shared" si="9"/>
        <v>-</v>
      </c>
      <c r="L259" s="109" t="str">
        <f t="shared" si="10"/>
        <v>-</v>
      </c>
      <c r="M259" s="239" t="str">
        <f>IFERROR(H259/$Q$55,"-")</f>
        <v>-</v>
      </c>
      <c r="N259" s="26"/>
      <c r="O259" s="26"/>
      <c r="P259" s="26"/>
      <c r="Q259" s="26"/>
    </row>
    <row r="260" spans="1:17" ht="39.950000000000003" customHeight="1">
      <c r="A260" s="26"/>
      <c r="B260" s="331">
        <v>52</v>
      </c>
      <c r="C260" s="330" t="s">
        <v>4</v>
      </c>
      <c r="D260" s="329">
        <f>Q56</f>
        <v>22912</v>
      </c>
      <c r="E260" s="47" t="str">
        <f>'高額レセ疾病傾向(患者一人当たり医療費順)'!$C$7</f>
        <v>0208</v>
      </c>
      <c r="F260" s="131" t="str">
        <f>'高額レセ疾病傾向(患者一人当たり医療費順)'!$D$7</f>
        <v>悪性リンパ腫</v>
      </c>
      <c r="G260" s="131" t="s">
        <v>632</v>
      </c>
      <c r="H260" s="88">
        <v>21</v>
      </c>
      <c r="I260" s="89">
        <v>86648450</v>
      </c>
      <c r="J260" s="90">
        <v>47410580</v>
      </c>
      <c r="K260" s="88">
        <f t="shared" si="9"/>
        <v>134059030</v>
      </c>
      <c r="L260" s="111">
        <f t="shared" si="10"/>
        <v>6383763.333333333</v>
      </c>
      <c r="M260" s="238">
        <f>IFERROR(H260/$Q$56,"-")</f>
        <v>9.1655027932960895E-4</v>
      </c>
      <c r="N260" s="26"/>
      <c r="O260" s="26"/>
      <c r="P260" s="26"/>
      <c r="Q260" s="26"/>
    </row>
    <row r="261" spans="1:17" ht="39.950000000000003" customHeight="1">
      <c r="A261" s="26"/>
      <c r="B261" s="332"/>
      <c r="C261" s="323"/>
      <c r="D261" s="327"/>
      <c r="E261" s="39" t="str">
        <f>'高額レセ疾病傾向(患者一人当たり医療費順)'!$C$8</f>
        <v>0904</v>
      </c>
      <c r="F261" s="132" t="str">
        <f>'高額レセ疾病傾向(患者一人当たり医療費順)'!$D$8</f>
        <v>くも膜下出血</v>
      </c>
      <c r="G261" s="132" t="s">
        <v>633</v>
      </c>
      <c r="H261" s="40">
        <v>9</v>
      </c>
      <c r="I261" s="41">
        <v>62814700</v>
      </c>
      <c r="J261" s="42">
        <v>2723880</v>
      </c>
      <c r="K261" s="40">
        <f t="shared" si="9"/>
        <v>65538580</v>
      </c>
      <c r="L261" s="109">
        <f t="shared" si="10"/>
        <v>7282064.444444444</v>
      </c>
      <c r="M261" s="239">
        <f>IFERROR(H261/$Q$56,"-")</f>
        <v>3.9280726256983242E-4</v>
      </c>
      <c r="N261" s="26"/>
      <c r="O261" s="26"/>
      <c r="P261" s="26"/>
      <c r="Q261" s="26"/>
    </row>
    <row r="262" spans="1:17" ht="39.950000000000003" customHeight="1">
      <c r="A262" s="26"/>
      <c r="B262" s="332"/>
      <c r="C262" s="323"/>
      <c r="D262" s="327"/>
      <c r="E262" s="39" t="str">
        <f>'高額レセ疾病傾向(患者一人当たり医療費順)'!$C$9</f>
        <v>0209</v>
      </c>
      <c r="F262" s="132" t="str">
        <f>'高額レセ疾病傾向(患者一人当たり医療費順)'!$D$9</f>
        <v>白血病</v>
      </c>
      <c r="G262" s="132" t="s">
        <v>508</v>
      </c>
      <c r="H262" s="40">
        <v>12</v>
      </c>
      <c r="I262" s="41">
        <v>49745710</v>
      </c>
      <c r="J262" s="42">
        <v>39854040</v>
      </c>
      <c r="K262" s="40">
        <f t="shared" ref="K262:K325" si="11">IF(SUM(I262:J262)=0,"-",SUM(I262:J262))</f>
        <v>89599750</v>
      </c>
      <c r="L262" s="109">
        <f t="shared" si="10"/>
        <v>7466645.833333333</v>
      </c>
      <c r="M262" s="239">
        <f>IFERROR(H262/$Q$56,"-")</f>
        <v>5.2374301675977653E-4</v>
      </c>
      <c r="N262" s="26"/>
      <c r="O262" s="26"/>
      <c r="P262" s="26"/>
      <c r="Q262" s="26"/>
    </row>
    <row r="263" spans="1:17" ht="39.950000000000003" customHeight="1">
      <c r="A263" s="26"/>
      <c r="B263" s="332"/>
      <c r="C263" s="323"/>
      <c r="D263" s="327"/>
      <c r="E263" s="39" t="str">
        <f>'高額レセ疾病傾向(患者一人当たり医療費順)'!$C$10</f>
        <v>1402</v>
      </c>
      <c r="F263" s="132" t="str">
        <f>'高額レセ疾病傾向(患者一人当たり医療費順)'!$D$10</f>
        <v>腎不全</v>
      </c>
      <c r="G263" s="132" t="s">
        <v>509</v>
      </c>
      <c r="H263" s="40">
        <v>83</v>
      </c>
      <c r="I263" s="41">
        <v>185676090</v>
      </c>
      <c r="J263" s="42">
        <v>290266290</v>
      </c>
      <c r="K263" s="40">
        <f t="shared" si="11"/>
        <v>475942380</v>
      </c>
      <c r="L263" s="109">
        <f t="shared" si="10"/>
        <v>5734245.542168675</v>
      </c>
      <c r="M263" s="239">
        <f>IFERROR(H263/$Q$56,"-")</f>
        <v>3.6225558659217878E-3</v>
      </c>
      <c r="N263" s="26"/>
      <c r="O263" s="26"/>
      <c r="P263" s="26"/>
      <c r="Q263" s="26"/>
    </row>
    <row r="264" spans="1:17" ht="39.950000000000003" customHeight="1" thickBot="1">
      <c r="A264" s="26"/>
      <c r="B264" s="333"/>
      <c r="C264" s="325"/>
      <c r="D264" s="328"/>
      <c r="E264" s="43" t="str">
        <f>'高額レセ疾病傾向(患者一人当たり医療費順)'!$C$11</f>
        <v>0506</v>
      </c>
      <c r="F264" s="133" t="str">
        <f>'高額レセ疾病傾向(患者一人当たり医療費順)'!$D$11</f>
        <v>知的障害＜精神遅滞＞</v>
      </c>
      <c r="G264" s="132" t="s">
        <v>513</v>
      </c>
      <c r="H264" s="40" t="s">
        <v>513</v>
      </c>
      <c r="I264" s="41" t="s">
        <v>513</v>
      </c>
      <c r="J264" s="42" t="s">
        <v>513</v>
      </c>
      <c r="K264" s="40" t="str">
        <f t="shared" si="11"/>
        <v>-</v>
      </c>
      <c r="L264" s="109" t="str">
        <f t="shared" si="10"/>
        <v>-</v>
      </c>
      <c r="M264" s="239" t="str">
        <f>IFERROR(H264/$Q$56,"-")</f>
        <v>-</v>
      </c>
      <c r="N264" s="26"/>
      <c r="O264" s="26"/>
      <c r="P264" s="26"/>
      <c r="Q264" s="26"/>
    </row>
    <row r="265" spans="1:17" ht="39.950000000000003" customHeight="1">
      <c r="A265" s="26"/>
      <c r="B265" s="331">
        <v>53</v>
      </c>
      <c r="C265" s="330" t="s">
        <v>19</v>
      </c>
      <c r="D265" s="329">
        <f>Q57</f>
        <v>12794</v>
      </c>
      <c r="E265" s="47" t="str">
        <f>'高額レセ疾病傾向(患者一人当たり医療費順)'!$C$7</f>
        <v>0208</v>
      </c>
      <c r="F265" s="131" t="str">
        <f>'高額レセ疾病傾向(患者一人当たり医療費順)'!$D$7</f>
        <v>悪性リンパ腫</v>
      </c>
      <c r="G265" s="131" t="s">
        <v>634</v>
      </c>
      <c r="H265" s="88">
        <v>16</v>
      </c>
      <c r="I265" s="89">
        <v>80430790</v>
      </c>
      <c r="J265" s="90">
        <v>23823180</v>
      </c>
      <c r="K265" s="88">
        <f t="shared" si="11"/>
        <v>104253970</v>
      </c>
      <c r="L265" s="111">
        <f t="shared" si="10"/>
        <v>6515873.125</v>
      </c>
      <c r="M265" s="238">
        <f>IFERROR(H265/$Q$57,"-")</f>
        <v>1.2505862122870095E-3</v>
      </c>
      <c r="N265" s="26"/>
      <c r="O265" s="26"/>
      <c r="P265" s="26"/>
      <c r="Q265" s="26"/>
    </row>
    <row r="266" spans="1:17" ht="39.950000000000003" customHeight="1">
      <c r="A266" s="26"/>
      <c r="B266" s="332"/>
      <c r="C266" s="323"/>
      <c r="D266" s="327"/>
      <c r="E266" s="39" t="str">
        <f>'高額レセ疾病傾向(患者一人当たり医療費順)'!$C$8</f>
        <v>0904</v>
      </c>
      <c r="F266" s="132" t="str">
        <f>'高額レセ疾病傾向(患者一人当たり医療費順)'!$D$8</f>
        <v>くも膜下出血</v>
      </c>
      <c r="G266" s="132" t="s">
        <v>635</v>
      </c>
      <c r="H266" s="40">
        <v>7</v>
      </c>
      <c r="I266" s="41">
        <v>29550510</v>
      </c>
      <c r="J266" s="42">
        <v>975720</v>
      </c>
      <c r="K266" s="40">
        <f t="shared" si="11"/>
        <v>30526230</v>
      </c>
      <c r="L266" s="109">
        <f t="shared" ref="L266:L329" si="12">IFERROR(K266/H266,"-")</f>
        <v>4360890</v>
      </c>
      <c r="M266" s="239">
        <f>IFERROR(H266/$Q$57,"-")</f>
        <v>5.471314678755667E-4</v>
      </c>
      <c r="N266" s="26"/>
      <c r="O266" s="26"/>
      <c r="P266" s="26"/>
      <c r="Q266" s="26"/>
    </row>
    <row r="267" spans="1:17" ht="39.950000000000003" customHeight="1">
      <c r="A267" s="26"/>
      <c r="B267" s="332"/>
      <c r="C267" s="323"/>
      <c r="D267" s="327"/>
      <c r="E267" s="39" t="str">
        <f>'高額レセ疾病傾向(患者一人当たり医療費順)'!$C$9</f>
        <v>0209</v>
      </c>
      <c r="F267" s="132" t="str">
        <f>'高額レセ疾病傾向(患者一人当たり医療費順)'!$D$9</f>
        <v>白血病</v>
      </c>
      <c r="G267" s="132" t="s">
        <v>554</v>
      </c>
      <c r="H267" s="40">
        <v>9</v>
      </c>
      <c r="I267" s="41">
        <v>37373430</v>
      </c>
      <c r="J267" s="42">
        <v>26178930</v>
      </c>
      <c r="K267" s="40">
        <f t="shared" si="11"/>
        <v>63552360</v>
      </c>
      <c r="L267" s="109">
        <f t="shared" si="12"/>
        <v>7061373.333333333</v>
      </c>
      <c r="M267" s="239">
        <f>IFERROR(H267/$Q$57,"-")</f>
        <v>7.0345474441144281E-4</v>
      </c>
      <c r="N267" s="26"/>
      <c r="O267" s="26"/>
      <c r="P267" s="26"/>
      <c r="Q267" s="26"/>
    </row>
    <row r="268" spans="1:17" ht="39.950000000000003" customHeight="1">
      <c r="A268" s="26"/>
      <c r="B268" s="332"/>
      <c r="C268" s="323"/>
      <c r="D268" s="327"/>
      <c r="E268" s="39" t="str">
        <f>'高額レセ疾病傾向(患者一人当たり医療費順)'!$C$10</f>
        <v>1402</v>
      </c>
      <c r="F268" s="132" t="str">
        <f>'高額レセ疾病傾向(患者一人当たり医療費順)'!$D$10</f>
        <v>腎不全</v>
      </c>
      <c r="G268" s="132" t="s">
        <v>636</v>
      </c>
      <c r="H268" s="40">
        <v>46</v>
      </c>
      <c r="I268" s="41">
        <v>93211600</v>
      </c>
      <c r="J268" s="42">
        <v>142175750</v>
      </c>
      <c r="K268" s="40">
        <f t="shared" si="11"/>
        <v>235387350</v>
      </c>
      <c r="L268" s="109">
        <f t="shared" si="12"/>
        <v>5117116.3043478262</v>
      </c>
      <c r="M268" s="239">
        <f>IFERROR(H268/$Q$57,"-")</f>
        <v>3.5954353603251522E-3</v>
      </c>
      <c r="N268" s="26"/>
      <c r="O268" s="26"/>
      <c r="P268" s="26"/>
      <c r="Q268" s="26"/>
    </row>
    <row r="269" spans="1:17" ht="39.950000000000003" customHeight="1" thickBot="1">
      <c r="A269" s="26"/>
      <c r="B269" s="333"/>
      <c r="C269" s="325"/>
      <c r="D269" s="328"/>
      <c r="E269" s="43" t="str">
        <f>'高額レセ疾病傾向(患者一人当たり医療費順)'!$C$11</f>
        <v>0506</v>
      </c>
      <c r="F269" s="133" t="str">
        <f>'高額レセ疾病傾向(患者一人当たり医療費順)'!$D$11</f>
        <v>知的障害＜精神遅滞＞</v>
      </c>
      <c r="G269" s="132" t="s">
        <v>513</v>
      </c>
      <c r="H269" s="40" t="s">
        <v>513</v>
      </c>
      <c r="I269" s="41" t="s">
        <v>513</v>
      </c>
      <c r="J269" s="42" t="s">
        <v>513</v>
      </c>
      <c r="K269" s="40" t="str">
        <f t="shared" si="11"/>
        <v>-</v>
      </c>
      <c r="L269" s="109" t="str">
        <f t="shared" si="12"/>
        <v>-</v>
      </c>
      <c r="M269" s="239" t="str">
        <f>IFERROR(H269/$Q$57,"-")</f>
        <v>-</v>
      </c>
      <c r="N269" s="26"/>
      <c r="O269" s="26"/>
      <c r="P269" s="26"/>
      <c r="Q269" s="26"/>
    </row>
    <row r="270" spans="1:17" ht="39.950000000000003" customHeight="1">
      <c r="A270" s="26"/>
      <c r="B270" s="331">
        <v>54</v>
      </c>
      <c r="C270" s="330" t="s">
        <v>24</v>
      </c>
      <c r="D270" s="329">
        <f>Q58</f>
        <v>21237</v>
      </c>
      <c r="E270" s="47" t="str">
        <f>'高額レセ疾病傾向(患者一人当たり医療費順)'!$C$7</f>
        <v>0208</v>
      </c>
      <c r="F270" s="131" t="str">
        <f>'高額レセ疾病傾向(患者一人当たり医療費順)'!$D$7</f>
        <v>悪性リンパ腫</v>
      </c>
      <c r="G270" s="131" t="s">
        <v>604</v>
      </c>
      <c r="H270" s="88">
        <v>32</v>
      </c>
      <c r="I270" s="89">
        <v>105630560</v>
      </c>
      <c r="J270" s="90">
        <v>77123300</v>
      </c>
      <c r="K270" s="88">
        <f t="shared" si="11"/>
        <v>182753860</v>
      </c>
      <c r="L270" s="111">
        <f t="shared" si="12"/>
        <v>5711058.125</v>
      </c>
      <c r="M270" s="238">
        <f>IFERROR(H270/$Q$58,"-")</f>
        <v>1.5068041625464991E-3</v>
      </c>
      <c r="N270" s="26"/>
      <c r="O270" s="26"/>
      <c r="P270" s="26"/>
      <c r="Q270" s="26"/>
    </row>
    <row r="271" spans="1:17" ht="39.950000000000003" customHeight="1">
      <c r="A271" s="26"/>
      <c r="B271" s="332"/>
      <c r="C271" s="323"/>
      <c r="D271" s="327"/>
      <c r="E271" s="39" t="str">
        <f>'高額レセ疾病傾向(患者一人当たり医療費順)'!$C$8</f>
        <v>0904</v>
      </c>
      <c r="F271" s="132" t="str">
        <f>'高額レセ疾病傾向(患者一人当たり医療費順)'!$D$8</f>
        <v>くも膜下出血</v>
      </c>
      <c r="G271" s="132" t="s">
        <v>637</v>
      </c>
      <c r="H271" s="40">
        <v>2</v>
      </c>
      <c r="I271" s="41">
        <v>6211990</v>
      </c>
      <c r="J271" s="42">
        <v>1507720</v>
      </c>
      <c r="K271" s="40">
        <f t="shared" si="11"/>
        <v>7719710</v>
      </c>
      <c r="L271" s="109">
        <f t="shared" si="12"/>
        <v>3859855</v>
      </c>
      <c r="M271" s="239">
        <f>IFERROR(H271/$Q$58,"-")</f>
        <v>9.4175260159156193E-5</v>
      </c>
      <c r="N271" s="26"/>
      <c r="O271" s="26"/>
      <c r="P271" s="26"/>
      <c r="Q271" s="26"/>
    </row>
    <row r="272" spans="1:17" ht="39.950000000000003" customHeight="1">
      <c r="A272" s="26"/>
      <c r="B272" s="332"/>
      <c r="C272" s="323"/>
      <c r="D272" s="327"/>
      <c r="E272" s="39" t="str">
        <f>'高額レセ疾病傾向(患者一人当たり医療費順)'!$C$9</f>
        <v>0209</v>
      </c>
      <c r="F272" s="132" t="str">
        <f>'高額レセ疾病傾向(患者一人当たり医療費順)'!$D$9</f>
        <v>白血病</v>
      </c>
      <c r="G272" s="132" t="s">
        <v>638</v>
      </c>
      <c r="H272" s="40">
        <v>11</v>
      </c>
      <c r="I272" s="41">
        <v>15788440</v>
      </c>
      <c r="J272" s="42">
        <v>31712480</v>
      </c>
      <c r="K272" s="40">
        <f t="shared" si="11"/>
        <v>47500920</v>
      </c>
      <c r="L272" s="109">
        <f t="shared" si="12"/>
        <v>4318265.4545454541</v>
      </c>
      <c r="M272" s="239">
        <f>IFERROR(H272/$Q$58,"-")</f>
        <v>5.1796393087535908E-4</v>
      </c>
      <c r="N272" s="26"/>
      <c r="O272" s="26"/>
      <c r="P272" s="26"/>
      <c r="Q272" s="26"/>
    </row>
    <row r="273" spans="1:17" ht="39.950000000000003" customHeight="1">
      <c r="A273" s="26"/>
      <c r="B273" s="332"/>
      <c r="C273" s="323"/>
      <c r="D273" s="327"/>
      <c r="E273" s="39" t="str">
        <f>'高額レセ疾病傾向(患者一人当たり医療費順)'!$C$10</f>
        <v>1402</v>
      </c>
      <c r="F273" s="132" t="str">
        <f>'高額レセ疾病傾向(患者一人当たり医療費順)'!$D$10</f>
        <v>腎不全</v>
      </c>
      <c r="G273" s="132" t="s">
        <v>509</v>
      </c>
      <c r="H273" s="40">
        <v>82</v>
      </c>
      <c r="I273" s="41">
        <v>186423370</v>
      </c>
      <c r="J273" s="42">
        <v>284512480</v>
      </c>
      <c r="K273" s="40">
        <f t="shared" si="11"/>
        <v>470935850</v>
      </c>
      <c r="L273" s="109">
        <f t="shared" si="12"/>
        <v>5743120.1219512196</v>
      </c>
      <c r="M273" s="239">
        <f>IFERROR(H273/$Q$58,"-")</f>
        <v>3.8611856665254039E-3</v>
      </c>
      <c r="N273" s="26"/>
      <c r="O273" s="26"/>
      <c r="P273" s="26"/>
      <c r="Q273" s="26"/>
    </row>
    <row r="274" spans="1:17" ht="39.950000000000003" customHeight="1" thickBot="1">
      <c r="A274" s="26"/>
      <c r="B274" s="333"/>
      <c r="C274" s="325"/>
      <c r="D274" s="328"/>
      <c r="E274" s="43" t="str">
        <f>'高額レセ疾病傾向(患者一人当たり医療費順)'!$C$11</f>
        <v>0506</v>
      </c>
      <c r="F274" s="133" t="str">
        <f>'高額レセ疾病傾向(患者一人当たり医療費順)'!$D$11</f>
        <v>知的障害＜精神遅滞＞</v>
      </c>
      <c r="G274" s="133" t="s">
        <v>513</v>
      </c>
      <c r="H274" s="44" t="s">
        <v>513</v>
      </c>
      <c r="I274" s="45" t="s">
        <v>513</v>
      </c>
      <c r="J274" s="46" t="s">
        <v>513</v>
      </c>
      <c r="K274" s="44" t="str">
        <f t="shared" si="11"/>
        <v>-</v>
      </c>
      <c r="L274" s="110" t="str">
        <f t="shared" si="12"/>
        <v>-</v>
      </c>
      <c r="M274" s="240" t="str">
        <f>IFERROR(H274/$Q$58,"-")</f>
        <v>-</v>
      </c>
      <c r="N274" s="26"/>
      <c r="O274" s="26"/>
      <c r="P274" s="26"/>
      <c r="Q274" s="26"/>
    </row>
    <row r="275" spans="1:17" ht="39.950000000000003" customHeight="1">
      <c r="A275" s="26"/>
      <c r="B275" s="331">
        <v>55</v>
      </c>
      <c r="C275" s="330" t="s">
        <v>15</v>
      </c>
      <c r="D275" s="329">
        <f>Q59</f>
        <v>21975</v>
      </c>
      <c r="E275" s="47" t="str">
        <f>'高額レセ疾病傾向(患者一人当たり医療費順)'!$C$7</f>
        <v>0208</v>
      </c>
      <c r="F275" s="131" t="str">
        <f>'高額レセ疾病傾向(患者一人当たり医療費順)'!$D$7</f>
        <v>悪性リンパ腫</v>
      </c>
      <c r="G275" s="131" t="s">
        <v>510</v>
      </c>
      <c r="H275" s="88">
        <v>14</v>
      </c>
      <c r="I275" s="89">
        <v>57891440</v>
      </c>
      <c r="J275" s="90">
        <v>27606520</v>
      </c>
      <c r="K275" s="88">
        <f t="shared" si="11"/>
        <v>85497960</v>
      </c>
      <c r="L275" s="111">
        <f t="shared" si="12"/>
        <v>6106997.1428571427</v>
      </c>
      <c r="M275" s="238">
        <f>IFERROR(H275/$Q$59,"-")</f>
        <v>6.370875995449374E-4</v>
      </c>
      <c r="N275" s="26"/>
      <c r="O275" s="26"/>
      <c r="P275" s="26"/>
      <c r="Q275" s="26"/>
    </row>
    <row r="276" spans="1:17" ht="39.950000000000003" customHeight="1">
      <c r="A276" s="26"/>
      <c r="B276" s="332"/>
      <c r="C276" s="323"/>
      <c r="D276" s="327"/>
      <c r="E276" s="39" t="str">
        <f>'高額レセ疾病傾向(患者一人当たり医療費順)'!$C$8</f>
        <v>0904</v>
      </c>
      <c r="F276" s="132" t="str">
        <f>'高額レセ疾病傾向(患者一人当たり医療費順)'!$D$8</f>
        <v>くも膜下出血</v>
      </c>
      <c r="G276" s="132" t="s">
        <v>524</v>
      </c>
      <c r="H276" s="40">
        <v>11</v>
      </c>
      <c r="I276" s="41">
        <v>90172750</v>
      </c>
      <c r="J276" s="42">
        <v>1809860</v>
      </c>
      <c r="K276" s="40">
        <f t="shared" si="11"/>
        <v>91982610</v>
      </c>
      <c r="L276" s="109">
        <f t="shared" si="12"/>
        <v>8362055.4545454541</v>
      </c>
      <c r="M276" s="239">
        <f>IFERROR(H276/$Q$59,"-")</f>
        <v>5.0056882821387938E-4</v>
      </c>
      <c r="N276" s="26"/>
      <c r="O276" s="26"/>
      <c r="P276" s="26"/>
      <c r="Q276" s="26"/>
    </row>
    <row r="277" spans="1:17" ht="39.950000000000003" customHeight="1">
      <c r="A277" s="26"/>
      <c r="B277" s="332"/>
      <c r="C277" s="323"/>
      <c r="D277" s="327"/>
      <c r="E277" s="39" t="str">
        <f>'高額レセ疾病傾向(患者一人当たり医療費順)'!$C$9</f>
        <v>0209</v>
      </c>
      <c r="F277" s="132" t="str">
        <f>'高額レセ疾病傾向(患者一人当たり医療費順)'!$D$9</f>
        <v>白血病</v>
      </c>
      <c r="G277" s="132" t="s">
        <v>639</v>
      </c>
      <c r="H277" s="40">
        <v>10</v>
      </c>
      <c r="I277" s="41">
        <v>45725330</v>
      </c>
      <c r="J277" s="42">
        <v>10895110</v>
      </c>
      <c r="K277" s="40">
        <f t="shared" si="11"/>
        <v>56620440</v>
      </c>
      <c r="L277" s="109">
        <f t="shared" si="12"/>
        <v>5662044</v>
      </c>
      <c r="M277" s="239">
        <f>IFERROR(H277/$Q$59,"-")</f>
        <v>4.5506257110352672E-4</v>
      </c>
      <c r="N277" s="26"/>
      <c r="O277" s="26"/>
      <c r="P277" s="26"/>
      <c r="Q277" s="26"/>
    </row>
    <row r="278" spans="1:17" ht="39.950000000000003" customHeight="1">
      <c r="A278" s="26"/>
      <c r="B278" s="332"/>
      <c r="C278" s="323"/>
      <c r="D278" s="327"/>
      <c r="E278" s="39" t="str">
        <f>'高額レセ疾病傾向(患者一人当たり医療費順)'!$C$10</f>
        <v>1402</v>
      </c>
      <c r="F278" s="132" t="str">
        <f>'高額レセ疾病傾向(患者一人当たり医療費順)'!$D$10</f>
        <v>腎不全</v>
      </c>
      <c r="G278" s="132" t="s">
        <v>517</v>
      </c>
      <c r="H278" s="40">
        <v>119</v>
      </c>
      <c r="I278" s="41">
        <v>257197600</v>
      </c>
      <c r="J278" s="42">
        <v>471294790</v>
      </c>
      <c r="K278" s="40">
        <f t="shared" si="11"/>
        <v>728492390</v>
      </c>
      <c r="L278" s="109">
        <f t="shared" si="12"/>
        <v>6121784.7899159668</v>
      </c>
      <c r="M278" s="239">
        <f>IFERROR(H278/$Q$59,"-")</f>
        <v>5.4152445961319681E-3</v>
      </c>
      <c r="N278" s="26"/>
      <c r="O278" s="26"/>
      <c r="P278" s="26"/>
      <c r="Q278" s="26"/>
    </row>
    <row r="279" spans="1:17" ht="39.950000000000003" customHeight="1" thickBot="1">
      <c r="A279" s="26"/>
      <c r="B279" s="333"/>
      <c r="C279" s="325"/>
      <c r="D279" s="328"/>
      <c r="E279" s="43" t="str">
        <f>'高額レセ疾病傾向(患者一人当たり医療費順)'!$C$11</f>
        <v>0506</v>
      </c>
      <c r="F279" s="133" t="str">
        <f>'高額レセ疾病傾向(患者一人当たり医療費順)'!$D$11</f>
        <v>知的障害＜精神遅滞＞</v>
      </c>
      <c r="G279" s="132" t="s">
        <v>513</v>
      </c>
      <c r="H279" s="40" t="s">
        <v>513</v>
      </c>
      <c r="I279" s="41" t="s">
        <v>513</v>
      </c>
      <c r="J279" s="42" t="s">
        <v>513</v>
      </c>
      <c r="K279" s="40" t="str">
        <f t="shared" si="11"/>
        <v>-</v>
      </c>
      <c r="L279" s="109" t="str">
        <f t="shared" si="12"/>
        <v>-</v>
      </c>
      <c r="M279" s="239" t="str">
        <f>IFERROR(H279/$Q$59,"-")</f>
        <v>-</v>
      </c>
      <c r="N279" s="26"/>
      <c r="O279" s="26"/>
      <c r="P279" s="26"/>
      <c r="Q279" s="26"/>
    </row>
    <row r="280" spans="1:17" ht="39.950000000000003" customHeight="1">
      <c r="A280" s="26"/>
      <c r="B280" s="331">
        <v>56</v>
      </c>
      <c r="C280" s="330" t="s">
        <v>9</v>
      </c>
      <c r="D280" s="329">
        <f>Q60</f>
        <v>14205</v>
      </c>
      <c r="E280" s="47" t="str">
        <f>'高額レセ疾病傾向(患者一人当たり医療費順)'!$C$7</f>
        <v>0208</v>
      </c>
      <c r="F280" s="131" t="str">
        <f>'高額レセ疾病傾向(患者一人当たり医療費順)'!$D$7</f>
        <v>悪性リンパ腫</v>
      </c>
      <c r="G280" s="131" t="s">
        <v>640</v>
      </c>
      <c r="H280" s="88">
        <v>14</v>
      </c>
      <c r="I280" s="89">
        <v>31604160</v>
      </c>
      <c r="J280" s="90">
        <v>40413470</v>
      </c>
      <c r="K280" s="88">
        <f t="shared" si="11"/>
        <v>72017630</v>
      </c>
      <c r="L280" s="111">
        <f t="shared" si="12"/>
        <v>5144116.4285714282</v>
      </c>
      <c r="M280" s="238">
        <f>IFERROR(H280/$Q$60,"-")</f>
        <v>9.8556846180922219E-4</v>
      </c>
      <c r="N280" s="26"/>
      <c r="O280" s="26"/>
      <c r="P280" s="26"/>
      <c r="Q280" s="26"/>
    </row>
    <row r="281" spans="1:17" ht="39.950000000000003" customHeight="1">
      <c r="A281" s="26"/>
      <c r="B281" s="332"/>
      <c r="C281" s="323"/>
      <c r="D281" s="327"/>
      <c r="E281" s="39" t="str">
        <f>'高額レセ疾病傾向(患者一人当たり医療費順)'!$C$8</f>
        <v>0904</v>
      </c>
      <c r="F281" s="132" t="str">
        <f>'高額レセ疾病傾向(患者一人当たり医療費順)'!$D$8</f>
        <v>くも膜下出血</v>
      </c>
      <c r="G281" s="132" t="s">
        <v>641</v>
      </c>
      <c r="H281" s="40">
        <v>5</v>
      </c>
      <c r="I281" s="41">
        <v>35783340</v>
      </c>
      <c r="J281" s="42">
        <v>430830</v>
      </c>
      <c r="K281" s="40">
        <f t="shared" si="11"/>
        <v>36214170</v>
      </c>
      <c r="L281" s="109">
        <f t="shared" si="12"/>
        <v>7242834</v>
      </c>
      <c r="M281" s="239">
        <f>IFERROR(H281/$Q$60,"-")</f>
        <v>3.5198873636043646E-4</v>
      </c>
      <c r="N281" s="26"/>
      <c r="O281" s="26"/>
      <c r="P281" s="26"/>
      <c r="Q281" s="26"/>
    </row>
    <row r="282" spans="1:17" ht="39.950000000000003" customHeight="1">
      <c r="A282" s="26"/>
      <c r="B282" s="332"/>
      <c r="C282" s="323"/>
      <c r="D282" s="327"/>
      <c r="E282" s="39" t="str">
        <f>'高額レセ疾病傾向(患者一人当たり医療費順)'!$C$9</f>
        <v>0209</v>
      </c>
      <c r="F282" s="132" t="str">
        <f>'高額レセ疾病傾向(患者一人当たり医療費順)'!$D$9</f>
        <v>白血病</v>
      </c>
      <c r="G282" s="132" t="s">
        <v>627</v>
      </c>
      <c r="H282" s="40">
        <v>7</v>
      </c>
      <c r="I282" s="41">
        <v>32511910</v>
      </c>
      <c r="J282" s="42">
        <v>10440840</v>
      </c>
      <c r="K282" s="40">
        <f t="shared" si="11"/>
        <v>42952750</v>
      </c>
      <c r="L282" s="109">
        <f t="shared" si="12"/>
        <v>6136107.1428571427</v>
      </c>
      <c r="M282" s="239">
        <f>IFERROR(H282/$Q$60,"-")</f>
        <v>4.927842309046111E-4</v>
      </c>
      <c r="N282" s="26"/>
      <c r="O282" s="26"/>
      <c r="P282" s="26"/>
      <c r="Q282" s="26"/>
    </row>
    <row r="283" spans="1:17" ht="39.950000000000003" customHeight="1">
      <c r="A283" s="26"/>
      <c r="B283" s="332"/>
      <c r="C283" s="323"/>
      <c r="D283" s="327"/>
      <c r="E283" s="39" t="str">
        <f>'高額レセ疾病傾向(患者一人当たり医療費順)'!$C$10</f>
        <v>1402</v>
      </c>
      <c r="F283" s="132" t="str">
        <f>'高額レセ疾病傾向(患者一人当たり医療費順)'!$D$10</f>
        <v>腎不全</v>
      </c>
      <c r="G283" s="132" t="s">
        <v>509</v>
      </c>
      <c r="H283" s="40">
        <v>69</v>
      </c>
      <c r="I283" s="41">
        <v>202561830</v>
      </c>
      <c r="J283" s="42">
        <v>203250540</v>
      </c>
      <c r="K283" s="40">
        <f t="shared" si="11"/>
        <v>405812370</v>
      </c>
      <c r="L283" s="109">
        <f t="shared" si="12"/>
        <v>5881338.6956521738</v>
      </c>
      <c r="M283" s="239">
        <f>IFERROR(H283/$Q$60,"-")</f>
        <v>4.857444561774023E-3</v>
      </c>
      <c r="N283" s="26"/>
      <c r="O283" s="26"/>
      <c r="P283" s="26"/>
      <c r="Q283" s="26"/>
    </row>
    <row r="284" spans="1:17" ht="39.950000000000003" customHeight="1" thickBot="1">
      <c r="A284" s="26"/>
      <c r="B284" s="333"/>
      <c r="C284" s="325"/>
      <c r="D284" s="328"/>
      <c r="E284" s="43" t="str">
        <f>'高額レセ疾病傾向(患者一人当たり医療費順)'!$C$11</f>
        <v>0506</v>
      </c>
      <c r="F284" s="133" t="str">
        <f>'高額レセ疾病傾向(患者一人当たり医療費順)'!$D$11</f>
        <v>知的障害＜精神遅滞＞</v>
      </c>
      <c r="G284" s="133" t="s">
        <v>513</v>
      </c>
      <c r="H284" s="44" t="s">
        <v>513</v>
      </c>
      <c r="I284" s="45" t="s">
        <v>513</v>
      </c>
      <c r="J284" s="46" t="s">
        <v>513</v>
      </c>
      <c r="K284" s="44" t="str">
        <f t="shared" si="11"/>
        <v>-</v>
      </c>
      <c r="L284" s="110" t="str">
        <f t="shared" si="12"/>
        <v>-</v>
      </c>
      <c r="M284" s="240" t="str">
        <f>IFERROR(H284/$Q$60,"-")</f>
        <v>-</v>
      </c>
      <c r="N284" s="26"/>
      <c r="O284" s="26"/>
      <c r="P284" s="26"/>
      <c r="Q284" s="26"/>
    </row>
    <row r="285" spans="1:17" ht="39.950000000000003" customHeight="1">
      <c r="A285" s="26"/>
      <c r="B285" s="331">
        <v>57</v>
      </c>
      <c r="C285" s="330" t="s">
        <v>43</v>
      </c>
      <c r="D285" s="329">
        <f>Q61</f>
        <v>10006</v>
      </c>
      <c r="E285" s="47" t="str">
        <f>'高額レセ疾病傾向(患者一人当たり医療費順)'!$C$7</f>
        <v>0208</v>
      </c>
      <c r="F285" s="131" t="str">
        <f>'高額レセ疾病傾向(患者一人当たり医療費順)'!$D$7</f>
        <v>悪性リンパ腫</v>
      </c>
      <c r="G285" s="131" t="s">
        <v>642</v>
      </c>
      <c r="H285" s="88">
        <v>13</v>
      </c>
      <c r="I285" s="89">
        <v>50797880</v>
      </c>
      <c r="J285" s="90">
        <v>32984390</v>
      </c>
      <c r="K285" s="88">
        <f t="shared" si="11"/>
        <v>83782270</v>
      </c>
      <c r="L285" s="111">
        <f t="shared" si="12"/>
        <v>6444790</v>
      </c>
      <c r="M285" s="238">
        <f>IFERROR(H285/$Q$61,"-")</f>
        <v>1.2992204677193685E-3</v>
      </c>
      <c r="N285" s="26"/>
      <c r="O285" s="26"/>
      <c r="P285" s="26"/>
      <c r="Q285" s="26"/>
    </row>
    <row r="286" spans="1:17" ht="39.950000000000003" customHeight="1">
      <c r="A286" s="26"/>
      <c r="B286" s="332"/>
      <c r="C286" s="323"/>
      <c r="D286" s="327"/>
      <c r="E286" s="39" t="str">
        <f>'高額レセ疾病傾向(患者一人当たり医療費順)'!$C$8</f>
        <v>0904</v>
      </c>
      <c r="F286" s="132" t="str">
        <f>'高額レセ疾病傾向(患者一人当たり医療費順)'!$D$8</f>
        <v>くも膜下出血</v>
      </c>
      <c r="G286" s="132" t="s">
        <v>643</v>
      </c>
      <c r="H286" s="40">
        <v>2</v>
      </c>
      <c r="I286" s="41">
        <v>8636710</v>
      </c>
      <c r="J286" s="42">
        <v>491700</v>
      </c>
      <c r="K286" s="40">
        <f t="shared" si="11"/>
        <v>9128410</v>
      </c>
      <c r="L286" s="109">
        <f t="shared" si="12"/>
        <v>4564205</v>
      </c>
      <c r="M286" s="239">
        <f>IFERROR(H286/$Q$61,"-")</f>
        <v>1.998800719568259E-4</v>
      </c>
      <c r="N286" s="26"/>
      <c r="O286" s="26"/>
      <c r="P286" s="26"/>
      <c r="Q286" s="26"/>
    </row>
    <row r="287" spans="1:17" ht="39.950000000000003" customHeight="1">
      <c r="A287" s="26"/>
      <c r="B287" s="332"/>
      <c r="C287" s="323"/>
      <c r="D287" s="327"/>
      <c r="E287" s="39" t="str">
        <f>'高額レセ疾病傾向(患者一人当たり医療費順)'!$C$9</f>
        <v>0209</v>
      </c>
      <c r="F287" s="132" t="str">
        <f>'高額レセ疾病傾向(患者一人当たり医療費順)'!$D$9</f>
        <v>白血病</v>
      </c>
      <c r="G287" s="132" t="s">
        <v>605</v>
      </c>
      <c r="H287" s="40">
        <v>8</v>
      </c>
      <c r="I287" s="41">
        <v>22189520</v>
      </c>
      <c r="J287" s="42">
        <v>30632810</v>
      </c>
      <c r="K287" s="40">
        <f t="shared" si="11"/>
        <v>52822330</v>
      </c>
      <c r="L287" s="109">
        <f t="shared" si="12"/>
        <v>6602791.25</v>
      </c>
      <c r="M287" s="239">
        <f>IFERROR(H287/$Q$61,"-")</f>
        <v>7.9952028782730362E-4</v>
      </c>
      <c r="N287" s="26"/>
      <c r="O287" s="26"/>
      <c r="P287" s="26"/>
      <c r="Q287" s="26"/>
    </row>
    <row r="288" spans="1:17" ht="39.950000000000003" customHeight="1">
      <c r="A288" s="26"/>
      <c r="B288" s="332"/>
      <c r="C288" s="323"/>
      <c r="D288" s="327"/>
      <c r="E288" s="39" t="str">
        <f>'高額レセ疾病傾向(患者一人当たり医療費順)'!$C$10</f>
        <v>1402</v>
      </c>
      <c r="F288" s="132" t="str">
        <f>'高額レセ疾病傾向(患者一人当たり医療費順)'!$D$10</f>
        <v>腎不全</v>
      </c>
      <c r="G288" s="132" t="s">
        <v>509</v>
      </c>
      <c r="H288" s="40">
        <v>40</v>
      </c>
      <c r="I288" s="41">
        <v>103259250</v>
      </c>
      <c r="J288" s="42">
        <v>135644110</v>
      </c>
      <c r="K288" s="40">
        <f t="shared" si="11"/>
        <v>238903360</v>
      </c>
      <c r="L288" s="109">
        <f t="shared" si="12"/>
        <v>5972584</v>
      </c>
      <c r="M288" s="239">
        <f>IFERROR(H288/$Q$61,"-")</f>
        <v>3.9976014391365179E-3</v>
      </c>
      <c r="N288" s="26"/>
      <c r="O288" s="26"/>
      <c r="P288" s="26"/>
      <c r="Q288" s="26"/>
    </row>
    <row r="289" spans="1:17" ht="39.950000000000003" customHeight="1" thickBot="1">
      <c r="A289" s="26"/>
      <c r="B289" s="333"/>
      <c r="C289" s="325"/>
      <c r="D289" s="328"/>
      <c r="E289" s="43" t="str">
        <f>'高額レセ疾病傾向(患者一人当たり医療費順)'!$C$11</f>
        <v>0506</v>
      </c>
      <c r="F289" s="133" t="str">
        <f>'高額レセ疾病傾向(患者一人当たり医療費順)'!$D$11</f>
        <v>知的障害＜精神遅滞＞</v>
      </c>
      <c r="G289" s="132" t="s">
        <v>168</v>
      </c>
      <c r="H289" s="40">
        <v>2</v>
      </c>
      <c r="I289" s="41">
        <v>8291050</v>
      </c>
      <c r="J289" s="42">
        <v>0</v>
      </c>
      <c r="K289" s="40">
        <f t="shared" si="11"/>
        <v>8291050</v>
      </c>
      <c r="L289" s="109">
        <f t="shared" si="12"/>
        <v>4145525</v>
      </c>
      <c r="M289" s="239">
        <f>IFERROR(H289/$Q$61,"-")</f>
        <v>1.998800719568259E-4</v>
      </c>
      <c r="N289" s="26"/>
      <c r="O289" s="26"/>
      <c r="P289" s="26"/>
      <c r="Q289" s="26"/>
    </row>
    <row r="290" spans="1:17" ht="39.950000000000003" customHeight="1">
      <c r="A290" s="26"/>
      <c r="B290" s="331">
        <v>58</v>
      </c>
      <c r="C290" s="330" t="s">
        <v>25</v>
      </c>
      <c r="D290" s="329">
        <f>Q62</f>
        <v>11734</v>
      </c>
      <c r="E290" s="47" t="str">
        <f>'高額レセ疾病傾向(患者一人当たり医療費順)'!$C$7</f>
        <v>0208</v>
      </c>
      <c r="F290" s="131" t="str">
        <f>'高額レセ疾病傾向(患者一人当たり医療費順)'!$D$7</f>
        <v>悪性リンパ腫</v>
      </c>
      <c r="G290" s="131" t="s">
        <v>644</v>
      </c>
      <c r="H290" s="88">
        <v>16</v>
      </c>
      <c r="I290" s="89">
        <v>92303050</v>
      </c>
      <c r="J290" s="90">
        <v>19225110</v>
      </c>
      <c r="K290" s="88">
        <f t="shared" si="11"/>
        <v>111528160</v>
      </c>
      <c r="L290" s="111">
        <f t="shared" si="12"/>
        <v>6970510</v>
      </c>
      <c r="M290" s="238">
        <f>IFERROR(H290/$Q$62,"-")</f>
        <v>1.3635588886995057E-3</v>
      </c>
      <c r="N290" s="26"/>
      <c r="O290" s="26"/>
      <c r="P290" s="26"/>
      <c r="Q290" s="26"/>
    </row>
    <row r="291" spans="1:17" ht="39.950000000000003" customHeight="1">
      <c r="A291" s="26"/>
      <c r="B291" s="332"/>
      <c r="C291" s="323"/>
      <c r="D291" s="327"/>
      <c r="E291" s="39" t="str">
        <f>'高額レセ疾病傾向(患者一人当たり医療費順)'!$C$8</f>
        <v>0904</v>
      </c>
      <c r="F291" s="132" t="str">
        <f>'高額レセ疾病傾向(患者一人当たり医療費順)'!$D$8</f>
        <v>くも膜下出血</v>
      </c>
      <c r="G291" s="132" t="s">
        <v>515</v>
      </c>
      <c r="H291" s="40">
        <v>2</v>
      </c>
      <c r="I291" s="41">
        <v>11681720</v>
      </c>
      <c r="J291" s="42">
        <v>644870</v>
      </c>
      <c r="K291" s="40">
        <f t="shared" si="11"/>
        <v>12326590</v>
      </c>
      <c r="L291" s="109">
        <f t="shared" si="12"/>
        <v>6163295</v>
      </c>
      <c r="M291" s="239">
        <f>IFERROR(H291/$Q$62,"-")</f>
        <v>1.7044486108743821E-4</v>
      </c>
      <c r="N291" s="26"/>
      <c r="O291" s="26"/>
      <c r="P291" s="26"/>
      <c r="Q291" s="26"/>
    </row>
    <row r="292" spans="1:17" ht="39.950000000000003" customHeight="1">
      <c r="A292" s="26"/>
      <c r="B292" s="332"/>
      <c r="C292" s="323"/>
      <c r="D292" s="327"/>
      <c r="E292" s="39" t="str">
        <f>'高額レセ疾病傾向(患者一人当たり医療費順)'!$C$9</f>
        <v>0209</v>
      </c>
      <c r="F292" s="132" t="str">
        <f>'高額レセ疾病傾向(患者一人当たり医療費順)'!$D$9</f>
        <v>白血病</v>
      </c>
      <c r="G292" s="132" t="s">
        <v>547</v>
      </c>
      <c r="H292" s="40">
        <v>9</v>
      </c>
      <c r="I292" s="41">
        <v>41513310</v>
      </c>
      <c r="J292" s="42">
        <v>33950210</v>
      </c>
      <c r="K292" s="40">
        <f t="shared" si="11"/>
        <v>75463520</v>
      </c>
      <c r="L292" s="109">
        <f t="shared" si="12"/>
        <v>8384835.555555556</v>
      </c>
      <c r="M292" s="239">
        <f>IFERROR(H292/$Q$62,"-")</f>
        <v>7.6700187489347192E-4</v>
      </c>
      <c r="N292" s="26"/>
      <c r="O292" s="26"/>
      <c r="P292" s="26"/>
      <c r="Q292" s="26"/>
    </row>
    <row r="293" spans="1:17" ht="39.950000000000003" customHeight="1">
      <c r="A293" s="26"/>
      <c r="B293" s="332"/>
      <c r="C293" s="323"/>
      <c r="D293" s="327"/>
      <c r="E293" s="39" t="str">
        <f>'高額レセ疾病傾向(患者一人当たり医療費順)'!$C$10</f>
        <v>1402</v>
      </c>
      <c r="F293" s="132" t="str">
        <f>'高額レセ疾病傾向(患者一人当たり医療費順)'!$D$10</f>
        <v>腎不全</v>
      </c>
      <c r="G293" s="132" t="s">
        <v>517</v>
      </c>
      <c r="H293" s="40">
        <v>34</v>
      </c>
      <c r="I293" s="41">
        <v>111896150</v>
      </c>
      <c r="J293" s="42">
        <v>110006870</v>
      </c>
      <c r="K293" s="40">
        <f t="shared" si="11"/>
        <v>221903020</v>
      </c>
      <c r="L293" s="109">
        <f t="shared" si="12"/>
        <v>6526559.4117647056</v>
      </c>
      <c r="M293" s="239">
        <f>IFERROR(H293/$Q$62,"-")</f>
        <v>2.8975626384864497E-3</v>
      </c>
      <c r="N293" s="26"/>
      <c r="O293" s="26"/>
      <c r="P293" s="26"/>
      <c r="Q293" s="26"/>
    </row>
    <row r="294" spans="1:17" ht="39.950000000000003" customHeight="1" thickBot="1">
      <c r="A294" s="26"/>
      <c r="B294" s="333"/>
      <c r="C294" s="325"/>
      <c r="D294" s="328"/>
      <c r="E294" s="43" t="str">
        <f>'高額レセ疾病傾向(患者一人当たり医療費順)'!$C$11</f>
        <v>0506</v>
      </c>
      <c r="F294" s="133" t="str">
        <f>'高額レセ疾病傾向(患者一人当たり医療費順)'!$D$11</f>
        <v>知的障害＜精神遅滞＞</v>
      </c>
      <c r="G294" s="132" t="s">
        <v>513</v>
      </c>
      <c r="H294" s="40" t="s">
        <v>513</v>
      </c>
      <c r="I294" s="41" t="s">
        <v>513</v>
      </c>
      <c r="J294" s="42" t="s">
        <v>513</v>
      </c>
      <c r="K294" s="40" t="str">
        <f t="shared" si="11"/>
        <v>-</v>
      </c>
      <c r="L294" s="109" t="str">
        <f t="shared" si="12"/>
        <v>-</v>
      </c>
      <c r="M294" s="239" t="str">
        <f>IFERROR(H294/$Q$62,"-")</f>
        <v>-</v>
      </c>
      <c r="N294" s="26"/>
      <c r="O294" s="26"/>
      <c r="P294" s="26"/>
      <c r="Q294" s="26"/>
    </row>
    <row r="295" spans="1:17" ht="39.950000000000003" customHeight="1">
      <c r="A295" s="26"/>
      <c r="B295" s="331">
        <v>59</v>
      </c>
      <c r="C295" s="330" t="s">
        <v>20</v>
      </c>
      <c r="D295" s="329">
        <f>Q63</f>
        <v>83614</v>
      </c>
      <c r="E295" s="47" t="str">
        <f>'高額レセ疾病傾向(患者一人当たり医療費順)'!$C$7</f>
        <v>0208</v>
      </c>
      <c r="F295" s="131" t="str">
        <f>'高額レセ疾病傾向(患者一人当たり医療費順)'!$D$7</f>
        <v>悪性リンパ腫</v>
      </c>
      <c r="G295" s="131" t="s">
        <v>574</v>
      </c>
      <c r="H295" s="88">
        <v>78</v>
      </c>
      <c r="I295" s="89">
        <v>382176040</v>
      </c>
      <c r="J295" s="90">
        <v>184011380</v>
      </c>
      <c r="K295" s="88">
        <f t="shared" si="11"/>
        <v>566187420</v>
      </c>
      <c r="L295" s="111">
        <f t="shared" si="12"/>
        <v>7258813.076923077</v>
      </c>
      <c r="M295" s="238">
        <f>IFERROR(H295/$Q$63,"-")</f>
        <v>9.328581338053436E-4</v>
      </c>
      <c r="N295" s="26"/>
      <c r="O295" s="26"/>
      <c r="P295" s="26"/>
      <c r="Q295" s="26"/>
    </row>
    <row r="296" spans="1:17" ht="39.950000000000003" customHeight="1">
      <c r="A296" s="26"/>
      <c r="B296" s="332"/>
      <c r="C296" s="323"/>
      <c r="D296" s="327"/>
      <c r="E296" s="39" t="str">
        <f>'高額レセ疾病傾向(患者一人当たり医療費順)'!$C$8</f>
        <v>0904</v>
      </c>
      <c r="F296" s="132" t="str">
        <f>'高額レセ疾病傾向(患者一人当たり医療費順)'!$D$8</f>
        <v>くも膜下出血</v>
      </c>
      <c r="G296" s="132" t="s">
        <v>524</v>
      </c>
      <c r="H296" s="40">
        <v>32</v>
      </c>
      <c r="I296" s="41">
        <v>198993680</v>
      </c>
      <c r="J296" s="42">
        <v>5769070</v>
      </c>
      <c r="K296" s="40">
        <f t="shared" si="11"/>
        <v>204762750</v>
      </c>
      <c r="L296" s="109">
        <f t="shared" si="12"/>
        <v>6398835.9375</v>
      </c>
      <c r="M296" s="239">
        <f>IFERROR(H296/$Q$63,"-")</f>
        <v>3.8271102925347431E-4</v>
      </c>
      <c r="N296" s="26"/>
      <c r="O296" s="26"/>
      <c r="P296" s="26"/>
      <c r="Q296" s="26"/>
    </row>
    <row r="297" spans="1:17" ht="39.950000000000003" customHeight="1">
      <c r="A297" s="26"/>
      <c r="B297" s="332"/>
      <c r="C297" s="323"/>
      <c r="D297" s="327"/>
      <c r="E297" s="39" t="str">
        <f>'高額レセ疾病傾向(患者一人当たり医療費順)'!$C$9</f>
        <v>0209</v>
      </c>
      <c r="F297" s="132" t="str">
        <f>'高額レセ疾病傾向(患者一人当たり医療費順)'!$D$9</f>
        <v>白血病</v>
      </c>
      <c r="G297" s="132" t="s">
        <v>627</v>
      </c>
      <c r="H297" s="40">
        <v>36</v>
      </c>
      <c r="I297" s="41">
        <v>149381020</v>
      </c>
      <c r="J297" s="42">
        <v>61124900</v>
      </c>
      <c r="K297" s="40">
        <f t="shared" si="11"/>
        <v>210505920</v>
      </c>
      <c r="L297" s="109">
        <f t="shared" si="12"/>
        <v>5847386.666666667</v>
      </c>
      <c r="M297" s="239">
        <f>IFERROR(H297/$Q$63,"-")</f>
        <v>4.3054990791015858E-4</v>
      </c>
      <c r="N297" s="26"/>
      <c r="O297" s="26"/>
      <c r="P297" s="26"/>
      <c r="Q297" s="26"/>
    </row>
    <row r="298" spans="1:17" ht="39.950000000000003" customHeight="1">
      <c r="A298" s="26"/>
      <c r="B298" s="332"/>
      <c r="C298" s="323"/>
      <c r="D298" s="327"/>
      <c r="E298" s="39" t="str">
        <f>'高額レセ疾病傾向(患者一人当たり医療費順)'!$C$10</f>
        <v>1402</v>
      </c>
      <c r="F298" s="132" t="str">
        <f>'高額レセ疾病傾向(患者一人当たり医療費順)'!$D$10</f>
        <v>腎不全</v>
      </c>
      <c r="G298" s="132" t="s">
        <v>509</v>
      </c>
      <c r="H298" s="40">
        <v>409</v>
      </c>
      <c r="I298" s="41">
        <v>1133349890</v>
      </c>
      <c r="J298" s="42">
        <v>1209368070</v>
      </c>
      <c r="K298" s="40">
        <f t="shared" si="11"/>
        <v>2342717960</v>
      </c>
      <c r="L298" s="109">
        <f t="shared" si="12"/>
        <v>5727916.7726161368</v>
      </c>
      <c r="M298" s="239">
        <f>IFERROR(H298/$Q$63,"-")</f>
        <v>4.8915253426459688E-3</v>
      </c>
      <c r="N298" s="26"/>
      <c r="O298" s="26"/>
      <c r="P298" s="26"/>
      <c r="Q298" s="26"/>
    </row>
    <row r="299" spans="1:17" ht="39.950000000000003" customHeight="1" thickBot="1">
      <c r="A299" s="26"/>
      <c r="B299" s="333"/>
      <c r="C299" s="325"/>
      <c r="D299" s="328"/>
      <c r="E299" s="43" t="str">
        <f>'高額レセ疾病傾向(患者一人当たり医療費順)'!$C$11</f>
        <v>0506</v>
      </c>
      <c r="F299" s="133" t="str">
        <f>'高額レセ疾病傾向(患者一人当たり医療費順)'!$D$11</f>
        <v>知的障害＜精神遅滞＞</v>
      </c>
      <c r="G299" s="132" t="s">
        <v>513</v>
      </c>
      <c r="H299" s="40" t="s">
        <v>513</v>
      </c>
      <c r="I299" s="41" t="s">
        <v>513</v>
      </c>
      <c r="J299" s="42" t="s">
        <v>513</v>
      </c>
      <c r="K299" s="40" t="str">
        <f t="shared" si="11"/>
        <v>-</v>
      </c>
      <c r="L299" s="109" t="str">
        <f t="shared" si="12"/>
        <v>-</v>
      </c>
      <c r="M299" s="239" t="str">
        <f>IFERROR(H299/$Q$63,"-")</f>
        <v>-</v>
      </c>
      <c r="N299" s="26"/>
      <c r="O299" s="26"/>
      <c r="P299" s="26"/>
      <c r="Q299" s="26"/>
    </row>
    <row r="300" spans="1:17" ht="39.950000000000003" customHeight="1">
      <c r="A300" s="26"/>
      <c r="B300" s="331">
        <v>60</v>
      </c>
      <c r="C300" s="330" t="s">
        <v>44</v>
      </c>
      <c r="D300" s="329">
        <f>Q64</f>
        <v>11177</v>
      </c>
      <c r="E300" s="47" t="str">
        <f>'高額レセ疾病傾向(患者一人当たり医療費順)'!$C$7</f>
        <v>0208</v>
      </c>
      <c r="F300" s="131" t="str">
        <f>'高額レセ疾病傾向(患者一人当たり医療費順)'!$D$7</f>
        <v>悪性リンパ腫</v>
      </c>
      <c r="G300" s="131" t="s">
        <v>645</v>
      </c>
      <c r="H300" s="88">
        <v>10</v>
      </c>
      <c r="I300" s="89">
        <v>47851730</v>
      </c>
      <c r="J300" s="90">
        <v>26768020</v>
      </c>
      <c r="K300" s="88">
        <f t="shared" si="11"/>
        <v>74619750</v>
      </c>
      <c r="L300" s="111">
        <f t="shared" si="12"/>
        <v>7461975</v>
      </c>
      <c r="M300" s="238">
        <f>IFERROR(H300/$Q$64,"-")</f>
        <v>8.9469446184128117E-4</v>
      </c>
      <c r="N300" s="26"/>
      <c r="O300" s="26"/>
      <c r="P300" s="26"/>
      <c r="Q300" s="26"/>
    </row>
    <row r="301" spans="1:17" ht="39.950000000000003" customHeight="1">
      <c r="A301" s="26"/>
      <c r="B301" s="332"/>
      <c r="C301" s="323"/>
      <c r="D301" s="327"/>
      <c r="E301" s="39" t="str">
        <f>'高額レセ疾病傾向(患者一人当たり医療費順)'!$C$8</f>
        <v>0904</v>
      </c>
      <c r="F301" s="132" t="str">
        <f>'高額レセ疾病傾向(患者一人当たり医療費順)'!$D$8</f>
        <v>くも膜下出血</v>
      </c>
      <c r="G301" s="132" t="s">
        <v>646</v>
      </c>
      <c r="H301" s="40">
        <v>6</v>
      </c>
      <c r="I301" s="41">
        <v>50629290</v>
      </c>
      <c r="J301" s="42">
        <v>1276200</v>
      </c>
      <c r="K301" s="40">
        <f t="shared" si="11"/>
        <v>51905490</v>
      </c>
      <c r="L301" s="109">
        <f t="shared" si="12"/>
        <v>8650915</v>
      </c>
      <c r="M301" s="239">
        <f>IFERROR(H301/$Q$64,"-")</f>
        <v>5.368166771047687E-4</v>
      </c>
      <c r="N301" s="26"/>
      <c r="O301" s="26"/>
      <c r="P301" s="26"/>
      <c r="Q301" s="26"/>
    </row>
    <row r="302" spans="1:17" ht="39.950000000000003" customHeight="1">
      <c r="A302" s="26"/>
      <c r="B302" s="332"/>
      <c r="C302" s="323"/>
      <c r="D302" s="327"/>
      <c r="E302" s="39" t="str">
        <f>'高額レセ疾病傾向(患者一人当たり医療費順)'!$C$9</f>
        <v>0209</v>
      </c>
      <c r="F302" s="132" t="str">
        <f>'高額レセ疾病傾向(患者一人当たり医療費順)'!$D$9</f>
        <v>白血病</v>
      </c>
      <c r="G302" s="132" t="s">
        <v>647</v>
      </c>
      <c r="H302" s="40">
        <v>5</v>
      </c>
      <c r="I302" s="41">
        <v>21609640</v>
      </c>
      <c r="J302" s="42">
        <v>4755160</v>
      </c>
      <c r="K302" s="40">
        <f t="shared" si="11"/>
        <v>26364800</v>
      </c>
      <c r="L302" s="109">
        <f t="shared" si="12"/>
        <v>5272960</v>
      </c>
      <c r="M302" s="239">
        <f>IFERROR(H302/$Q$64,"-")</f>
        <v>4.4734723092064059E-4</v>
      </c>
      <c r="N302" s="26"/>
      <c r="O302" s="26"/>
      <c r="P302" s="26"/>
      <c r="Q302" s="26"/>
    </row>
    <row r="303" spans="1:17" ht="39.950000000000003" customHeight="1">
      <c r="A303" s="26"/>
      <c r="B303" s="332"/>
      <c r="C303" s="323"/>
      <c r="D303" s="327"/>
      <c r="E303" s="39" t="str">
        <f>'高額レセ疾病傾向(患者一人当たり医療費順)'!$C$10</f>
        <v>1402</v>
      </c>
      <c r="F303" s="132" t="str">
        <f>'高額レセ疾病傾向(患者一人当たり医療費順)'!$D$10</f>
        <v>腎不全</v>
      </c>
      <c r="G303" s="132" t="s">
        <v>648</v>
      </c>
      <c r="H303" s="40">
        <v>61</v>
      </c>
      <c r="I303" s="41">
        <v>200024840</v>
      </c>
      <c r="J303" s="42">
        <v>161495980</v>
      </c>
      <c r="K303" s="40">
        <f t="shared" si="11"/>
        <v>361520820</v>
      </c>
      <c r="L303" s="109">
        <f t="shared" si="12"/>
        <v>5926570.819672131</v>
      </c>
      <c r="M303" s="239">
        <f>IFERROR(H303/$Q$64,"-")</f>
        <v>5.4576362172318151E-3</v>
      </c>
      <c r="N303" s="26"/>
      <c r="O303" s="26"/>
      <c r="P303" s="26"/>
      <c r="Q303" s="26"/>
    </row>
    <row r="304" spans="1:17" ht="39.950000000000003" customHeight="1" thickBot="1">
      <c r="A304" s="26"/>
      <c r="B304" s="333"/>
      <c r="C304" s="325"/>
      <c r="D304" s="328"/>
      <c r="E304" s="43" t="str">
        <f>'高額レセ疾病傾向(患者一人当たり医療費順)'!$C$11</f>
        <v>0506</v>
      </c>
      <c r="F304" s="133" t="str">
        <f>'高額レセ疾病傾向(患者一人当たり医療費順)'!$D$11</f>
        <v>知的障害＜精神遅滞＞</v>
      </c>
      <c r="G304" s="133" t="s">
        <v>168</v>
      </c>
      <c r="H304" s="44">
        <v>1</v>
      </c>
      <c r="I304" s="45">
        <v>6919730</v>
      </c>
      <c r="J304" s="46">
        <v>0</v>
      </c>
      <c r="K304" s="44">
        <f t="shared" si="11"/>
        <v>6919730</v>
      </c>
      <c r="L304" s="110">
        <f t="shared" si="12"/>
        <v>6919730</v>
      </c>
      <c r="M304" s="240">
        <f>IFERROR(H304/$Q$64,"-")</f>
        <v>8.9469446184128117E-5</v>
      </c>
      <c r="N304" s="26"/>
      <c r="O304" s="26"/>
      <c r="P304" s="26"/>
      <c r="Q304" s="26"/>
    </row>
    <row r="305" spans="1:17" ht="39.950000000000003" customHeight="1">
      <c r="A305" s="26"/>
      <c r="B305" s="331">
        <v>61</v>
      </c>
      <c r="C305" s="330" t="s">
        <v>16</v>
      </c>
      <c r="D305" s="329">
        <f>Q65</f>
        <v>9762</v>
      </c>
      <c r="E305" s="47" t="str">
        <f>'高額レセ疾病傾向(患者一人当たり医療費順)'!$C$7</f>
        <v>0208</v>
      </c>
      <c r="F305" s="131" t="str">
        <f>'高額レセ疾病傾向(患者一人当たり医療費順)'!$D$7</f>
        <v>悪性リンパ腫</v>
      </c>
      <c r="G305" s="131" t="s">
        <v>649</v>
      </c>
      <c r="H305" s="88">
        <v>7</v>
      </c>
      <c r="I305" s="89">
        <v>19198570</v>
      </c>
      <c r="J305" s="90">
        <v>11284850</v>
      </c>
      <c r="K305" s="88">
        <f t="shared" si="11"/>
        <v>30483420</v>
      </c>
      <c r="L305" s="111">
        <f t="shared" si="12"/>
        <v>4354774.2857142854</v>
      </c>
      <c r="M305" s="238">
        <f>IFERROR(H305/$Q$65,"-")</f>
        <v>7.1706617496414672E-4</v>
      </c>
      <c r="N305" s="26"/>
      <c r="O305" s="26"/>
      <c r="P305" s="26"/>
      <c r="Q305" s="26"/>
    </row>
    <row r="306" spans="1:17" ht="39.950000000000003" customHeight="1">
      <c r="A306" s="26"/>
      <c r="B306" s="332"/>
      <c r="C306" s="323"/>
      <c r="D306" s="327"/>
      <c r="E306" s="39" t="str">
        <f>'高額レセ疾病傾向(患者一人当たり医療費順)'!$C$8</f>
        <v>0904</v>
      </c>
      <c r="F306" s="132" t="str">
        <f>'高額レセ疾病傾向(患者一人当たり医療費順)'!$D$8</f>
        <v>くも膜下出血</v>
      </c>
      <c r="G306" s="132" t="s">
        <v>650</v>
      </c>
      <c r="H306" s="40">
        <v>3</v>
      </c>
      <c r="I306" s="41">
        <v>24238640</v>
      </c>
      <c r="J306" s="42">
        <v>386900</v>
      </c>
      <c r="K306" s="40">
        <f t="shared" si="11"/>
        <v>24625540</v>
      </c>
      <c r="L306" s="109">
        <f t="shared" si="12"/>
        <v>8208513.333333333</v>
      </c>
      <c r="M306" s="239">
        <f>IFERROR(H306/$Q$65,"-")</f>
        <v>3.0731407498463427E-4</v>
      </c>
      <c r="N306" s="26"/>
      <c r="O306" s="26"/>
      <c r="P306" s="26"/>
      <c r="Q306" s="26"/>
    </row>
    <row r="307" spans="1:17" ht="39.950000000000003" customHeight="1">
      <c r="A307" s="26"/>
      <c r="B307" s="332"/>
      <c r="C307" s="323"/>
      <c r="D307" s="327"/>
      <c r="E307" s="39" t="str">
        <f>'高額レセ疾病傾向(患者一人当たり医療費順)'!$C$9</f>
        <v>0209</v>
      </c>
      <c r="F307" s="132" t="str">
        <f>'高額レセ疾病傾向(患者一人当たり医療費順)'!$D$9</f>
        <v>白血病</v>
      </c>
      <c r="G307" s="132" t="s">
        <v>588</v>
      </c>
      <c r="H307" s="40">
        <v>4</v>
      </c>
      <c r="I307" s="41">
        <v>8945120</v>
      </c>
      <c r="J307" s="42">
        <v>11643430</v>
      </c>
      <c r="K307" s="40">
        <f t="shared" si="11"/>
        <v>20588550</v>
      </c>
      <c r="L307" s="109">
        <f t="shared" si="12"/>
        <v>5147137.5</v>
      </c>
      <c r="M307" s="239">
        <f>IFERROR(H307/$Q$65,"-")</f>
        <v>4.097520999795124E-4</v>
      </c>
      <c r="N307" s="26"/>
      <c r="O307" s="26"/>
      <c r="P307" s="26"/>
      <c r="Q307" s="26"/>
    </row>
    <row r="308" spans="1:17" ht="39.950000000000003" customHeight="1">
      <c r="A308" s="26"/>
      <c r="B308" s="332"/>
      <c r="C308" s="323"/>
      <c r="D308" s="327"/>
      <c r="E308" s="39" t="str">
        <f>'高額レセ疾病傾向(患者一人当たり医療費順)'!$C$10</f>
        <v>1402</v>
      </c>
      <c r="F308" s="132" t="str">
        <f>'高額レセ疾病傾向(患者一人当たり医療費順)'!$D$10</f>
        <v>腎不全</v>
      </c>
      <c r="G308" s="132" t="s">
        <v>509</v>
      </c>
      <c r="H308" s="40">
        <v>55</v>
      </c>
      <c r="I308" s="41">
        <v>127535480</v>
      </c>
      <c r="J308" s="42">
        <v>203603120</v>
      </c>
      <c r="K308" s="40">
        <f t="shared" si="11"/>
        <v>331138600</v>
      </c>
      <c r="L308" s="109">
        <f t="shared" si="12"/>
        <v>6020701.8181818184</v>
      </c>
      <c r="M308" s="239">
        <f>IFERROR(H308/$Q$65,"-")</f>
        <v>5.6340913747182954E-3</v>
      </c>
      <c r="N308" s="26"/>
      <c r="O308" s="26"/>
      <c r="P308" s="26"/>
      <c r="Q308" s="26"/>
    </row>
    <row r="309" spans="1:17" ht="39.950000000000003" customHeight="1" thickBot="1">
      <c r="A309" s="26"/>
      <c r="B309" s="333"/>
      <c r="C309" s="325"/>
      <c r="D309" s="328"/>
      <c r="E309" s="43" t="str">
        <f>'高額レセ疾病傾向(患者一人当たり医療費順)'!$C$11</f>
        <v>0506</v>
      </c>
      <c r="F309" s="133" t="str">
        <f>'高額レセ疾病傾向(患者一人当たり医療費順)'!$D$11</f>
        <v>知的障害＜精神遅滞＞</v>
      </c>
      <c r="G309" s="132" t="s">
        <v>513</v>
      </c>
      <c r="H309" s="40" t="s">
        <v>513</v>
      </c>
      <c r="I309" s="41" t="s">
        <v>513</v>
      </c>
      <c r="J309" s="42" t="s">
        <v>513</v>
      </c>
      <c r="K309" s="40" t="str">
        <f t="shared" si="11"/>
        <v>-</v>
      </c>
      <c r="L309" s="109" t="str">
        <f t="shared" si="12"/>
        <v>-</v>
      </c>
      <c r="M309" s="239" t="str">
        <f>IFERROR(H309/$Q$65,"-")</f>
        <v>-</v>
      </c>
      <c r="N309" s="26"/>
      <c r="O309" s="26"/>
      <c r="P309" s="26"/>
      <c r="Q309" s="26"/>
    </row>
    <row r="310" spans="1:17" ht="39.950000000000003" customHeight="1">
      <c r="A310" s="26"/>
      <c r="B310" s="331">
        <v>62</v>
      </c>
      <c r="C310" s="330" t="s">
        <v>17</v>
      </c>
      <c r="D310" s="329">
        <f>Q66</f>
        <v>14406</v>
      </c>
      <c r="E310" s="47" t="str">
        <f>'高額レセ疾病傾向(患者一人当たり医療費順)'!$C$7</f>
        <v>0208</v>
      </c>
      <c r="F310" s="131" t="str">
        <f>'高額レセ疾病傾向(患者一人当たり医療費順)'!$D$7</f>
        <v>悪性リンパ腫</v>
      </c>
      <c r="G310" s="131" t="s">
        <v>651</v>
      </c>
      <c r="H310" s="88">
        <v>15</v>
      </c>
      <c r="I310" s="89">
        <v>48419490</v>
      </c>
      <c r="J310" s="90">
        <v>67498310</v>
      </c>
      <c r="K310" s="88">
        <f t="shared" si="11"/>
        <v>115917800</v>
      </c>
      <c r="L310" s="111">
        <f t="shared" si="12"/>
        <v>7727853.333333333</v>
      </c>
      <c r="M310" s="238">
        <f>IFERROR(H310/$Q$66,"-")</f>
        <v>1.0412328196584756E-3</v>
      </c>
      <c r="N310" s="26"/>
      <c r="O310" s="26"/>
      <c r="P310" s="26"/>
      <c r="Q310" s="26"/>
    </row>
    <row r="311" spans="1:17" ht="39.950000000000003" customHeight="1">
      <c r="A311" s="26"/>
      <c r="B311" s="332"/>
      <c r="C311" s="323"/>
      <c r="D311" s="327"/>
      <c r="E311" s="39" t="str">
        <f>'高額レセ疾病傾向(患者一人当たり医療費順)'!$C$8</f>
        <v>0904</v>
      </c>
      <c r="F311" s="132" t="str">
        <f>'高額レセ疾病傾向(患者一人当たり医療費順)'!$D$8</f>
        <v>くも膜下出血</v>
      </c>
      <c r="G311" s="132" t="s">
        <v>556</v>
      </c>
      <c r="H311" s="40">
        <v>6</v>
      </c>
      <c r="I311" s="41">
        <v>31170320</v>
      </c>
      <c r="J311" s="42">
        <v>604650</v>
      </c>
      <c r="K311" s="40">
        <f t="shared" si="11"/>
        <v>31774970</v>
      </c>
      <c r="L311" s="109">
        <f t="shared" si="12"/>
        <v>5295828.333333333</v>
      </c>
      <c r="M311" s="239">
        <f>IFERROR(H311/$Q$66,"-")</f>
        <v>4.1649312786339027E-4</v>
      </c>
      <c r="N311" s="26"/>
      <c r="O311" s="26"/>
      <c r="P311" s="26"/>
      <c r="Q311" s="26"/>
    </row>
    <row r="312" spans="1:17" ht="39.950000000000003" customHeight="1">
      <c r="A312" s="26"/>
      <c r="B312" s="332"/>
      <c r="C312" s="323"/>
      <c r="D312" s="327"/>
      <c r="E312" s="39" t="str">
        <f>'高額レセ疾病傾向(患者一人当たり医療費順)'!$C$9</f>
        <v>0209</v>
      </c>
      <c r="F312" s="132" t="str">
        <f>'高額レセ疾病傾向(患者一人当たり医療費順)'!$D$9</f>
        <v>白血病</v>
      </c>
      <c r="G312" s="132" t="s">
        <v>605</v>
      </c>
      <c r="H312" s="40">
        <v>10</v>
      </c>
      <c r="I312" s="41">
        <v>27650570</v>
      </c>
      <c r="J312" s="42">
        <v>31522930</v>
      </c>
      <c r="K312" s="40">
        <f t="shared" si="11"/>
        <v>59173500</v>
      </c>
      <c r="L312" s="109">
        <f t="shared" si="12"/>
        <v>5917350</v>
      </c>
      <c r="M312" s="239">
        <f>IFERROR(H312/$Q$66,"-")</f>
        <v>6.9415521310565043E-4</v>
      </c>
      <c r="N312" s="26"/>
      <c r="O312" s="26"/>
      <c r="P312" s="26"/>
      <c r="Q312" s="26"/>
    </row>
    <row r="313" spans="1:17" ht="39.950000000000003" customHeight="1">
      <c r="A313" s="26"/>
      <c r="B313" s="332"/>
      <c r="C313" s="323"/>
      <c r="D313" s="327"/>
      <c r="E313" s="39" t="str">
        <f>'高額レセ疾病傾向(患者一人当たり医療費順)'!$C$10</f>
        <v>1402</v>
      </c>
      <c r="F313" s="132" t="str">
        <f>'高額レセ疾病傾向(患者一人当たり医療費順)'!$D$10</f>
        <v>腎不全</v>
      </c>
      <c r="G313" s="132" t="s">
        <v>509</v>
      </c>
      <c r="H313" s="40">
        <v>54</v>
      </c>
      <c r="I313" s="41">
        <v>206672960</v>
      </c>
      <c r="J313" s="42">
        <v>154355760</v>
      </c>
      <c r="K313" s="40">
        <f t="shared" si="11"/>
        <v>361028720</v>
      </c>
      <c r="L313" s="109">
        <f t="shared" si="12"/>
        <v>6685717.0370370373</v>
      </c>
      <c r="M313" s="239">
        <f>IFERROR(H313/$Q$66,"-")</f>
        <v>3.7484381507705122E-3</v>
      </c>
      <c r="N313" s="26"/>
      <c r="O313" s="26"/>
      <c r="P313" s="26"/>
      <c r="Q313" s="26"/>
    </row>
    <row r="314" spans="1:17" ht="39.950000000000003" customHeight="1" thickBot="1">
      <c r="A314" s="26"/>
      <c r="B314" s="333"/>
      <c r="C314" s="325"/>
      <c r="D314" s="328"/>
      <c r="E314" s="43" t="str">
        <f>'高額レセ疾病傾向(患者一人当たり医療費順)'!$C$11</f>
        <v>0506</v>
      </c>
      <c r="F314" s="133" t="str">
        <f>'高額レセ疾病傾向(患者一人当たり医療費順)'!$D$11</f>
        <v>知的障害＜精神遅滞＞</v>
      </c>
      <c r="G314" s="132" t="s">
        <v>513</v>
      </c>
      <c r="H314" s="40" t="s">
        <v>513</v>
      </c>
      <c r="I314" s="41" t="s">
        <v>513</v>
      </c>
      <c r="J314" s="42" t="s">
        <v>513</v>
      </c>
      <c r="K314" s="40" t="str">
        <f t="shared" si="11"/>
        <v>-</v>
      </c>
      <c r="L314" s="109" t="str">
        <f t="shared" si="12"/>
        <v>-</v>
      </c>
      <c r="M314" s="239" t="str">
        <f>IFERROR(H314/$Q$66,"-")</f>
        <v>-</v>
      </c>
      <c r="N314" s="26"/>
      <c r="O314" s="26"/>
      <c r="P314" s="26"/>
      <c r="Q314" s="26"/>
    </row>
    <row r="315" spans="1:17" ht="39.950000000000003" customHeight="1">
      <c r="A315" s="26"/>
      <c r="B315" s="331">
        <v>63</v>
      </c>
      <c r="C315" s="330" t="s">
        <v>26</v>
      </c>
      <c r="D315" s="329">
        <f>Q67</f>
        <v>10544</v>
      </c>
      <c r="E315" s="47" t="str">
        <f>'高額レセ疾病傾向(患者一人当たり医療費順)'!$C$7</f>
        <v>0208</v>
      </c>
      <c r="F315" s="131" t="str">
        <f>'高額レセ疾病傾向(患者一人当たり医療費順)'!$D$7</f>
        <v>悪性リンパ腫</v>
      </c>
      <c r="G315" s="131" t="s">
        <v>652</v>
      </c>
      <c r="H315" s="88">
        <v>12</v>
      </c>
      <c r="I315" s="89">
        <v>36414190</v>
      </c>
      <c r="J315" s="90">
        <v>45140370</v>
      </c>
      <c r="K315" s="88">
        <f t="shared" si="11"/>
        <v>81554560</v>
      </c>
      <c r="L315" s="111">
        <f t="shared" si="12"/>
        <v>6796213.333333333</v>
      </c>
      <c r="M315" s="238">
        <f>IFERROR(H315/$Q$67,"-")</f>
        <v>1.1380880121396055E-3</v>
      </c>
      <c r="N315" s="26"/>
      <c r="O315" s="26"/>
      <c r="P315" s="26"/>
      <c r="Q315" s="26"/>
    </row>
    <row r="316" spans="1:17" ht="39.950000000000003" customHeight="1">
      <c r="A316" s="26"/>
      <c r="B316" s="332"/>
      <c r="C316" s="323"/>
      <c r="D316" s="327"/>
      <c r="E316" s="39" t="str">
        <f>'高額レセ疾病傾向(患者一人当たり医療費順)'!$C$8</f>
        <v>0904</v>
      </c>
      <c r="F316" s="132" t="str">
        <f>'高額レセ疾病傾向(患者一人当たり医療費順)'!$D$8</f>
        <v>くも膜下出血</v>
      </c>
      <c r="G316" s="132" t="s">
        <v>653</v>
      </c>
      <c r="H316" s="40">
        <v>3</v>
      </c>
      <c r="I316" s="41">
        <v>11833440</v>
      </c>
      <c r="J316" s="42">
        <v>493690</v>
      </c>
      <c r="K316" s="40">
        <f t="shared" si="11"/>
        <v>12327130</v>
      </c>
      <c r="L316" s="109">
        <f t="shared" si="12"/>
        <v>4109043.3333333335</v>
      </c>
      <c r="M316" s="239">
        <f>IFERROR(H316/$Q$67,"-")</f>
        <v>2.8452200303490138E-4</v>
      </c>
      <c r="N316" s="26"/>
      <c r="O316" s="26"/>
      <c r="P316" s="26"/>
      <c r="Q316" s="26"/>
    </row>
    <row r="317" spans="1:17" ht="39.950000000000003" customHeight="1">
      <c r="A317" s="26"/>
      <c r="B317" s="332"/>
      <c r="C317" s="323"/>
      <c r="D317" s="327"/>
      <c r="E317" s="39" t="str">
        <f>'高額レセ疾病傾向(患者一人当たり医療費順)'!$C$9</f>
        <v>0209</v>
      </c>
      <c r="F317" s="132" t="str">
        <f>'高額レセ疾病傾向(患者一人当たり医療費順)'!$D$9</f>
        <v>白血病</v>
      </c>
      <c r="G317" s="132" t="s">
        <v>654</v>
      </c>
      <c r="H317" s="40">
        <v>7</v>
      </c>
      <c r="I317" s="41">
        <v>24671970</v>
      </c>
      <c r="J317" s="42">
        <v>15635380</v>
      </c>
      <c r="K317" s="40">
        <f t="shared" si="11"/>
        <v>40307350</v>
      </c>
      <c r="L317" s="109">
        <f t="shared" si="12"/>
        <v>5758192.8571428573</v>
      </c>
      <c r="M317" s="239">
        <f>IFERROR(H317/$Q$67,"-")</f>
        <v>6.6388467374810321E-4</v>
      </c>
      <c r="N317" s="26"/>
      <c r="O317" s="26"/>
      <c r="P317" s="26"/>
      <c r="Q317" s="26"/>
    </row>
    <row r="318" spans="1:17" ht="39.950000000000003" customHeight="1">
      <c r="A318" s="26"/>
      <c r="B318" s="332"/>
      <c r="C318" s="323"/>
      <c r="D318" s="327"/>
      <c r="E318" s="39" t="str">
        <f>'高額レセ疾病傾向(患者一人当たり医療費順)'!$C$10</f>
        <v>1402</v>
      </c>
      <c r="F318" s="132" t="str">
        <f>'高額レセ疾病傾向(患者一人当たり医療費順)'!$D$10</f>
        <v>腎不全</v>
      </c>
      <c r="G318" s="132" t="s">
        <v>517</v>
      </c>
      <c r="H318" s="40">
        <v>41</v>
      </c>
      <c r="I318" s="41">
        <v>136172300</v>
      </c>
      <c r="J318" s="42">
        <v>127251910</v>
      </c>
      <c r="K318" s="40">
        <f t="shared" si="11"/>
        <v>263424210</v>
      </c>
      <c r="L318" s="109">
        <f t="shared" si="12"/>
        <v>6424980.7317073168</v>
      </c>
      <c r="M318" s="239">
        <f>IFERROR(H318/$Q$67,"-")</f>
        <v>3.8884673748103187E-3</v>
      </c>
      <c r="N318" s="26"/>
      <c r="O318" s="26"/>
      <c r="P318" s="26"/>
      <c r="Q318" s="26"/>
    </row>
    <row r="319" spans="1:17" ht="39.950000000000003" customHeight="1" thickBot="1">
      <c r="A319" s="26"/>
      <c r="B319" s="333"/>
      <c r="C319" s="325"/>
      <c r="D319" s="328"/>
      <c r="E319" s="43" t="str">
        <f>'高額レセ疾病傾向(患者一人当たり医療費順)'!$C$11</f>
        <v>0506</v>
      </c>
      <c r="F319" s="133" t="str">
        <f>'高額レセ疾病傾向(患者一人当たり医療費順)'!$D$11</f>
        <v>知的障害＜精神遅滞＞</v>
      </c>
      <c r="G319" s="133" t="s">
        <v>513</v>
      </c>
      <c r="H319" s="44" t="s">
        <v>513</v>
      </c>
      <c r="I319" s="45" t="s">
        <v>513</v>
      </c>
      <c r="J319" s="46" t="s">
        <v>513</v>
      </c>
      <c r="K319" s="44" t="str">
        <f t="shared" si="11"/>
        <v>-</v>
      </c>
      <c r="L319" s="110" t="str">
        <f t="shared" si="12"/>
        <v>-</v>
      </c>
      <c r="M319" s="240" t="str">
        <f>IFERROR(H319/$Q$67,"-")</f>
        <v>-</v>
      </c>
      <c r="N319" s="26"/>
      <c r="O319" s="26"/>
      <c r="P319" s="26"/>
      <c r="Q319" s="26"/>
    </row>
    <row r="320" spans="1:17" ht="39.950000000000003" customHeight="1">
      <c r="A320" s="26"/>
      <c r="B320" s="331">
        <v>64</v>
      </c>
      <c r="C320" s="330" t="s">
        <v>45</v>
      </c>
      <c r="D320" s="329">
        <f>Q68</f>
        <v>10960</v>
      </c>
      <c r="E320" s="47" t="str">
        <f>'高額レセ疾病傾向(患者一人当たり医療費順)'!$C$7</f>
        <v>0208</v>
      </c>
      <c r="F320" s="131" t="str">
        <f>'高額レセ疾病傾向(患者一人当たり医療費順)'!$D$7</f>
        <v>悪性リンパ腫</v>
      </c>
      <c r="G320" s="131" t="s">
        <v>655</v>
      </c>
      <c r="H320" s="88">
        <v>9</v>
      </c>
      <c r="I320" s="89">
        <v>43222550</v>
      </c>
      <c r="J320" s="90">
        <v>7090680</v>
      </c>
      <c r="K320" s="88">
        <f t="shared" si="11"/>
        <v>50313230</v>
      </c>
      <c r="L320" s="111">
        <f t="shared" si="12"/>
        <v>5590358.888888889</v>
      </c>
      <c r="M320" s="238">
        <f>IFERROR(H320/$Q$68,"-")</f>
        <v>8.2116788321167885E-4</v>
      </c>
      <c r="N320" s="26"/>
      <c r="O320" s="26"/>
      <c r="P320" s="26"/>
      <c r="Q320" s="26"/>
    </row>
    <row r="321" spans="1:17" ht="39.950000000000003" customHeight="1">
      <c r="A321" s="26"/>
      <c r="B321" s="332"/>
      <c r="C321" s="323"/>
      <c r="D321" s="327"/>
      <c r="E321" s="39" t="str">
        <f>'高額レセ疾病傾向(患者一人当たり医療費順)'!$C$8</f>
        <v>0904</v>
      </c>
      <c r="F321" s="132" t="str">
        <f>'高額レセ疾病傾向(患者一人当たり医療費順)'!$D$8</f>
        <v>くも膜下出血</v>
      </c>
      <c r="G321" s="132" t="s">
        <v>656</v>
      </c>
      <c r="H321" s="40">
        <v>5</v>
      </c>
      <c r="I321" s="41">
        <v>30396930</v>
      </c>
      <c r="J321" s="42">
        <v>4059400</v>
      </c>
      <c r="K321" s="40">
        <f t="shared" si="11"/>
        <v>34456330</v>
      </c>
      <c r="L321" s="109">
        <f t="shared" si="12"/>
        <v>6891266</v>
      </c>
      <c r="M321" s="239">
        <f>IFERROR(H321/$Q$68,"-")</f>
        <v>4.5620437956204378E-4</v>
      </c>
      <c r="N321" s="26"/>
      <c r="O321" s="26"/>
      <c r="P321" s="26"/>
      <c r="Q321" s="26"/>
    </row>
    <row r="322" spans="1:17" ht="39.950000000000003" customHeight="1">
      <c r="A322" s="26"/>
      <c r="B322" s="332"/>
      <c r="C322" s="323"/>
      <c r="D322" s="327"/>
      <c r="E322" s="39" t="str">
        <f>'高額レセ疾病傾向(患者一人当たり医療費順)'!$C$9</f>
        <v>0209</v>
      </c>
      <c r="F322" s="132" t="str">
        <f>'高額レセ疾病傾向(患者一人当たり医療費順)'!$D$9</f>
        <v>白血病</v>
      </c>
      <c r="G322" s="132" t="s">
        <v>547</v>
      </c>
      <c r="H322" s="40">
        <v>9</v>
      </c>
      <c r="I322" s="41">
        <v>21135700</v>
      </c>
      <c r="J322" s="42">
        <v>36870870</v>
      </c>
      <c r="K322" s="40">
        <f t="shared" si="11"/>
        <v>58006570</v>
      </c>
      <c r="L322" s="109">
        <f t="shared" si="12"/>
        <v>6445174.444444444</v>
      </c>
      <c r="M322" s="239">
        <f>IFERROR(H322/$Q$68,"-")</f>
        <v>8.2116788321167885E-4</v>
      </c>
      <c r="N322" s="26"/>
      <c r="O322" s="26"/>
      <c r="P322" s="26"/>
      <c r="Q322" s="26"/>
    </row>
    <row r="323" spans="1:17" ht="39.950000000000003" customHeight="1">
      <c r="A323" s="26"/>
      <c r="B323" s="332"/>
      <c r="C323" s="323"/>
      <c r="D323" s="327"/>
      <c r="E323" s="39" t="str">
        <f>'高額レセ疾病傾向(患者一人当たり医療費順)'!$C$10</f>
        <v>1402</v>
      </c>
      <c r="F323" s="132" t="str">
        <f>'高額レセ疾病傾向(患者一人当たり医療費順)'!$D$10</f>
        <v>腎不全</v>
      </c>
      <c r="G323" s="132" t="s">
        <v>517</v>
      </c>
      <c r="H323" s="40">
        <v>59</v>
      </c>
      <c r="I323" s="41">
        <v>143503730</v>
      </c>
      <c r="J323" s="42">
        <v>184314860</v>
      </c>
      <c r="K323" s="40">
        <f t="shared" si="11"/>
        <v>327818590</v>
      </c>
      <c r="L323" s="109">
        <f t="shared" si="12"/>
        <v>5556247.2881355928</v>
      </c>
      <c r="M323" s="239">
        <f>IFERROR(H323/$Q$68,"-")</f>
        <v>5.383211678832117E-3</v>
      </c>
      <c r="N323" s="26"/>
      <c r="O323" s="26"/>
      <c r="P323" s="26"/>
      <c r="Q323" s="26"/>
    </row>
    <row r="324" spans="1:17" ht="39.950000000000003" customHeight="1" thickBot="1">
      <c r="A324" s="26"/>
      <c r="B324" s="333"/>
      <c r="C324" s="325"/>
      <c r="D324" s="328"/>
      <c r="E324" s="43" t="str">
        <f>'高額レセ疾病傾向(患者一人当たり医療費順)'!$C$11</f>
        <v>0506</v>
      </c>
      <c r="F324" s="133" t="str">
        <f>'高額レセ疾病傾向(患者一人当たり医療費順)'!$D$11</f>
        <v>知的障害＜精神遅滞＞</v>
      </c>
      <c r="G324" s="133" t="s">
        <v>513</v>
      </c>
      <c r="H324" s="44" t="s">
        <v>513</v>
      </c>
      <c r="I324" s="45" t="s">
        <v>513</v>
      </c>
      <c r="J324" s="46" t="s">
        <v>513</v>
      </c>
      <c r="K324" s="44" t="str">
        <f t="shared" si="11"/>
        <v>-</v>
      </c>
      <c r="L324" s="110" t="str">
        <f t="shared" si="12"/>
        <v>-</v>
      </c>
      <c r="M324" s="240" t="str">
        <f>IFERROR(H324/$Q$68,"-")</f>
        <v>-</v>
      </c>
      <c r="N324" s="26"/>
      <c r="O324" s="26"/>
      <c r="P324" s="26"/>
      <c r="Q324" s="26"/>
    </row>
    <row r="325" spans="1:17" ht="39.950000000000003" customHeight="1">
      <c r="A325" s="26"/>
      <c r="B325" s="331">
        <v>65</v>
      </c>
      <c r="C325" s="330" t="s">
        <v>10</v>
      </c>
      <c r="D325" s="329">
        <f>Q69</f>
        <v>5508</v>
      </c>
      <c r="E325" s="47" t="str">
        <f>'高額レセ疾病傾向(患者一人当たり医療費順)'!$C$7</f>
        <v>0208</v>
      </c>
      <c r="F325" s="131" t="str">
        <f>'高額レセ疾病傾向(患者一人当たり医療費順)'!$D$7</f>
        <v>悪性リンパ腫</v>
      </c>
      <c r="G325" s="131" t="s">
        <v>634</v>
      </c>
      <c r="H325" s="88">
        <v>9</v>
      </c>
      <c r="I325" s="89">
        <v>56242300</v>
      </c>
      <c r="J325" s="90">
        <v>6286950</v>
      </c>
      <c r="K325" s="88">
        <f t="shared" si="11"/>
        <v>62529250</v>
      </c>
      <c r="L325" s="111">
        <f t="shared" si="12"/>
        <v>6947694.444444444</v>
      </c>
      <c r="M325" s="238">
        <f>IFERROR(H325/$Q$69,"-")</f>
        <v>1.6339869281045752E-3</v>
      </c>
      <c r="N325" s="26"/>
      <c r="O325" s="26"/>
      <c r="P325" s="26"/>
      <c r="Q325" s="26"/>
    </row>
    <row r="326" spans="1:17" ht="39.950000000000003" customHeight="1">
      <c r="A326" s="26"/>
      <c r="B326" s="332"/>
      <c r="C326" s="323"/>
      <c r="D326" s="327"/>
      <c r="E326" s="39" t="str">
        <f>'高額レセ疾病傾向(患者一人当たり医療費順)'!$C$8</f>
        <v>0904</v>
      </c>
      <c r="F326" s="132" t="str">
        <f>'高額レセ疾病傾向(患者一人当たり医療費順)'!$D$8</f>
        <v>くも膜下出血</v>
      </c>
      <c r="G326" s="132" t="s">
        <v>657</v>
      </c>
      <c r="H326" s="40">
        <v>2</v>
      </c>
      <c r="I326" s="41">
        <v>23015660</v>
      </c>
      <c r="J326" s="42">
        <v>594840</v>
      </c>
      <c r="K326" s="40">
        <f t="shared" ref="K326:K374" si="13">IF(SUM(I326:J326)=0,"-",SUM(I326:J326))</f>
        <v>23610500</v>
      </c>
      <c r="L326" s="109">
        <f t="shared" si="12"/>
        <v>11805250</v>
      </c>
      <c r="M326" s="239">
        <f>IFERROR(H326/$Q$69,"-")</f>
        <v>3.6310820624546115E-4</v>
      </c>
      <c r="N326" s="26"/>
      <c r="O326" s="26"/>
      <c r="P326" s="26"/>
      <c r="Q326" s="26"/>
    </row>
    <row r="327" spans="1:17" ht="39.950000000000003" customHeight="1">
      <c r="A327" s="26"/>
      <c r="B327" s="332"/>
      <c r="C327" s="323"/>
      <c r="D327" s="327"/>
      <c r="E327" s="39" t="str">
        <f>'高額レセ疾病傾向(患者一人当たり医療費順)'!$C$9</f>
        <v>0209</v>
      </c>
      <c r="F327" s="132" t="str">
        <f>'高額レセ疾病傾向(患者一人当たり医療費順)'!$D$9</f>
        <v>白血病</v>
      </c>
      <c r="G327" s="132" t="s">
        <v>658</v>
      </c>
      <c r="H327" s="40">
        <v>4</v>
      </c>
      <c r="I327" s="41">
        <v>6687070</v>
      </c>
      <c r="J327" s="42">
        <v>1532760</v>
      </c>
      <c r="K327" s="40">
        <f t="shared" si="13"/>
        <v>8219830</v>
      </c>
      <c r="L327" s="109">
        <f t="shared" si="12"/>
        <v>2054957.5</v>
      </c>
      <c r="M327" s="239">
        <f>IFERROR(H327/$Q$69,"-")</f>
        <v>7.2621641249092229E-4</v>
      </c>
      <c r="N327" s="26"/>
      <c r="O327" s="26"/>
      <c r="P327" s="26"/>
      <c r="Q327" s="26"/>
    </row>
    <row r="328" spans="1:17" ht="39.950000000000003" customHeight="1">
      <c r="A328" s="26"/>
      <c r="B328" s="332"/>
      <c r="C328" s="323"/>
      <c r="D328" s="327"/>
      <c r="E328" s="39" t="str">
        <f>'高額レセ疾病傾向(患者一人当たり医療費順)'!$C$10</f>
        <v>1402</v>
      </c>
      <c r="F328" s="132" t="str">
        <f>'高額レセ疾病傾向(患者一人当たり医療費順)'!$D$10</f>
        <v>腎不全</v>
      </c>
      <c r="G328" s="132" t="s">
        <v>509</v>
      </c>
      <c r="H328" s="40">
        <v>20</v>
      </c>
      <c r="I328" s="41">
        <v>44818510</v>
      </c>
      <c r="J328" s="42">
        <v>65888770</v>
      </c>
      <c r="K328" s="40">
        <f t="shared" si="13"/>
        <v>110707280</v>
      </c>
      <c r="L328" s="109">
        <f t="shared" si="12"/>
        <v>5535364</v>
      </c>
      <c r="M328" s="239">
        <f>IFERROR(H328/$Q$69,"-")</f>
        <v>3.6310820624546117E-3</v>
      </c>
      <c r="N328" s="26"/>
      <c r="O328" s="26"/>
      <c r="P328" s="26"/>
      <c r="Q328" s="26"/>
    </row>
    <row r="329" spans="1:17" ht="39.950000000000003" customHeight="1" thickBot="1">
      <c r="A329" s="26"/>
      <c r="B329" s="333"/>
      <c r="C329" s="325"/>
      <c r="D329" s="328"/>
      <c r="E329" s="43" t="str">
        <f>'高額レセ疾病傾向(患者一人当たり医療費順)'!$C$11</f>
        <v>0506</v>
      </c>
      <c r="F329" s="133" t="str">
        <f>'高額レセ疾病傾向(患者一人当たり医療費順)'!$D$11</f>
        <v>知的障害＜精神遅滞＞</v>
      </c>
      <c r="G329" s="132" t="s">
        <v>513</v>
      </c>
      <c r="H329" s="40" t="s">
        <v>513</v>
      </c>
      <c r="I329" s="41" t="s">
        <v>513</v>
      </c>
      <c r="J329" s="42" t="s">
        <v>513</v>
      </c>
      <c r="K329" s="40" t="str">
        <f t="shared" si="13"/>
        <v>-</v>
      </c>
      <c r="L329" s="109" t="str">
        <f t="shared" si="12"/>
        <v>-</v>
      </c>
      <c r="M329" s="239" t="str">
        <f>IFERROR(H329/$Q$69,"-")</f>
        <v>-</v>
      </c>
      <c r="N329" s="26"/>
      <c r="O329" s="26"/>
      <c r="P329" s="26"/>
      <c r="Q329" s="26"/>
    </row>
    <row r="330" spans="1:17" ht="39.950000000000003" customHeight="1">
      <c r="A330" s="26"/>
      <c r="B330" s="331">
        <v>66</v>
      </c>
      <c r="C330" s="330" t="s">
        <v>5</v>
      </c>
      <c r="D330" s="329">
        <f>Q70</f>
        <v>5670</v>
      </c>
      <c r="E330" s="47" t="str">
        <f>'高額レセ疾病傾向(患者一人当たり医療費順)'!$C$7</f>
        <v>0208</v>
      </c>
      <c r="F330" s="131" t="str">
        <f>'高額レセ疾病傾向(患者一人当たり医療費順)'!$D$7</f>
        <v>悪性リンパ腫</v>
      </c>
      <c r="G330" s="131" t="s">
        <v>659</v>
      </c>
      <c r="H330" s="88">
        <v>8</v>
      </c>
      <c r="I330" s="89">
        <v>51517080</v>
      </c>
      <c r="J330" s="90">
        <v>13334900</v>
      </c>
      <c r="K330" s="88">
        <f t="shared" si="13"/>
        <v>64851980</v>
      </c>
      <c r="L330" s="111">
        <f t="shared" ref="L330:L374" si="14">IFERROR(K330/H330,"-")</f>
        <v>8106497.5</v>
      </c>
      <c r="M330" s="238">
        <f>IFERROR(H330/$Q$70,"-")</f>
        <v>1.4109347442680777E-3</v>
      </c>
      <c r="N330" s="26"/>
      <c r="O330" s="26"/>
      <c r="P330" s="26"/>
      <c r="Q330" s="26"/>
    </row>
    <row r="331" spans="1:17" ht="39.950000000000003" customHeight="1">
      <c r="A331" s="26"/>
      <c r="B331" s="332"/>
      <c r="C331" s="323"/>
      <c r="D331" s="327"/>
      <c r="E331" s="39" t="str">
        <f>'高額レセ疾病傾向(患者一人当たり医療費順)'!$C$8</f>
        <v>0904</v>
      </c>
      <c r="F331" s="132" t="str">
        <f>'高額レセ疾病傾向(患者一人当たり医療費順)'!$D$8</f>
        <v>くも膜下出血</v>
      </c>
      <c r="G331" s="132" t="s">
        <v>433</v>
      </c>
      <c r="H331" s="40">
        <v>1</v>
      </c>
      <c r="I331" s="41">
        <v>7044710</v>
      </c>
      <c r="J331" s="42">
        <v>107600</v>
      </c>
      <c r="K331" s="40">
        <f t="shared" si="13"/>
        <v>7152310</v>
      </c>
      <c r="L331" s="109">
        <f t="shared" si="14"/>
        <v>7152310</v>
      </c>
      <c r="M331" s="239">
        <f>IFERROR(H331/$Q$70,"-")</f>
        <v>1.7636684303350971E-4</v>
      </c>
      <c r="N331" s="26"/>
      <c r="O331" s="26"/>
      <c r="P331" s="26"/>
      <c r="Q331" s="26"/>
    </row>
    <row r="332" spans="1:17" ht="39.950000000000003" customHeight="1">
      <c r="A332" s="26"/>
      <c r="B332" s="332"/>
      <c r="C332" s="323"/>
      <c r="D332" s="327"/>
      <c r="E332" s="39" t="str">
        <f>'高額レセ疾病傾向(患者一人当たり医療費順)'!$C$9</f>
        <v>0209</v>
      </c>
      <c r="F332" s="132" t="str">
        <f>'高額レセ疾病傾向(患者一人当たり医療費順)'!$D$9</f>
        <v>白血病</v>
      </c>
      <c r="G332" s="132" t="s">
        <v>660</v>
      </c>
      <c r="H332" s="40">
        <v>3</v>
      </c>
      <c r="I332" s="41">
        <v>15003890</v>
      </c>
      <c r="J332" s="42">
        <v>3791870</v>
      </c>
      <c r="K332" s="40">
        <f t="shared" si="13"/>
        <v>18795760</v>
      </c>
      <c r="L332" s="109">
        <f t="shared" si="14"/>
        <v>6265253.333333333</v>
      </c>
      <c r="M332" s="239">
        <f>IFERROR(H332/$Q$70,"-")</f>
        <v>5.2910052910052914E-4</v>
      </c>
      <c r="N332" s="26"/>
      <c r="O332" s="26"/>
      <c r="P332" s="26"/>
      <c r="Q332" s="26"/>
    </row>
    <row r="333" spans="1:17" ht="39.950000000000003" customHeight="1">
      <c r="A333" s="26"/>
      <c r="B333" s="332"/>
      <c r="C333" s="323"/>
      <c r="D333" s="327"/>
      <c r="E333" s="39" t="str">
        <f>'高額レセ疾病傾向(患者一人当たり医療費順)'!$C$10</f>
        <v>1402</v>
      </c>
      <c r="F333" s="132" t="str">
        <f>'高額レセ疾病傾向(患者一人当たり医療費順)'!$D$10</f>
        <v>腎不全</v>
      </c>
      <c r="G333" s="132" t="s">
        <v>589</v>
      </c>
      <c r="H333" s="40">
        <v>14</v>
      </c>
      <c r="I333" s="41">
        <v>49244730</v>
      </c>
      <c r="J333" s="42">
        <v>40858070</v>
      </c>
      <c r="K333" s="40">
        <f t="shared" si="13"/>
        <v>90102800</v>
      </c>
      <c r="L333" s="109">
        <f t="shared" si="14"/>
        <v>6435914.2857142854</v>
      </c>
      <c r="M333" s="239">
        <f>IFERROR(H333/$Q$70,"-")</f>
        <v>2.4691358024691358E-3</v>
      </c>
      <c r="N333" s="26"/>
      <c r="O333" s="26"/>
      <c r="P333" s="26"/>
      <c r="Q333" s="26"/>
    </row>
    <row r="334" spans="1:17" ht="39.950000000000003" customHeight="1" thickBot="1">
      <c r="A334" s="26"/>
      <c r="B334" s="333"/>
      <c r="C334" s="325"/>
      <c r="D334" s="328"/>
      <c r="E334" s="43" t="str">
        <f>'高額レセ疾病傾向(患者一人当たり医療費順)'!$C$11</f>
        <v>0506</v>
      </c>
      <c r="F334" s="133" t="str">
        <f>'高額レセ疾病傾向(患者一人当たり医療費順)'!$D$11</f>
        <v>知的障害＜精神遅滞＞</v>
      </c>
      <c r="G334" s="133" t="s">
        <v>513</v>
      </c>
      <c r="H334" s="44" t="s">
        <v>513</v>
      </c>
      <c r="I334" s="45" t="s">
        <v>513</v>
      </c>
      <c r="J334" s="46" t="s">
        <v>513</v>
      </c>
      <c r="K334" s="44" t="str">
        <f t="shared" si="13"/>
        <v>-</v>
      </c>
      <c r="L334" s="110" t="str">
        <f t="shared" si="14"/>
        <v>-</v>
      </c>
      <c r="M334" s="240" t="str">
        <f>IFERROR(H334/$Q$70,"-")</f>
        <v>-</v>
      </c>
      <c r="N334" s="26"/>
      <c r="O334" s="26"/>
      <c r="P334" s="26"/>
      <c r="Q334" s="26"/>
    </row>
    <row r="335" spans="1:17" ht="39.950000000000003" customHeight="1">
      <c r="A335" s="26"/>
      <c r="B335" s="331">
        <v>67</v>
      </c>
      <c r="C335" s="330" t="s">
        <v>6</v>
      </c>
      <c r="D335" s="329">
        <f>Q71</f>
        <v>2435</v>
      </c>
      <c r="E335" s="47" t="str">
        <f>'高額レセ疾病傾向(患者一人当たり医療費順)'!$C$7</f>
        <v>0208</v>
      </c>
      <c r="F335" s="131" t="str">
        <f>'高額レセ疾病傾向(患者一人当たり医療費順)'!$D$7</f>
        <v>悪性リンパ腫</v>
      </c>
      <c r="G335" s="131" t="s">
        <v>434</v>
      </c>
      <c r="H335" s="88">
        <v>1</v>
      </c>
      <c r="I335" s="89">
        <v>2776940</v>
      </c>
      <c r="J335" s="90">
        <v>768140</v>
      </c>
      <c r="K335" s="88">
        <f t="shared" si="13"/>
        <v>3545080</v>
      </c>
      <c r="L335" s="111">
        <f t="shared" si="14"/>
        <v>3545080</v>
      </c>
      <c r="M335" s="238">
        <f>IFERROR(H335/$Q$71,"-")</f>
        <v>4.1067761806981519E-4</v>
      </c>
      <c r="N335" s="26"/>
      <c r="O335" s="26"/>
      <c r="P335" s="26"/>
      <c r="Q335" s="26"/>
    </row>
    <row r="336" spans="1:17" ht="39.950000000000003" customHeight="1">
      <c r="A336" s="26"/>
      <c r="B336" s="332"/>
      <c r="C336" s="323"/>
      <c r="D336" s="327"/>
      <c r="E336" s="39" t="str">
        <f>'高額レセ疾病傾向(患者一人当たり医療費順)'!$C$8</f>
        <v>0904</v>
      </c>
      <c r="F336" s="132" t="str">
        <f>'高額レセ疾病傾向(患者一人当たり医療費順)'!$D$8</f>
        <v>くも膜下出血</v>
      </c>
      <c r="G336" s="132" t="s">
        <v>131</v>
      </c>
      <c r="H336" s="40">
        <v>1</v>
      </c>
      <c r="I336" s="41">
        <v>8543450</v>
      </c>
      <c r="J336" s="42">
        <v>211150</v>
      </c>
      <c r="K336" s="40">
        <f t="shared" si="13"/>
        <v>8754600</v>
      </c>
      <c r="L336" s="109">
        <f t="shared" si="14"/>
        <v>8754600</v>
      </c>
      <c r="M336" s="239">
        <f>IFERROR(H336/$Q$71,"-")</f>
        <v>4.1067761806981519E-4</v>
      </c>
      <c r="N336" s="26"/>
      <c r="O336" s="26"/>
      <c r="P336" s="26"/>
      <c r="Q336" s="26"/>
    </row>
    <row r="337" spans="1:17" ht="39.950000000000003" customHeight="1">
      <c r="A337" s="26"/>
      <c r="B337" s="332"/>
      <c r="C337" s="323"/>
      <c r="D337" s="327"/>
      <c r="E337" s="39" t="str">
        <f>'高額レセ疾病傾向(患者一人当たり医療費順)'!$C$9</f>
        <v>0209</v>
      </c>
      <c r="F337" s="132" t="str">
        <f>'高額レセ疾病傾向(患者一人当たり医療費順)'!$D$9</f>
        <v>白血病</v>
      </c>
      <c r="G337" s="132" t="s">
        <v>661</v>
      </c>
      <c r="H337" s="40">
        <v>3</v>
      </c>
      <c r="I337" s="41">
        <v>1846100</v>
      </c>
      <c r="J337" s="42">
        <v>7907950</v>
      </c>
      <c r="K337" s="40">
        <f t="shared" si="13"/>
        <v>9754050</v>
      </c>
      <c r="L337" s="109">
        <f t="shared" si="14"/>
        <v>3251350</v>
      </c>
      <c r="M337" s="239">
        <f>IFERROR(H337/$Q$71,"-")</f>
        <v>1.2320328542094457E-3</v>
      </c>
      <c r="N337" s="26"/>
      <c r="O337" s="26"/>
      <c r="P337" s="26"/>
      <c r="Q337" s="26"/>
    </row>
    <row r="338" spans="1:17" ht="39.950000000000003" customHeight="1">
      <c r="A338" s="26"/>
      <c r="B338" s="332"/>
      <c r="C338" s="323"/>
      <c r="D338" s="327"/>
      <c r="E338" s="39" t="str">
        <f>'高額レセ疾病傾向(患者一人当たり医療費順)'!$C$10</f>
        <v>1402</v>
      </c>
      <c r="F338" s="132" t="str">
        <f>'高額レセ疾病傾向(患者一人当たり医療費順)'!$D$10</f>
        <v>腎不全</v>
      </c>
      <c r="G338" s="132" t="s">
        <v>509</v>
      </c>
      <c r="H338" s="40">
        <v>15</v>
      </c>
      <c r="I338" s="41">
        <v>59401360</v>
      </c>
      <c r="J338" s="42">
        <v>47756880</v>
      </c>
      <c r="K338" s="40">
        <f t="shared" si="13"/>
        <v>107158240</v>
      </c>
      <c r="L338" s="109">
        <f t="shared" si="14"/>
        <v>7143882.666666667</v>
      </c>
      <c r="M338" s="239">
        <f>IFERROR(H338/$Q$71,"-")</f>
        <v>6.1601642710472282E-3</v>
      </c>
      <c r="N338" s="26"/>
      <c r="O338" s="26"/>
      <c r="P338" s="26"/>
      <c r="Q338" s="26"/>
    </row>
    <row r="339" spans="1:17" ht="39.950000000000003" customHeight="1" thickBot="1">
      <c r="A339" s="26"/>
      <c r="B339" s="333"/>
      <c r="C339" s="325"/>
      <c r="D339" s="328"/>
      <c r="E339" s="43" t="str">
        <f>'高額レセ疾病傾向(患者一人当たり医療費順)'!$C$11</f>
        <v>0506</v>
      </c>
      <c r="F339" s="133" t="str">
        <f>'高額レセ疾病傾向(患者一人当たり医療費順)'!$D$11</f>
        <v>知的障害＜精神遅滞＞</v>
      </c>
      <c r="G339" s="132" t="s">
        <v>513</v>
      </c>
      <c r="H339" s="40" t="s">
        <v>513</v>
      </c>
      <c r="I339" s="41" t="s">
        <v>513</v>
      </c>
      <c r="J339" s="42" t="s">
        <v>513</v>
      </c>
      <c r="K339" s="40" t="str">
        <f t="shared" si="13"/>
        <v>-</v>
      </c>
      <c r="L339" s="109" t="str">
        <f t="shared" si="14"/>
        <v>-</v>
      </c>
      <c r="M339" s="239" t="str">
        <f>IFERROR(H339/$Q$71,"-")</f>
        <v>-</v>
      </c>
      <c r="N339" s="26"/>
      <c r="O339" s="26"/>
      <c r="P339" s="26"/>
      <c r="Q339" s="26"/>
    </row>
    <row r="340" spans="1:17" ht="39.950000000000003" customHeight="1">
      <c r="A340" s="26"/>
      <c r="B340" s="331">
        <v>68</v>
      </c>
      <c r="C340" s="330" t="s">
        <v>46</v>
      </c>
      <c r="D340" s="329">
        <f>Q72</f>
        <v>3170</v>
      </c>
      <c r="E340" s="47" t="str">
        <f>'高額レセ疾病傾向(患者一人当たり医療費順)'!$C$7</f>
        <v>0208</v>
      </c>
      <c r="F340" s="131" t="str">
        <f>'高額レセ疾病傾向(患者一人当たり医療費順)'!$D$7</f>
        <v>悪性リンパ腫</v>
      </c>
      <c r="G340" s="131" t="s">
        <v>662</v>
      </c>
      <c r="H340" s="88">
        <v>2</v>
      </c>
      <c r="I340" s="89">
        <v>9576550</v>
      </c>
      <c r="J340" s="90">
        <v>166050</v>
      </c>
      <c r="K340" s="88">
        <f t="shared" si="13"/>
        <v>9742600</v>
      </c>
      <c r="L340" s="111">
        <f t="shared" si="14"/>
        <v>4871300</v>
      </c>
      <c r="M340" s="238">
        <f>IFERROR(H340/$Q$72,"-")</f>
        <v>6.3091482649842276E-4</v>
      </c>
      <c r="N340" s="26"/>
      <c r="O340" s="26"/>
      <c r="P340" s="26"/>
      <c r="Q340" s="26"/>
    </row>
    <row r="341" spans="1:17" ht="39.950000000000003" customHeight="1">
      <c r="A341" s="26"/>
      <c r="B341" s="332"/>
      <c r="C341" s="323"/>
      <c r="D341" s="327"/>
      <c r="E341" s="39" t="str">
        <f>'高額レセ疾病傾向(患者一人当たり医療費順)'!$C$8</f>
        <v>0904</v>
      </c>
      <c r="F341" s="132" t="str">
        <f>'高額レセ疾病傾向(患者一人当たり医療費順)'!$D$8</f>
        <v>くも膜下出血</v>
      </c>
      <c r="G341" s="132" t="s">
        <v>663</v>
      </c>
      <c r="H341" s="40">
        <v>2</v>
      </c>
      <c r="I341" s="41">
        <v>17811070</v>
      </c>
      <c r="J341" s="42">
        <v>158040</v>
      </c>
      <c r="K341" s="40">
        <f t="shared" si="13"/>
        <v>17969110</v>
      </c>
      <c r="L341" s="109">
        <f t="shared" si="14"/>
        <v>8984555</v>
      </c>
      <c r="M341" s="239">
        <f>IFERROR(H341/$Q$72,"-")</f>
        <v>6.3091482649842276E-4</v>
      </c>
      <c r="N341" s="26"/>
      <c r="O341" s="26"/>
      <c r="P341" s="26"/>
      <c r="Q341" s="26"/>
    </row>
    <row r="342" spans="1:17" ht="39.950000000000003" customHeight="1">
      <c r="A342" s="26"/>
      <c r="B342" s="332"/>
      <c r="C342" s="323"/>
      <c r="D342" s="327"/>
      <c r="E342" s="39" t="str">
        <f>'高額レセ疾病傾向(患者一人当たり医療費順)'!$C$9</f>
        <v>0209</v>
      </c>
      <c r="F342" s="132" t="str">
        <f>'高額レセ疾病傾向(患者一人当たり医療費順)'!$D$9</f>
        <v>白血病</v>
      </c>
      <c r="G342" s="132" t="s">
        <v>171</v>
      </c>
      <c r="H342" s="40">
        <v>2</v>
      </c>
      <c r="I342" s="41">
        <v>10868300</v>
      </c>
      <c r="J342" s="42">
        <v>1740820</v>
      </c>
      <c r="K342" s="40">
        <f t="shared" si="13"/>
        <v>12609120</v>
      </c>
      <c r="L342" s="109">
        <f t="shared" si="14"/>
        <v>6304560</v>
      </c>
      <c r="M342" s="239">
        <f>IFERROR(H342/$Q$72,"-")</f>
        <v>6.3091482649842276E-4</v>
      </c>
      <c r="N342" s="26"/>
      <c r="O342" s="26"/>
      <c r="P342" s="26"/>
      <c r="Q342" s="26"/>
    </row>
    <row r="343" spans="1:17" ht="39.950000000000003" customHeight="1">
      <c r="A343" s="26"/>
      <c r="B343" s="332"/>
      <c r="C343" s="323"/>
      <c r="D343" s="327"/>
      <c r="E343" s="39" t="str">
        <f>'高額レセ疾病傾向(患者一人当たり医療費順)'!$C$10</f>
        <v>1402</v>
      </c>
      <c r="F343" s="132" t="str">
        <f>'高額レセ疾病傾向(患者一人当たり医療費順)'!$D$10</f>
        <v>腎不全</v>
      </c>
      <c r="G343" s="132" t="s">
        <v>664</v>
      </c>
      <c r="H343" s="40">
        <v>15</v>
      </c>
      <c r="I343" s="41">
        <v>31262190</v>
      </c>
      <c r="J343" s="42">
        <v>53935040</v>
      </c>
      <c r="K343" s="40">
        <f t="shared" si="13"/>
        <v>85197230</v>
      </c>
      <c r="L343" s="109">
        <f t="shared" si="14"/>
        <v>5679815.333333333</v>
      </c>
      <c r="M343" s="239">
        <f>IFERROR(H343/$Q$72,"-")</f>
        <v>4.7318611987381704E-3</v>
      </c>
      <c r="N343" s="26"/>
      <c r="O343" s="26"/>
      <c r="P343" s="26"/>
      <c r="Q343" s="26"/>
    </row>
    <row r="344" spans="1:17" ht="39.950000000000003" customHeight="1" thickBot="1">
      <c r="A344" s="26"/>
      <c r="B344" s="333"/>
      <c r="C344" s="325"/>
      <c r="D344" s="328"/>
      <c r="E344" s="43" t="str">
        <f>'高額レセ疾病傾向(患者一人当たり医療費順)'!$C$11</f>
        <v>0506</v>
      </c>
      <c r="F344" s="133" t="str">
        <f>'高額レセ疾病傾向(患者一人当たり医療費順)'!$D$11</f>
        <v>知的障害＜精神遅滞＞</v>
      </c>
      <c r="G344" s="132" t="s">
        <v>665</v>
      </c>
      <c r="H344" s="40">
        <v>1</v>
      </c>
      <c r="I344" s="41">
        <v>6154400</v>
      </c>
      <c r="J344" s="42">
        <v>0</v>
      </c>
      <c r="K344" s="40">
        <f t="shared" si="13"/>
        <v>6154400</v>
      </c>
      <c r="L344" s="109">
        <f t="shared" si="14"/>
        <v>6154400</v>
      </c>
      <c r="M344" s="239">
        <f>IFERROR(H344/$Q$72,"-")</f>
        <v>3.1545741324921138E-4</v>
      </c>
      <c r="N344" s="26"/>
      <c r="O344" s="26"/>
      <c r="P344" s="26"/>
      <c r="Q344" s="26"/>
    </row>
    <row r="345" spans="1:17" ht="39.950000000000003" customHeight="1">
      <c r="A345" s="26"/>
      <c r="B345" s="331">
        <v>69</v>
      </c>
      <c r="C345" s="330" t="s">
        <v>47</v>
      </c>
      <c r="D345" s="329">
        <f>Q73</f>
        <v>7840</v>
      </c>
      <c r="E345" s="47" t="str">
        <f>'高額レセ疾病傾向(患者一人当たり医療費順)'!$C$7</f>
        <v>0208</v>
      </c>
      <c r="F345" s="131" t="str">
        <f>'高額レセ疾病傾向(患者一人当たり医療費順)'!$D$7</f>
        <v>悪性リンパ腫</v>
      </c>
      <c r="G345" s="131" t="s">
        <v>666</v>
      </c>
      <c r="H345" s="88">
        <v>7</v>
      </c>
      <c r="I345" s="89">
        <v>26264530</v>
      </c>
      <c r="J345" s="90">
        <v>21247750</v>
      </c>
      <c r="K345" s="88">
        <f t="shared" si="13"/>
        <v>47512280</v>
      </c>
      <c r="L345" s="111">
        <f t="shared" si="14"/>
        <v>6787468.5714285718</v>
      </c>
      <c r="M345" s="238">
        <f>IFERROR(H345/$Q$73,"-")</f>
        <v>8.9285714285714283E-4</v>
      </c>
      <c r="N345" s="26"/>
      <c r="O345" s="26"/>
      <c r="P345" s="26"/>
      <c r="Q345" s="26"/>
    </row>
    <row r="346" spans="1:17" ht="39.950000000000003" customHeight="1">
      <c r="A346" s="26"/>
      <c r="B346" s="332"/>
      <c r="C346" s="323"/>
      <c r="D346" s="327"/>
      <c r="E346" s="39" t="str">
        <f>'高額レセ疾病傾向(患者一人当たり医療費順)'!$C$8</f>
        <v>0904</v>
      </c>
      <c r="F346" s="132" t="str">
        <f>'高額レセ疾病傾向(患者一人当たり医療費順)'!$D$8</f>
        <v>くも膜下出血</v>
      </c>
      <c r="G346" s="132" t="s">
        <v>667</v>
      </c>
      <c r="H346" s="40">
        <v>5</v>
      </c>
      <c r="I346" s="41">
        <v>30714760</v>
      </c>
      <c r="J346" s="42">
        <v>671160</v>
      </c>
      <c r="K346" s="40">
        <f t="shared" si="13"/>
        <v>31385920</v>
      </c>
      <c r="L346" s="109">
        <f t="shared" si="14"/>
        <v>6277184</v>
      </c>
      <c r="M346" s="239">
        <f>IFERROR(H346/$Q$73,"-")</f>
        <v>6.3775510204081628E-4</v>
      </c>
      <c r="N346" s="26"/>
      <c r="O346" s="26"/>
      <c r="P346" s="26"/>
      <c r="Q346" s="26"/>
    </row>
    <row r="347" spans="1:17" ht="39.950000000000003" customHeight="1">
      <c r="A347" s="26"/>
      <c r="B347" s="332"/>
      <c r="C347" s="323"/>
      <c r="D347" s="327"/>
      <c r="E347" s="39" t="str">
        <f>'高額レセ疾病傾向(患者一人当たり医療費順)'!$C$9</f>
        <v>0209</v>
      </c>
      <c r="F347" s="132" t="str">
        <f>'高額レセ疾病傾向(患者一人当たり医療費順)'!$D$9</f>
        <v>白血病</v>
      </c>
      <c r="G347" s="132" t="s">
        <v>668</v>
      </c>
      <c r="H347" s="40">
        <v>2</v>
      </c>
      <c r="I347" s="41">
        <v>4716630</v>
      </c>
      <c r="J347" s="42">
        <v>2139970</v>
      </c>
      <c r="K347" s="40">
        <f t="shared" si="13"/>
        <v>6856600</v>
      </c>
      <c r="L347" s="109">
        <f t="shared" si="14"/>
        <v>3428300</v>
      </c>
      <c r="M347" s="239">
        <f>IFERROR(H347/$Q$73,"-")</f>
        <v>2.5510204081632655E-4</v>
      </c>
      <c r="N347" s="26"/>
      <c r="O347" s="26"/>
      <c r="P347" s="26"/>
      <c r="Q347" s="26"/>
    </row>
    <row r="348" spans="1:17" ht="39.950000000000003" customHeight="1">
      <c r="A348" s="26"/>
      <c r="B348" s="332"/>
      <c r="C348" s="323"/>
      <c r="D348" s="327"/>
      <c r="E348" s="39" t="str">
        <f>'高額レセ疾病傾向(患者一人当たり医療費順)'!$C$10</f>
        <v>1402</v>
      </c>
      <c r="F348" s="132" t="str">
        <f>'高額レセ疾病傾向(患者一人当たり医療費順)'!$D$10</f>
        <v>腎不全</v>
      </c>
      <c r="G348" s="132" t="s">
        <v>669</v>
      </c>
      <c r="H348" s="40">
        <v>33</v>
      </c>
      <c r="I348" s="41">
        <v>104878030</v>
      </c>
      <c r="J348" s="42">
        <v>99732300</v>
      </c>
      <c r="K348" s="40">
        <f t="shared" si="13"/>
        <v>204610330</v>
      </c>
      <c r="L348" s="109">
        <f t="shared" si="14"/>
        <v>6200313.0303030303</v>
      </c>
      <c r="M348" s="239">
        <f>IFERROR(H348/$Q$73,"-")</f>
        <v>4.2091836734693879E-3</v>
      </c>
      <c r="N348" s="26"/>
      <c r="O348" s="26"/>
      <c r="P348" s="26"/>
      <c r="Q348" s="26"/>
    </row>
    <row r="349" spans="1:17" ht="39.950000000000003" customHeight="1" thickBot="1">
      <c r="A349" s="26"/>
      <c r="B349" s="333"/>
      <c r="C349" s="325"/>
      <c r="D349" s="328"/>
      <c r="E349" s="43" t="str">
        <f>'高額レセ疾病傾向(患者一人当たり医療費順)'!$C$11</f>
        <v>0506</v>
      </c>
      <c r="F349" s="133" t="str">
        <f>'高額レセ疾病傾向(患者一人当たり医療費順)'!$D$11</f>
        <v>知的障害＜精神遅滞＞</v>
      </c>
      <c r="G349" s="132" t="s">
        <v>513</v>
      </c>
      <c r="H349" s="40" t="s">
        <v>513</v>
      </c>
      <c r="I349" s="41" t="s">
        <v>513</v>
      </c>
      <c r="J349" s="42" t="s">
        <v>513</v>
      </c>
      <c r="K349" s="40" t="str">
        <f t="shared" si="13"/>
        <v>-</v>
      </c>
      <c r="L349" s="109" t="str">
        <f t="shared" si="14"/>
        <v>-</v>
      </c>
      <c r="M349" s="239" t="str">
        <f>IFERROR(H349/$Q$73,"-")</f>
        <v>-</v>
      </c>
      <c r="N349" s="26"/>
      <c r="O349" s="26"/>
      <c r="P349" s="26"/>
      <c r="Q349" s="26"/>
    </row>
    <row r="350" spans="1:17" ht="39.950000000000003" customHeight="1">
      <c r="A350" s="26"/>
      <c r="B350" s="331">
        <v>70</v>
      </c>
      <c r="C350" s="330" t="s">
        <v>48</v>
      </c>
      <c r="D350" s="329">
        <f>Q74</f>
        <v>1299</v>
      </c>
      <c r="E350" s="47" t="str">
        <f>'高額レセ疾病傾向(患者一人当たり医療費順)'!$C$7</f>
        <v>0208</v>
      </c>
      <c r="F350" s="131" t="str">
        <f>'高額レセ疾病傾向(患者一人当たり医療費順)'!$D$7</f>
        <v>悪性リンパ腫</v>
      </c>
      <c r="G350" s="131" t="s">
        <v>670</v>
      </c>
      <c r="H350" s="88">
        <v>1</v>
      </c>
      <c r="I350" s="89">
        <v>879470</v>
      </c>
      <c r="J350" s="90">
        <v>391770</v>
      </c>
      <c r="K350" s="88">
        <f t="shared" si="13"/>
        <v>1271240</v>
      </c>
      <c r="L350" s="111">
        <f t="shared" si="14"/>
        <v>1271240</v>
      </c>
      <c r="M350" s="238">
        <f>IFERROR(H350/$Q$74,"-")</f>
        <v>7.6982294072363352E-4</v>
      </c>
      <c r="N350" s="26"/>
      <c r="O350" s="26"/>
      <c r="P350" s="26"/>
      <c r="Q350" s="26"/>
    </row>
    <row r="351" spans="1:17" ht="39.950000000000003" customHeight="1">
      <c r="A351" s="26"/>
      <c r="B351" s="332"/>
      <c r="C351" s="323"/>
      <c r="D351" s="327"/>
      <c r="E351" s="39" t="str">
        <f>'高額レセ疾病傾向(患者一人当たり医療費順)'!$C$8</f>
        <v>0904</v>
      </c>
      <c r="F351" s="132" t="str">
        <f>'高額レセ疾病傾向(患者一人当たり医療費順)'!$D$8</f>
        <v>くも膜下出血</v>
      </c>
      <c r="G351" s="132" t="s">
        <v>433</v>
      </c>
      <c r="H351" s="40">
        <v>1</v>
      </c>
      <c r="I351" s="41">
        <v>8155490</v>
      </c>
      <c r="J351" s="42">
        <v>58940</v>
      </c>
      <c r="K351" s="40">
        <f t="shared" si="13"/>
        <v>8214430</v>
      </c>
      <c r="L351" s="109">
        <f t="shared" si="14"/>
        <v>8214430</v>
      </c>
      <c r="M351" s="239">
        <f>IFERROR(H351/$Q$74,"-")</f>
        <v>7.6982294072363352E-4</v>
      </c>
      <c r="N351" s="26"/>
      <c r="O351" s="26"/>
      <c r="P351" s="26"/>
      <c r="Q351" s="26"/>
    </row>
    <row r="352" spans="1:17" ht="39.950000000000003" customHeight="1">
      <c r="A352" s="26"/>
      <c r="B352" s="332"/>
      <c r="C352" s="323"/>
      <c r="D352" s="327"/>
      <c r="E352" s="39" t="str">
        <f>'高額レセ疾病傾向(患者一人当たり医療費順)'!$C$9</f>
        <v>0209</v>
      </c>
      <c r="F352" s="132" t="str">
        <f>'高額レセ疾病傾向(患者一人当たり医療費順)'!$D$9</f>
        <v>白血病</v>
      </c>
      <c r="G352" s="132" t="s">
        <v>639</v>
      </c>
      <c r="H352" s="40">
        <v>2</v>
      </c>
      <c r="I352" s="41">
        <v>9641970</v>
      </c>
      <c r="J352" s="42">
        <v>8802270</v>
      </c>
      <c r="K352" s="40">
        <f t="shared" si="13"/>
        <v>18444240</v>
      </c>
      <c r="L352" s="109">
        <f t="shared" si="14"/>
        <v>9222120</v>
      </c>
      <c r="M352" s="239">
        <f>IFERROR(H352/$Q$74,"-")</f>
        <v>1.539645881447267E-3</v>
      </c>
      <c r="N352" s="26"/>
      <c r="O352" s="26"/>
      <c r="P352" s="26"/>
      <c r="Q352" s="26"/>
    </row>
    <row r="353" spans="1:17" ht="39.950000000000003" customHeight="1">
      <c r="A353" s="26"/>
      <c r="B353" s="332"/>
      <c r="C353" s="323"/>
      <c r="D353" s="327"/>
      <c r="E353" s="39" t="str">
        <f>'高額レセ疾病傾向(患者一人当たり医療費順)'!$C$10</f>
        <v>1402</v>
      </c>
      <c r="F353" s="132" t="str">
        <f>'高額レセ疾病傾向(患者一人当たり医療費順)'!$D$10</f>
        <v>腎不全</v>
      </c>
      <c r="G353" s="132" t="s">
        <v>517</v>
      </c>
      <c r="H353" s="40">
        <v>4</v>
      </c>
      <c r="I353" s="41">
        <v>8861220</v>
      </c>
      <c r="J353" s="42">
        <v>11022330</v>
      </c>
      <c r="K353" s="40">
        <f t="shared" si="13"/>
        <v>19883550</v>
      </c>
      <c r="L353" s="109">
        <f t="shared" si="14"/>
        <v>4970887.5</v>
      </c>
      <c r="M353" s="239">
        <f>IFERROR(H353/$Q$74,"-")</f>
        <v>3.0792917628945341E-3</v>
      </c>
      <c r="N353" s="26"/>
      <c r="O353" s="26"/>
      <c r="P353" s="26"/>
      <c r="Q353" s="26"/>
    </row>
    <row r="354" spans="1:17" ht="39.950000000000003" customHeight="1" thickBot="1">
      <c r="A354" s="26"/>
      <c r="B354" s="333"/>
      <c r="C354" s="325"/>
      <c r="D354" s="328"/>
      <c r="E354" s="43" t="str">
        <f>'高額レセ疾病傾向(患者一人当たり医療費順)'!$C$11</f>
        <v>0506</v>
      </c>
      <c r="F354" s="133" t="str">
        <f>'高額レセ疾病傾向(患者一人当たり医療費順)'!$D$11</f>
        <v>知的障害＜精神遅滞＞</v>
      </c>
      <c r="G354" s="133" t="s">
        <v>513</v>
      </c>
      <c r="H354" s="44" t="s">
        <v>513</v>
      </c>
      <c r="I354" s="45" t="s">
        <v>513</v>
      </c>
      <c r="J354" s="46" t="s">
        <v>513</v>
      </c>
      <c r="K354" s="44" t="str">
        <f t="shared" si="13"/>
        <v>-</v>
      </c>
      <c r="L354" s="110" t="str">
        <f t="shared" si="14"/>
        <v>-</v>
      </c>
      <c r="M354" s="240" t="str">
        <f>IFERROR(H354/$Q$74,"-")</f>
        <v>-</v>
      </c>
      <c r="N354" s="26"/>
      <c r="O354" s="26"/>
      <c r="P354" s="26"/>
      <c r="Q354" s="26"/>
    </row>
    <row r="355" spans="1:17" ht="39.950000000000003" customHeight="1">
      <c r="A355" s="26"/>
      <c r="B355" s="331">
        <v>71</v>
      </c>
      <c r="C355" s="330" t="s">
        <v>49</v>
      </c>
      <c r="D355" s="329">
        <f>Q75</f>
        <v>3884</v>
      </c>
      <c r="E355" s="47" t="str">
        <f>'高額レセ疾病傾向(患者一人当たり医療費順)'!$C$7</f>
        <v>0208</v>
      </c>
      <c r="F355" s="131" t="str">
        <f>'高額レセ疾病傾向(患者一人当たり医療費順)'!$D$7</f>
        <v>悪性リンパ腫</v>
      </c>
      <c r="G355" s="131" t="s">
        <v>434</v>
      </c>
      <c r="H355" s="88">
        <v>3</v>
      </c>
      <c r="I355" s="89">
        <v>8777600</v>
      </c>
      <c r="J355" s="90">
        <v>789980</v>
      </c>
      <c r="K355" s="88">
        <f t="shared" si="13"/>
        <v>9567580</v>
      </c>
      <c r="L355" s="111">
        <f t="shared" si="14"/>
        <v>3189193.3333333335</v>
      </c>
      <c r="M355" s="238">
        <f>IFERROR(H355/$Q$75,"-")</f>
        <v>7.7239958805355301E-4</v>
      </c>
      <c r="N355" s="26"/>
      <c r="O355" s="26"/>
      <c r="P355" s="26"/>
      <c r="Q355" s="26"/>
    </row>
    <row r="356" spans="1:17" ht="39.950000000000003" customHeight="1">
      <c r="A356" s="26"/>
      <c r="B356" s="332"/>
      <c r="C356" s="323"/>
      <c r="D356" s="327"/>
      <c r="E356" s="39" t="str">
        <f>'高額レセ疾病傾向(患者一人当たり医療費順)'!$C$8</f>
        <v>0904</v>
      </c>
      <c r="F356" s="132" t="str">
        <f>'高額レセ疾病傾向(患者一人当たり医療費順)'!$D$8</f>
        <v>くも膜下出血</v>
      </c>
      <c r="G356" s="132" t="s">
        <v>513</v>
      </c>
      <c r="H356" s="40" t="s">
        <v>513</v>
      </c>
      <c r="I356" s="41" t="s">
        <v>513</v>
      </c>
      <c r="J356" s="42" t="s">
        <v>513</v>
      </c>
      <c r="K356" s="40" t="str">
        <f t="shared" si="13"/>
        <v>-</v>
      </c>
      <c r="L356" s="109" t="str">
        <f t="shared" si="14"/>
        <v>-</v>
      </c>
      <c r="M356" s="239" t="str">
        <f>IFERROR(H356/$Q$75,"-")</f>
        <v>-</v>
      </c>
      <c r="N356" s="26"/>
      <c r="O356" s="26"/>
      <c r="P356" s="26"/>
      <c r="Q356" s="26"/>
    </row>
    <row r="357" spans="1:17" ht="39.950000000000003" customHeight="1">
      <c r="A357" s="26"/>
      <c r="B357" s="332"/>
      <c r="C357" s="323"/>
      <c r="D357" s="327"/>
      <c r="E357" s="39" t="str">
        <f>'高額レセ疾病傾向(患者一人当たり医療費順)'!$C$9</f>
        <v>0209</v>
      </c>
      <c r="F357" s="132" t="str">
        <f>'高額レセ疾病傾向(患者一人当たり医療費順)'!$D$9</f>
        <v>白血病</v>
      </c>
      <c r="G357" s="132" t="s">
        <v>671</v>
      </c>
      <c r="H357" s="40">
        <v>2</v>
      </c>
      <c r="I357" s="41">
        <v>2882790</v>
      </c>
      <c r="J357" s="42">
        <v>6611330</v>
      </c>
      <c r="K357" s="40">
        <f t="shared" si="13"/>
        <v>9494120</v>
      </c>
      <c r="L357" s="109">
        <f t="shared" si="14"/>
        <v>4747060</v>
      </c>
      <c r="M357" s="239">
        <f>IFERROR(H357/$Q$75,"-")</f>
        <v>5.1493305870236867E-4</v>
      </c>
      <c r="N357" s="26"/>
      <c r="O357" s="26"/>
      <c r="P357" s="26"/>
      <c r="Q357" s="26"/>
    </row>
    <row r="358" spans="1:17" ht="39.950000000000003" customHeight="1">
      <c r="A358" s="26"/>
      <c r="B358" s="332"/>
      <c r="C358" s="323"/>
      <c r="D358" s="327"/>
      <c r="E358" s="39" t="str">
        <f>'高額レセ疾病傾向(患者一人当たり医療費順)'!$C$10</f>
        <v>1402</v>
      </c>
      <c r="F358" s="132" t="str">
        <f>'高額レセ疾病傾向(患者一人当たり医療費順)'!$D$10</f>
        <v>腎不全</v>
      </c>
      <c r="G358" s="132" t="s">
        <v>672</v>
      </c>
      <c r="H358" s="40">
        <v>13</v>
      </c>
      <c r="I358" s="41">
        <v>41759720</v>
      </c>
      <c r="J358" s="42">
        <v>41342940</v>
      </c>
      <c r="K358" s="40">
        <f t="shared" si="13"/>
        <v>83102660</v>
      </c>
      <c r="L358" s="109">
        <f t="shared" si="14"/>
        <v>6392512.307692308</v>
      </c>
      <c r="M358" s="239">
        <f>IFERROR(H358/$Q$75,"-")</f>
        <v>3.3470648815653965E-3</v>
      </c>
      <c r="N358" s="26"/>
      <c r="O358" s="26"/>
      <c r="P358" s="26"/>
      <c r="Q358" s="26"/>
    </row>
    <row r="359" spans="1:17" ht="39.950000000000003" customHeight="1" thickBot="1">
      <c r="A359" s="26"/>
      <c r="B359" s="333"/>
      <c r="C359" s="325"/>
      <c r="D359" s="328"/>
      <c r="E359" s="43" t="str">
        <f>'高額レセ疾病傾向(患者一人当たり医療費順)'!$C$11</f>
        <v>0506</v>
      </c>
      <c r="F359" s="133" t="str">
        <f>'高額レセ疾病傾向(患者一人当たり医療費順)'!$D$11</f>
        <v>知的障害＜精神遅滞＞</v>
      </c>
      <c r="G359" s="132" t="s">
        <v>513</v>
      </c>
      <c r="H359" s="40" t="s">
        <v>513</v>
      </c>
      <c r="I359" s="41" t="s">
        <v>513</v>
      </c>
      <c r="J359" s="42" t="s">
        <v>513</v>
      </c>
      <c r="K359" s="40" t="str">
        <f t="shared" si="13"/>
        <v>-</v>
      </c>
      <c r="L359" s="109" t="str">
        <f t="shared" si="14"/>
        <v>-</v>
      </c>
      <c r="M359" s="239" t="str">
        <f>IFERROR(H359/$Q$75,"-")</f>
        <v>-</v>
      </c>
      <c r="N359" s="26"/>
      <c r="O359" s="26"/>
      <c r="P359" s="26"/>
      <c r="Q359" s="26"/>
    </row>
    <row r="360" spans="1:17" ht="39.950000000000003" customHeight="1">
      <c r="A360" s="26"/>
      <c r="B360" s="331">
        <v>72</v>
      </c>
      <c r="C360" s="330" t="s">
        <v>27</v>
      </c>
      <c r="D360" s="329">
        <f>Q76</f>
        <v>2477</v>
      </c>
      <c r="E360" s="47" t="str">
        <f>'高額レセ疾病傾向(患者一人当たり医療費順)'!$C$7</f>
        <v>0208</v>
      </c>
      <c r="F360" s="131" t="str">
        <f>'高額レセ疾病傾向(患者一人当たり医療費順)'!$D$7</f>
        <v>悪性リンパ腫</v>
      </c>
      <c r="G360" s="131" t="s">
        <v>673</v>
      </c>
      <c r="H360" s="88">
        <v>3</v>
      </c>
      <c r="I360" s="89">
        <v>4291660</v>
      </c>
      <c r="J360" s="90">
        <v>4392700</v>
      </c>
      <c r="K360" s="88">
        <f t="shared" si="13"/>
        <v>8684360</v>
      </c>
      <c r="L360" s="111">
        <f t="shared" si="14"/>
        <v>2894786.6666666665</v>
      </c>
      <c r="M360" s="238">
        <f>IFERROR(H360/$Q$76,"-")</f>
        <v>1.2111425111021397E-3</v>
      </c>
      <c r="N360" s="26"/>
      <c r="O360" s="26"/>
      <c r="P360" s="26"/>
      <c r="Q360" s="26"/>
    </row>
    <row r="361" spans="1:17" ht="39.950000000000003" customHeight="1">
      <c r="A361" s="26"/>
      <c r="B361" s="332"/>
      <c r="C361" s="323"/>
      <c r="D361" s="327"/>
      <c r="E361" s="39" t="str">
        <f>'高額レセ疾病傾向(患者一人当たり医療費順)'!$C$8</f>
        <v>0904</v>
      </c>
      <c r="F361" s="132" t="str">
        <f>'高額レセ疾病傾向(患者一人当たり医療費順)'!$D$8</f>
        <v>くも膜下出血</v>
      </c>
      <c r="G361" s="132" t="s">
        <v>131</v>
      </c>
      <c r="H361" s="40">
        <v>1</v>
      </c>
      <c r="I361" s="41">
        <v>7541530</v>
      </c>
      <c r="J361" s="42">
        <v>0</v>
      </c>
      <c r="K361" s="40">
        <f t="shared" si="13"/>
        <v>7541530</v>
      </c>
      <c r="L361" s="109">
        <f t="shared" si="14"/>
        <v>7541530</v>
      </c>
      <c r="M361" s="239">
        <f>IFERROR(H361/$Q$76,"-")</f>
        <v>4.0371417036737988E-4</v>
      </c>
      <c r="N361" s="26"/>
      <c r="O361" s="26"/>
      <c r="P361" s="26"/>
      <c r="Q361" s="26"/>
    </row>
    <row r="362" spans="1:17" ht="39.950000000000003" customHeight="1">
      <c r="A362" s="26"/>
      <c r="B362" s="332"/>
      <c r="C362" s="323"/>
      <c r="D362" s="327"/>
      <c r="E362" s="39" t="str">
        <f>'高額レセ疾病傾向(患者一人当たり医療費順)'!$C$9</f>
        <v>0209</v>
      </c>
      <c r="F362" s="132" t="str">
        <f>'高額レセ疾病傾向(患者一人当たり医療費順)'!$D$9</f>
        <v>白血病</v>
      </c>
      <c r="G362" s="132" t="s">
        <v>674</v>
      </c>
      <c r="H362" s="40">
        <v>3</v>
      </c>
      <c r="I362" s="41">
        <v>908500</v>
      </c>
      <c r="J362" s="42">
        <v>6534370</v>
      </c>
      <c r="K362" s="40">
        <f t="shared" si="13"/>
        <v>7442870</v>
      </c>
      <c r="L362" s="109">
        <f t="shared" si="14"/>
        <v>2480956.6666666665</v>
      </c>
      <c r="M362" s="239">
        <f>IFERROR(H362/$Q$76,"-")</f>
        <v>1.2111425111021397E-3</v>
      </c>
      <c r="N362" s="26"/>
      <c r="O362" s="26"/>
      <c r="P362" s="26"/>
      <c r="Q362" s="26"/>
    </row>
    <row r="363" spans="1:17" ht="39.950000000000003" customHeight="1">
      <c r="A363" s="26"/>
      <c r="B363" s="332"/>
      <c r="C363" s="323"/>
      <c r="D363" s="327"/>
      <c r="E363" s="39" t="str">
        <f>'高額レセ疾病傾向(患者一人当たり医療費順)'!$C$10</f>
        <v>1402</v>
      </c>
      <c r="F363" s="132" t="str">
        <f>'高額レセ疾病傾向(患者一人当たり医療費順)'!$D$10</f>
        <v>腎不全</v>
      </c>
      <c r="G363" s="132" t="s">
        <v>648</v>
      </c>
      <c r="H363" s="40">
        <v>4</v>
      </c>
      <c r="I363" s="41">
        <v>12152610</v>
      </c>
      <c r="J363" s="42">
        <v>1875630</v>
      </c>
      <c r="K363" s="40">
        <f t="shared" si="13"/>
        <v>14028240</v>
      </c>
      <c r="L363" s="109">
        <f t="shared" si="14"/>
        <v>3507060</v>
      </c>
      <c r="M363" s="239">
        <f>IFERROR(H363/$Q$76,"-")</f>
        <v>1.6148566814695195E-3</v>
      </c>
      <c r="N363" s="26"/>
      <c r="O363" s="26"/>
      <c r="P363" s="26"/>
      <c r="Q363" s="26"/>
    </row>
    <row r="364" spans="1:17" ht="39.950000000000003" customHeight="1" thickBot="1">
      <c r="A364" s="26"/>
      <c r="B364" s="333"/>
      <c r="C364" s="325"/>
      <c r="D364" s="328"/>
      <c r="E364" s="43" t="str">
        <f>'高額レセ疾病傾向(患者一人当たり医療費順)'!$C$11</f>
        <v>0506</v>
      </c>
      <c r="F364" s="133" t="str">
        <f>'高額レセ疾病傾向(患者一人当たり医療費順)'!$D$11</f>
        <v>知的障害＜精神遅滞＞</v>
      </c>
      <c r="G364" s="133" t="s">
        <v>513</v>
      </c>
      <c r="H364" s="44" t="s">
        <v>513</v>
      </c>
      <c r="I364" s="45" t="s">
        <v>513</v>
      </c>
      <c r="J364" s="46" t="s">
        <v>513</v>
      </c>
      <c r="K364" s="44" t="str">
        <f t="shared" si="13"/>
        <v>-</v>
      </c>
      <c r="L364" s="110" t="str">
        <f t="shared" si="14"/>
        <v>-</v>
      </c>
      <c r="M364" s="240" t="str">
        <f>IFERROR(H364/$Q$76,"-")</f>
        <v>-</v>
      </c>
      <c r="N364" s="26"/>
      <c r="O364" s="26"/>
      <c r="P364" s="26"/>
      <c r="Q364" s="26"/>
    </row>
    <row r="365" spans="1:17" ht="39.950000000000003" customHeight="1">
      <c r="A365" s="26"/>
      <c r="B365" s="331">
        <v>73</v>
      </c>
      <c r="C365" s="330" t="s">
        <v>28</v>
      </c>
      <c r="D365" s="329">
        <f>Q77</f>
        <v>3332</v>
      </c>
      <c r="E365" s="47" t="str">
        <f>'高額レセ疾病傾向(患者一人当たり医療費順)'!$C$7</f>
        <v>0208</v>
      </c>
      <c r="F365" s="131" t="str">
        <f>'高額レセ疾病傾向(患者一人当たり医療費順)'!$D$7</f>
        <v>悪性リンパ腫</v>
      </c>
      <c r="G365" s="131" t="s">
        <v>675</v>
      </c>
      <c r="H365" s="88">
        <v>4</v>
      </c>
      <c r="I365" s="89">
        <v>30555340</v>
      </c>
      <c r="J365" s="90">
        <v>7224140</v>
      </c>
      <c r="K365" s="88">
        <f t="shared" si="13"/>
        <v>37779480</v>
      </c>
      <c r="L365" s="111">
        <f t="shared" si="14"/>
        <v>9444870</v>
      </c>
      <c r="M365" s="238">
        <f>IFERROR(H365/$Q$77,"-")</f>
        <v>1.2004801920768306E-3</v>
      </c>
      <c r="N365" s="26"/>
      <c r="O365" s="26"/>
      <c r="P365" s="26"/>
      <c r="Q365" s="26"/>
    </row>
    <row r="366" spans="1:17" ht="39.950000000000003" customHeight="1">
      <c r="A366" s="26"/>
      <c r="B366" s="332"/>
      <c r="C366" s="323"/>
      <c r="D366" s="327"/>
      <c r="E366" s="39" t="str">
        <f>'高額レセ疾病傾向(患者一人当たり医療費順)'!$C$8</f>
        <v>0904</v>
      </c>
      <c r="F366" s="132" t="str">
        <f>'高額レセ疾病傾向(患者一人当たり医療費順)'!$D$8</f>
        <v>くも膜下出血</v>
      </c>
      <c r="G366" s="132" t="s">
        <v>676</v>
      </c>
      <c r="H366" s="40">
        <v>1</v>
      </c>
      <c r="I366" s="41">
        <v>10519610</v>
      </c>
      <c r="J366" s="42">
        <v>336280</v>
      </c>
      <c r="K366" s="40">
        <f t="shared" si="13"/>
        <v>10855890</v>
      </c>
      <c r="L366" s="109">
        <f t="shared" si="14"/>
        <v>10855890</v>
      </c>
      <c r="M366" s="239">
        <f>IFERROR(H366/$Q$77,"-")</f>
        <v>3.0012004801920766E-4</v>
      </c>
      <c r="N366" s="26"/>
      <c r="O366" s="26"/>
      <c r="P366" s="26"/>
      <c r="Q366" s="26"/>
    </row>
    <row r="367" spans="1:17" ht="39.950000000000003" customHeight="1">
      <c r="A367" s="26"/>
      <c r="B367" s="332"/>
      <c r="C367" s="323"/>
      <c r="D367" s="327"/>
      <c r="E367" s="39" t="str">
        <f>'高額レセ疾病傾向(患者一人当たり医療費順)'!$C$9</f>
        <v>0209</v>
      </c>
      <c r="F367" s="132" t="str">
        <f>'高額レセ疾病傾向(患者一人当たり医療費順)'!$D$9</f>
        <v>白血病</v>
      </c>
      <c r="G367" s="132" t="s">
        <v>677</v>
      </c>
      <c r="H367" s="40">
        <v>3</v>
      </c>
      <c r="I367" s="41">
        <v>7916840</v>
      </c>
      <c r="J367" s="42">
        <v>6253260</v>
      </c>
      <c r="K367" s="40">
        <f t="shared" si="13"/>
        <v>14170100</v>
      </c>
      <c r="L367" s="109">
        <f t="shared" si="14"/>
        <v>4723366.666666667</v>
      </c>
      <c r="M367" s="239">
        <f>IFERROR(H367/$Q$77,"-")</f>
        <v>9.0036014405762304E-4</v>
      </c>
      <c r="N367" s="26"/>
      <c r="O367" s="26"/>
      <c r="P367" s="26"/>
      <c r="Q367" s="26"/>
    </row>
    <row r="368" spans="1:17" ht="39.950000000000003" customHeight="1">
      <c r="A368" s="26"/>
      <c r="B368" s="332"/>
      <c r="C368" s="323"/>
      <c r="D368" s="327"/>
      <c r="E368" s="39" t="str">
        <f>'高額レセ疾病傾向(患者一人当たり医療費順)'!$C$10</f>
        <v>1402</v>
      </c>
      <c r="F368" s="132" t="str">
        <f>'高額レセ疾病傾向(患者一人当たり医療費順)'!$D$10</f>
        <v>腎不全</v>
      </c>
      <c r="G368" s="132" t="s">
        <v>509</v>
      </c>
      <c r="H368" s="40">
        <v>18</v>
      </c>
      <c r="I368" s="41">
        <v>43849400</v>
      </c>
      <c r="J368" s="42">
        <v>55155850</v>
      </c>
      <c r="K368" s="40">
        <f t="shared" si="13"/>
        <v>99005250</v>
      </c>
      <c r="L368" s="109">
        <f t="shared" si="14"/>
        <v>5500291.666666667</v>
      </c>
      <c r="M368" s="239">
        <f>IFERROR(H368/$Q$77,"-")</f>
        <v>5.4021608643457387E-3</v>
      </c>
      <c r="N368" s="26"/>
      <c r="O368" s="26"/>
      <c r="P368" s="26"/>
      <c r="Q368" s="26"/>
    </row>
    <row r="369" spans="1:17" ht="39.950000000000003" customHeight="1" thickBot="1">
      <c r="A369" s="26"/>
      <c r="B369" s="333"/>
      <c r="C369" s="325"/>
      <c r="D369" s="328"/>
      <c r="E369" s="43" t="str">
        <f>'高額レセ疾病傾向(患者一人当たり医療費順)'!$C$11</f>
        <v>0506</v>
      </c>
      <c r="F369" s="133" t="str">
        <f>'高額レセ疾病傾向(患者一人当たり医療費順)'!$D$11</f>
        <v>知的障害＜精神遅滞＞</v>
      </c>
      <c r="G369" s="132" t="s">
        <v>513</v>
      </c>
      <c r="H369" s="40" t="s">
        <v>513</v>
      </c>
      <c r="I369" s="41" t="s">
        <v>513</v>
      </c>
      <c r="J369" s="42" t="s">
        <v>513</v>
      </c>
      <c r="K369" s="40" t="str">
        <f t="shared" si="13"/>
        <v>-</v>
      </c>
      <c r="L369" s="109" t="str">
        <f t="shared" si="14"/>
        <v>-</v>
      </c>
      <c r="M369" s="239" t="str">
        <f>IFERROR(H369/$Q$77,"-")</f>
        <v>-</v>
      </c>
      <c r="N369" s="26"/>
      <c r="O369" s="26"/>
      <c r="P369" s="26"/>
      <c r="Q369" s="26"/>
    </row>
    <row r="370" spans="1:17" ht="39.950000000000003" customHeight="1">
      <c r="A370" s="26"/>
      <c r="B370" s="331">
        <v>74</v>
      </c>
      <c r="C370" s="330" t="s">
        <v>29</v>
      </c>
      <c r="D370" s="329">
        <f>Q78</f>
        <v>1542</v>
      </c>
      <c r="E370" s="47" t="str">
        <f>'高額レセ疾病傾向(患者一人当たり医療費順)'!$C$7</f>
        <v>0208</v>
      </c>
      <c r="F370" s="131" t="str">
        <f>'高額レセ疾病傾向(患者一人当たり医療費順)'!$D$7</f>
        <v>悪性リンパ腫</v>
      </c>
      <c r="G370" s="131" t="s">
        <v>678</v>
      </c>
      <c r="H370" s="88">
        <v>3</v>
      </c>
      <c r="I370" s="89">
        <v>21667100</v>
      </c>
      <c r="J370" s="90">
        <v>3342500</v>
      </c>
      <c r="K370" s="88">
        <f t="shared" si="13"/>
        <v>25009600</v>
      </c>
      <c r="L370" s="111">
        <f t="shared" si="14"/>
        <v>8336533.333333333</v>
      </c>
      <c r="M370" s="238">
        <f>IFERROR(H370/$Q$78,"-")</f>
        <v>1.9455252918287938E-3</v>
      </c>
      <c r="N370" s="26"/>
      <c r="O370" s="26"/>
      <c r="P370" s="26"/>
      <c r="Q370" s="26"/>
    </row>
    <row r="371" spans="1:17" ht="39.950000000000003" customHeight="1">
      <c r="A371" s="26"/>
      <c r="B371" s="332"/>
      <c r="C371" s="323"/>
      <c r="D371" s="327"/>
      <c r="E371" s="39" t="str">
        <f>'高額レセ疾病傾向(患者一人当たり医療費順)'!$C$8</f>
        <v>0904</v>
      </c>
      <c r="F371" s="132" t="str">
        <f>'高額レセ疾病傾向(患者一人当たり医療費順)'!$D$8</f>
        <v>くも膜下出血</v>
      </c>
      <c r="G371" s="132" t="s">
        <v>679</v>
      </c>
      <c r="H371" s="40">
        <v>1</v>
      </c>
      <c r="I371" s="41">
        <v>4076050</v>
      </c>
      <c r="J371" s="42">
        <v>322080</v>
      </c>
      <c r="K371" s="40">
        <f t="shared" si="13"/>
        <v>4398130</v>
      </c>
      <c r="L371" s="109">
        <f t="shared" si="14"/>
        <v>4398130</v>
      </c>
      <c r="M371" s="239">
        <f>IFERROR(H371/$Q$78,"-")</f>
        <v>6.485084306095979E-4</v>
      </c>
      <c r="N371" s="26"/>
      <c r="O371" s="26"/>
      <c r="P371" s="26"/>
      <c r="Q371" s="26"/>
    </row>
    <row r="372" spans="1:17" ht="39.950000000000003" customHeight="1">
      <c r="A372" s="26"/>
      <c r="B372" s="332"/>
      <c r="C372" s="323"/>
      <c r="D372" s="327"/>
      <c r="E372" s="39" t="str">
        <f>'高額レセ疾病傾向(患者一人当たり医療費順)'!$C$9</f>
        <v>0209</v>
      </c>
      <c r="F372" s="132" t="str">
        <f>'高額レセ疾病傾向(患者一人当たり医療費順)'!$D$9</f>
        <v>白血病</v>
      </c>
      <c r="G372" s="132" t="s">
        <v>513</v>
      </c>
      <c r="H372" s="40" t="s">
        <v>513</v>
      </c>
      <c r="I372" s="41" t="s">
        <v>513</v>
      </c>
      <c r="J372" s="42" t="s">
        <v>513</v>
      </c>
      <c r="K372" s="40" t="str">
        <f t="shared" si="13"/>
        <v>-</v>
      </c>
      <c r="L372" s="109" t="str">
        <f t="shared" si="14"/>
        <v>-</v>
      </c>
      <c r="M372" s="239" t="str">
        <f>IFERROR(H372/$Q$78,"-")</f>
        <v>-</v>
      </c>
      <c r="N372" s="26"/>
      <c r="O372" s="26"/>
      <c r="P372" s="26"/>
      <c r="Q372" s="26"/>
    </row>
    <row r="373" spans="1:17" ht="39.950000000000003" customHeight="1">
      <c r="A373" s="26"/>
      <c r="B373" s="332"/>
      <c r="C373" s="323"/>
      <c r="D373" s="327"/>
      <c r="E373" s="39" t="str">
        <f>'高額レセ疾病傾向(患者一人当たり医療費順)'!$C$10</f>
        <v>1402</v>
      </c>
      <c r="F373" s="132" t="str">
        <f>'高額レセ疾病傾向(患者一人当たり医療費順)'!$D$10</f>
        <v>腎不全</v>
      </c>
      <c r="G373" s="132" t="s">
        <v>680</v>
      </c>
      <c r="H373" s="40">
        <v>8</v>
      </c>
      <c r="I373" s="41">
        <v>15377900</v>
      </c>
      <c r="J373" s="42">
        <v>25468300</v>
      </c>
      <c r="K373" s="40">
        <f t="shared" si="13"/>
        <v>40846200</v>
      </c>
      <c r="L373" s="109">
        <f t="shared" si="14"/>
        <v>5105775</v>
      </c>
      <c r="M373" s="239">
        <f>IFERROR(H373/$Q$78,"-")</f>
        <v>5.1880674448767832E-3</v>
      </c>
      <c r="N373" s="26"/>
      <c r="O373" s="26"/>
      <c r="P373" s="26"/>
      <c r="Q373" s="26"/>
    </row>
    <row r="374" spans="1:17" ht="39.950000000000003" customHeight="1" thickBot="1">
      <c r="A374" s="26"/>
      <c r="B374" s="332"/>
      <c r="C374" s="323"/>
      <c r="D374" s="327"/>
      <c r="E374" s="48" t="str">
        <f>'高額レセ疾病傾向(患者一人当たり医療費順)'!$C$11</f>
        <v>0506</v>
      </c>
      <c r="F374" s="134" t="str">
        <f>'高額レセ疾病傾向(患者一人当たり医療費順)'!$D$11</f>
        <v>知的障害＜精神遅滞＞</v>
      </c>
      <c r="G374" s="134" t="s">
        <v>513</v>
      </c>
      <c r="H374" s="91" t="s">
        <v>513</v>
      </c>
      <c r="I374" s="92" t="s">
        <v>513</v>
      </c>
      <c r="J374" s="93" t="s">
        <v>513</v>
      </c>
      <c r="K374" s="91" t="str">
        <f t="shared" si="13"/>
        <v>-</v>
      </c>
      <c r="L374" s="241" t="str">
        <f t="shared" si="14"/>
        <v>-</v>
      </c>
      <c r="M374" s="242" t="str">
        <f>IFERROR(H374/$Q$78,"-")</f>
        <v>-</v>
      </c>
      <c r="N374" s="26"/>
      <c r="O374" s="26"/>
      <c r="P374" s="26"/>
      <c r="Q374" s="26"/>
    </row>
    <row r="375" spans="1:17" ht="39.950000000000003" customHeight="1" thickTop="1">
      <c r="A375" s="26"/>
      <c r="B375" s="320" t="s">
        <v>229</v>
      </c>
      <c r="C375" s="321"/>
      <c r="D375" s="326">
        <f>Q79</f>
        <v>1427513</v>
      </c>
      <c r="E375" s="35" t="str">
        <f>'高額レセ疾病傾向(患者一人当たり医療費順)'!$C$7</f>
        <v>0208</v>
      </c>
      <c r="F375" s="135" t="str">
        <f>'高額レセ疾病傾向(患者一人当たり医療費順)'!$D$7</f>
        <v>悪性リンパ腫</v>
      </c>
      <c r="G375" s="135" t="str">
        <f>'高額レセ疾病傾向(患者一人当たり医療費順)'!E7</f>
        <v>びまん性大細胞型Ｂ細胞性リンパ腫，悪性リンパ腫，濾胞性リンパ腫</v>
      </c>
      <c r="H375" s="36">
        <f>'高額レセ疾病傾向(患者一人当たり医療費順)'!F7</f>
        <v>1649</v>
      </c>
      <c r="I375" s="37">
        <f>'高額レセ疾病傾向(患者一人当たり医療費順)'!G7</f>
        <v>7842510030</v>
      </c>
      <c r="J375" s="38">
        <f>'高額レセ疾病傾向(患者一人当たり医療費順)'!H7</f>
        <v>3278413450</v>
      </c>
      <c r="K375" s="36">
        <f>'高額レセ疾病傾向(患者一人当たり医療費順)'!I7</f>
        <v>11120923480</v>
      </c>
      <c r="L375" s="243">
        <f>'高額レセ疾病傾向(患者一人当たり医療費順)'!J7</f>
        <v>6744040.9217707701</v>
      </c>
      <c r="M375" s="244">
        <f>'高額レセ疾病傾向(患者一人当たり医療費順)'!K7</f>
        <v>1.1551558549729494E-3</v>
      </c>
      <c r="N375" s="26"/>
      <c r="O375" s="26"/>
      <c r="P375" s="26"/>
      <c r="Q375" s="26"/>
    </row>
    <row r="376" spans="1:17" ht="39.950000000000003" customHeight="1">
      <c r="A376" s="26"/>
      <c r="B376" s="322"/>
      <c r="C376" s="323"/>
      <c r="D376" s="327"/>
      <c r="E376" s="39" t="str">
        <f>'高額レセ疾病傾向(患者一人当たり医療費順)'!$C$8</f>
        <v>0904</v>
      </c>
      <c r="F376" s="132" t="str">
        <f>'高額レセ疾病傾向(患者一人当たり医療費順)'!$D$8</f>
        <v>くも膜下出血</v>
      </c>
      <c r="G376" s="132" t="str">
        <f>'高額レセ疾病傾向(患者一人当たり医療費順)'!E8</f>
        <v>くも膜下出血，くも膜下出血後遺症，ＩＣ－ＰＣ動脈瘤破裂によるくも膜下出血</v>
      </c>
      <c r="H376" s="40">
        <f>'高額レセ疾病傾向(患者一人当たり医療費順)'!F8</f>
        <v>498</v>
      </c>
      <c r="I376" s="41">
        <f>'高額レセ疾病傾向(患者一人当たり医療費順)'!G8</f>
        <v>3179388520</v>
      </c>
      <c r="J376" s="42">
        <f>'高額レセ疾病傾向(患者一人当たり医療費順)'!H8</f>
        <v>99069400</v>
      </c>
      <c r="K376" s="40">
        <f>'高額レセ疾病傾向(患者一人当たり医療費順)'!I8</f>
        <v>3278457920</v>
      </c>
      <c r="L376" s="109">
        <f>'高額レセ疾病傾向(患者一人当たり医療費順)'!J8</f>
        <v>6583248.8353413697</v>
      </c>
      <c r="M376" s="239">
        <f>'高額レセ疾病傾向(患者一人当たり医療費順)'!K8</f>
        <v>3.4885846923985982E-4</v>
      </c>
      <c r="N376" s="26"/>
      <c r="O376" s="26"/>
      <c r="P376" s="26"/>
      <c r="Q376" s="26"/>
    </row>
    <row r="377" spans="1:17" ht="39.950000000000003" customHeight="1">
      <c r="A377" s="26"/>
      <c r="B377" s="322"/>
      <c r="C377" s="323"/>
      <c r="D377" s="327"/>
      <c r="E377" s="39" t="str">
        <f>'高額レセ疾病傾向(患者一人当たり医療費順)'!$C$9</f>
        <v>0209</v>
      </c>
      <c r="F377" s="132" t="str">
        <f>'高額レセ疾病傾向(患者一人当たり医療費順)'!$D$9</f>
        <v>白血病</v>
      </c>
      <c r="G377" s="132" t="str">
        <f>'高額レセ疾病傾向(患者一人当たり医療費順)'!E9</f>
        <v>急性骨髄性白血病，慢性骨髄性白血病，慢性リンパ性白血病</v>
      </c>
      <c r="H377" s="40">
        <f>'高額レセ疾病傾向(患者一人当たり医療費順)'!F9</f>
        <v>802</v>
      </c>
      <c r="I377" s="41">
        <f>'高額レセ疾病傾向(患者一人当たり医療費順)'!G9</f>
        <v>3083973630</v>
      </c>
      <c r="J377" s="42">
        <f>'高額レセ疾病傾向(患者一人当たり医療費順)'!H9</f>
        <v>2050960700</v>
      </c>
      <c r="K377" s="40">
        <f>'高額レセ疾病傾向(患者一人当たり医療費順)'!I9</f>
        <v>5134934330</v>
      </c>
      <c r="L377" s="109">
        <f>'高額レセ疾病傾向(患者一人当たり医療費順)'!J9</f>
        <v>6402661.2593516205</v>
      </c>
      <c r="M377" s="239">
        <f>'高額レセ疾病傾向(患者一人当たり医療費順)'!K9</f>
        <v>5.6181624965937263E-4</v>
      </c>
      <c r="N377" s="26"/>
      <c r="O377" s="26"/>
      <c r="P377" s="26"/>
      <c r="Q377" s="26"/>
    </row>
    <row r="378" spans="1:17" ht="39.950000000000003" customHeight="1">
      <c r="A378" s="26"/>
      <c r="B378" s="322"/>
      <c r="C378" s="323"/>
      <c r="D378" s="327"/>
      <c r="E378" s="39" t="str">
        <f>'高額レセ疾病傾向(患者一人当たり医療費順)'!$C$10</f>
        <v>1402</v>
      </c>
      <c r="F378" s="132" t="str">
        <f>'高額レセ疾病傾向(患者一人当たり医療費順)'!$D$10</f>
        <v>腎不全</v>
      </c>
      <c r="G378" s="132" t="str">
        <f>'高額レセ疾病傾向(患者一人当たり医療費順)'!E10</f>
        <v>慢性腎不全，末期腎不全，腎性貧血</v>
      </c>
      <c r="H378" s="40">
        <f>'高額レセ疾病傾向(患者一人当たり医療費順)'!F10</f>
        <v>6937</v>
      </c>
      <c r="I378" s="41">
        <f>'高額レセ疾病傾向(患者一人当たり医療費順)'!G10</f>
        <v>19869898780</v>
      </c>
      <c r="J378" s="42">
        <f>'高額レセ疾病傾向(患者一人当たり医療費順)'!H10</f>
        <v>21271850220</v>
      </c>
      <c r="K378" s="40">
        <f>'高額レセ疾病傾向(患者一人当たり医療費順)'!I10</f>
        <v>41141749000</v>
      </c>
      <c r="L378" s="109">
        <f>'高額レセ疾病傾向(患者一人当たり医療費順)'!J10</f>
        <v>5930769.6410552096</v>
      </c>
      <c r="M378" s="239">
        <f>'高額レセ疾病傾向(患者一人当たり医療費順)'!K10</f>
        <v>4.859500403849212E-3</v>
      </c>
      <c r="N378" s="26"/>
      <c r="O378" s="26"/>
      <c r="P378" s="26"/>
      <c r="Q378" s="26"/>
    </row>
    <row r="379" spans="1:17" ht="39.950000000000003" customHeight="1" thickBot="1">
      <c r="A379" s="26"/>
      <c r="B379" s="324"/>
      <c r="C379" s="325"/>
      <c r="D379" s="328"/>
      <c r="E379" s="43" t="str">
        <f>'高額レセ疾病傾向(患者一人当たり医療費順)'!$C$11</f>
        <v>0506</v>
      </c>
      <c r="F379" s="133" t="str">
        <f>'高額レセ疾病傾向(患者一人当たり医療費順)'!$D$11</f>
        <v>知的障害＜精神遅滞＞</v>
      </c>
      <c r="G379" s="133" t="str">
        <f>'高額レセ疾病傾向(患者一人当たり医療費順)'!E11</f>
        <v>知的障害，中等度知的障害・要治療の行動機能障害あり，最重度知的障害</v>
      </c>
      <c r="H379" s="44">
        <f>'高額レセ疾病傾向(患者一人当たり医療費順)'!F11</f>
        <v>10</v>
      </c>
      <c r="I379" s="45">
        <f>'高額レセ疾病傾向(患者一人当たり医療費順)'!G11</f>
        <v>54613960</v>
      </c>
      <c r="J379" s="46">
        <f>'高額レセ疾病傾向(患者一人当たり医療費順)'!H11</f>
        <v>80590</v>
      </c>
      <c r="K379" s="44">
        <f>'高額レセ疾病傾向(患者一人当たり医療費順)'!I11</f>
        <v>54694550</v>
      </c>
      <c r="L379" s="110">
        <f>'高額レセ疾病傾向(患者一人当たり医療費順)'!J11</f>
        <v>5469455</v>
      </c>
      <c r="M379" s="240">
        <f>'高額レセ疾病傾向(患者一人当たり医療費順)'!K11</f>
        <v>7.0051901453787114E-6</v>
      </c>
      <c r="N379" s="26"/>
      <c r="O379" s="26"/>
      <c r="P379" s="26"/>
      <c r="Q379" s="26"/>
    </row>
    <row r="380" spans="1:17" ht="13.5" customHeight="1">
      <c r="A380" s="26"/>
      <c r="B380" s="14" t="s">
        <v>501</v>
      </c>
      <c r="C380" s="26"/>
      <c r="D380" s="14"/>
      <c r="E380" s="235"/>
      <c r="F380" s="235"/>
      <c r="G380" s="235"/>
      <c r="H380" s="235"/>
      <c r="I380" s="235"/>
      <c r="J380" s="26"/>
      <c r="K380" s="26"/>
      <c r="L380" s="26"/>
      <c r="M380" s="26"/>
      <c r="N380" s="26"/>
      <c r="O380" s="26"/>
      <c r="P380" s="26"/>
      <c r="Q380" s="26"/>
    </row>
    <row r="381" spans="1:17" ht="13.5" customHeight="1">
      <c r="A381" s="26"/>
      <c r="B381" s="198" t="s">
        <v>186</v>
      </c>
      <c r="C381" s="26"/>
      <c r="D381" s="198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</row>
    <row r="382" spans="1:17" ht="13.5" customHeight="1">
      <c r="A382" s="26"/>
      <c r="B382" s="236" t="s">
        <v>119</v>
      </c>
      <c r="C382" s="26"/>
      <c r="D382" s="236"/>
      <c r="E382" s="26"/>
      <c r="F382" s="26"/>
      <c r="G382" s="137"/>
      <c r="H382" s="26"/>
      <c r="I382" s="26"/>
      <c r="J382" s="26"/>
      <c r="K382" s="26"/>
      <c r="L382" s="26"/>
      <c r="M382" s="26"/>
      <c r="N382" s="26"/>
      <c r="O382" s="26"/>
      <c r="P382" s="26"/>
      <c r="Q382" s="26"/>
    </row>
    <row r="383" spans="1:17" ht="13.5" customHeight="1">
      <c r="A383" s="26"/>
      <c r="B383" s="236" t="s">
        <v>203</v>
      </c>
      <c r="C383" s="26"/>
      <c r="D383" s="236"/>
      <c r="E383" s="26"/>
      <c r="F383" s="26"/>
      <c r="G383" s="137"/>
      <c r="H383" s="26"/>
      <c r="I383" s="26"/>
      <c r="J383" s="26"/>
      <c r="K383" s="26"/>
      <c r="L383" s="26"/>
      <c r="M383" s="26"/>
      <c r="N383" s="26"/>
      <c r="O383" s="26"/>
      <c r="P383" s="26"/>
      <c r="Q383" s="26"/>
    </row>
    <row r="384" spans="1:17" ht="13.5" customHeight="1">
      <c r="A384" s="26"/>
      <c r="B384" s="236" t="s">
        <v>226</v>
      </c>
      <c r="C384" s="26"/>
      <c r="D384" s="236"/>
      <c r="E384" s="26"/>
      <c r="F384" s="26"/>
      <c r="G384" s="137"/>
      <c r="H384" s="26"/>
      <c r="I384" s="26"/>
      <c r="J384" s="26"/>
      <c r="K384" s="26"/>
      <c r="L384" s="26"/>
      <c r="M384" s="26"/>
      <c r="N384" s="26"/>
      <c r="O384" s="26"/>
      <c r="P384" s="26"/>
      <c r="Q384" s="26"/>
    </row>
    <row r="385" spans="1:17" ht="13.5" customHeight="1">
      <c r="A385" s="26"/>
      <c r="B385" s="236" t="s">
        <v>120</v>
      </c>
      <c r="C385" s="26"/>
      <c r="D385" s="236"/>
      <c r="E385" s="26"/>
      <c r="F385" s="26"/>
      <c r="G385" s="137"/>
      <c r="H385" s="26"/>
      <c r="I385" s="26"/>
      <c r="J385" s="26"/>
      <c r="K385" s="26"/>
      <c r="L385" s="26"/>
      <c r="M385" s="26"/>
      <c r="N385" s="26"/>
      <c r="O385" s="26"/>
      <c r="P385" s="26"/>
      <c r="Q385" s="26"/>
    </row>
  </sheetData>
  <mergeCells count="233">
    <mergeCell ref="B3:B4"/>
    <mergeCell ref="B320:B324"/>
    <mergeCell ref="B325:B329"/>
    <mergeCell ref="B330:B334"/>
    <mergeCell ref="B335:B339"/>
    <mergeCell ref="B340:B344"/>
    <mergeCell ref="B345:B349"/>
    <mergeCell ref="B350:B354"/>
    <mergeCell ref="B355:B359"/>
    <mergeCell ref="B275:B279"/>
    <mergeCell ref="B280:B284"/>
    <mergeCell ref="B285:B289"/>
    <mergeCell ref="B290:B294"/>
    <mergeCell ref="B295:B299"/>
    <mergeCell ref="B300:B304"/>
    <mergeCell ref="B305:B309"/>
    <mergeCell ref="B310:B314"/>
    <mergeCell ref="B315:B319"/>
    <mergeCell ref="B230:B234"/>
    <mergeCell ref="B235:B239"/>
    <mergeCell ref="B240:B244"/>
    <mergeCell ref="B245:B249"/>
    <mergeCell ref="B250:B254"/>
    <mergeCell ref="B255:B259"/>
    <mergeCell ref="B260:B264"/>
    <mergeCell ref="B265:B269"/>
    <mergeCell ref="B270:B274"/>
    <mergeCell ref="B185:B189"/>
    <mergeCell ref="B190:B194"/>
    <mergeCell ref="B195:B199"/>
    <mergeCell ref="B200:B204"/>
    <mergeCell ref="B205:B209"/>
    <mergeCell ref="B210:B214"/>
    <mergeCell ref="B215:B219"/>
    <mergeCell ref="B220:B224"/>
    <mergeCell ref="B225:B229"/>
    <mergeCell ref="B140:B144"/>
    <mergeCell ref="B145:B149"/>
    <mergeCell ref="B150:B154"/>
    <mergeCell ref="B155:B159"/>
    <mergeCell ref="B160:B164"/>
    <mergeCell ref="B165:B169"/>
    <mergeCell ref="B170:B174"/>
    <mergeCell ref="B175:B179"/>
    <mergeCell ref="B180:B184"/>
    <mergeCell ref="B95:B99"/>
    <mergeCell ref="B100:B104"/>
    <mergeCell ref="B105:B109"/>
    <mergeCell ref="B110:B114"/>
    <mergeCell ref="B115:B119"/>
    <mergeCell ref="B120:B124"/>
    <mergeCell ref="B125:B129"/>
    <mergeCell ref="B130:B134"/>
    <mergeCell ref="B135:B13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B5:B9"/>
    <mergeCell ref="B10:B14"/>
    <mergeCell ref="B15:B19"/>
    <mergeCell ref="B20:B24"/>
    <mergeCell ref="B25:B29"/>
    <mergeCell ref="B30:B34"/>
    <mergeCell ref="B35:B39"/>
    <mergeCell ref="B40:B44"/>
    <mergeCell ref="B45:B49"/>
    <mergeCell ref="C45:C49"/>
    <mergeCell ref="I3:K3"/>
    <mergeCell ref="L3:L4"/>
    <mergeCell ref="E3:F4"/>
    <mergeCell ref="C3:C4"/>
    <mergeCell ref="C5:C9"/>
    <mergeCell ref="G3:G4"/>
    <mergeCell ref="H3:H4"/>
    <mergeCell ref="C10:C14"/>
    <mergeCell ref="C15:C19"/>
    <mergeCell ref="C20:C24"/>
    <mergeCell ref="C25:C29"/>
    <mergeCell ref="C30:C34"/>
    <mergeCell ref="C35:C39"/>
    <mergeCell ref="C40:C44"/>
    <mergeCell ref="D3:D4"/>
    <mergeCell ref="C105:C109"/>
    <mergeCell ref="C50:C54"/>
    <mergeCell ref="C55:C59"/>
    <mergeCell ref="C60:C64"/>
    <mergeCell ref="C65:C69"/>
    <mergeCell ref="C70:C74"/>
    <mergeCell ref="C75:C79"/>
    <mergeCell ref="C80:C84"/>
    <mergeCell ref="C85:C89"/>
    <mergeCell ref="C90:C94"/>
    <mergeCell ref="C95:C99"/>
    <mergeCell ref="C100:C104"/>
    <mergeCell ref="C215:C219"/>
    <mergeCell ref="C220:C224"/>
    <mergeCell ref="C165:C169"/>
    <mergeCell ref="C110:C114"/>
    <mergeCell ref="C115:C119"/>
    <mergeCell ref="C120:C124"/>
    <mergeCell ref="C125:C129"/>
    <mergeCell ref="C130:C134"/>
    <mergeCell ref="C135:C139"/>
    <mergeCell ref="C140:C144"/>
    <mergeCell ref="C145:C149"/>
    <mergeCell ref="C150:C154"/>
    <mergeCell ref="C155:C159"/>
    <mergeCell ref="C160:C164"/>
    <mergeCell ref="C170:C174"/>
    <mergeCell ref="C175:C179"/>
    <mergeCell ref="C180:C184"/>
    <mergeCell ref="C185:C189"/>
    <mergeCell ref="C190:C194"/>
    <mergeCell ref="C195:C199"/>
    <mergeCell ref="C200:C204"/>
    <mergeCell ref="C205:C209"/>
    <mergeCell ref="C210:C214"/>
    <mergeCell ref="C270:C274"/>
    <mergeCell ref="C275:C279"/>
    <mergeCell ref="C280:C284"/>
    <mergeCell ref="C290:C294"/>
    <mergeCell ref="C295:C299"/>
    <mergeCell ref="C285:C289"/>
    <mergeCell ref="C300:C304"/>
    <mergeCell ref="C305:C309"/>
    <mergeCell ref="C225:C229"/>
    <mergeCell ref="M3:M4"/>
    <mergeCell ref="D5:D9"/>
    <mergeCell ref="D10:D14"/>
    <mergeCell ref="D15:D19"/>
    <mergeCell ref="D20:D24"/>
    <mergeCell ref="C310:C314"/>
    <mergeCell ref="C350:C354"/>
    <mergeCell ref="C355:C359"/>
    <mergeCell ref="C360:C364"/>
    <mergeCell ref="C345:C349"/>
    <mergeCell ref="C340:C344"/>
    <mergeCell ref="C230:C234"/>
    <mergeCell ref="C235:C239"/>
    <mergeCell ref="C240:C244"/>
    <mergeCell ref="C245:C249"/>
    <mergeCell ref="C250:C254"/>
    <mergeCell ref="C255:C259"/>
    <mergeCell ref="C320:C324"/>
    <mergeCell ref="C325:C329"/>
    <mergeCell ref="C330:C334"/>
    <mergeCell ref="C335:C339"/>
    <mergeCell ref="C315:C319"/>
    <mergeCell ref="C260:C264"/>
    <mergeCell ref="C265:C269"/>
    <mergeCell ref="D50:D54"/>
    <mergeCell ref="D55:D59"/>
    <mergeCell ref="D60:D64"/>
    <mergeCell ref="D65:D69"/>
    <mergeCell ref="D70:D74"/>
    <mergeCell ref="D25:D29"/>
    <mergeCell ref="D30:D34"/>
    <mergeCell ref="D35:D39"/>
    <mergeCell ref="D40:D44"/>
    <mergeCell ref="D45:D49"/>
    <mergeCell ref="D100:D104"/>
    <mergeCell ref="D105:D109"/>
    <mergeCell ref="D110:D114"/>
    <mergeCell ref="D115:D119"/>
    <mergeCell ref="D120:D124"/>
    <mergeCell ref="D75:D79"/>
    <mergeCell ref="D80:D84"/>
    <mergeCell ref="D85:D89"/>
    <mergeCell ref="D90:D94"/>
    <mergeCell ref="D95:D99"/>
    <mergeCell ref="D150:D154"/>
    <mergeCell ref="D155:D159"/>
    <mergeCell ref="D160:D164"/>
    <mergeCell ref="D165:D169"/>
    <mergeCell ref="D170:D174"/>
    <mergeCell ref="D125:D129"/>
    <mergeCell ref="D130:D134"/>
    <mergeCell ref="D135:D139"/>
    <mergeCell ref="D140:D144"/>
    <mergeCell ref="D145:D149"/>
    <mergeCell ref="D200:D204"/>
    <mergeCell ref="D205:D209"/>
    <mergeCell ref="D210:D214"/>
    <mergeCell ref="D215:D219"/>
    <mergeCell ref="D220:D224"/>
    <mergeCell ref="D175:D179"/>
    <mergeCell ref="D180:D184"/>
    <mergeCell ref="D185:D189"/>
    <mergeCell ref="D190:D194"/>
    <mergeCell ref="D195:D199"/>
    <mergeCell ref="D250:D254"/>
    <mergeCell ref="D255:D259"/>
    <mergeCell ref="D260:D264"/>
    <mergeCell ref="D265:D269"/>
    <mergeCell ref="D270:D274"/>
    <mergeCell ref="D225:D229"/>
    <mergeCell ref="D230:D234"/>
    <mergeCell ref="D235:D239"/>
    <mergeCell ref="D240:D244"/>
    <mergeCell ref="D245:D249"/>
    <mergeCell ref="D300:D304"/>
    <mergeCell ref="D305:D309"/>
    <mergeCell ref="D310:D314"/>
    <mergeCell ref="D315:D319"/>
    <mergeCell ref="D320:D324"/>
    <mergeCell ref="D275:D279"/>
    <mergeCell ref="D280:D284"/>
    <mergeCell ref="D285:D289"/>
    <mergeCell ref="D290:D294"/>
    <mergeCell ref="D295:D299"/>
    <mergeCell ref="B375:C379"/>
    <mergeCell ref="D375:D379"/>
    <mergeCell ref="D350:D354"/>
    <mergeCell ref="D355:D359"/>
    <mergeCell ref="D360:D364"/>
    <mergeCell ref="D365:D369"/>
    <mergeCell ref="D370:D374"/>
    <mergeCell ref="D325:D329"/>
    <mergeCell ref="D330:D334"/>
    <mergeCell ref="D335:D339"/>
    <mergeCell ref="D340:D344"/>
    <mergeCell ref="D345:D349"/>
    <mergeCell ref="C365:C369"/>
    <mergeCell ref="C370:C374"/>
    <mergeCell ref="B365:B369"/>
    <mergeCell ref="B370:B374"/>
    <mergeCell ref="B360:B364"/>
  </mergeCells>
  <phoneticPr fontId="4"/>
  <pageMargins left="0.59055118110236227" right="0.43307086614173229" top="0.74803149606299213" bottom="0.74803149606299213" header="0.31496062992125984" footer="0.31496062992125984"/>
  <pageSetup paperSize="8" scale="62" orientation="landscape" r:id="rId1"/>
  <headerFooter>
    <oddHeader>&amp;R&amp;"ＭＳ 明朝,標準"&amp;12 2-2.高額レセプトの件数及び医療費</oddHeader>
  </headerFooter>
  <ignoredErrors>
    <ignoredError sqref="K5:K10 K11:K15 K16:K20 K21:K25 K26:K30 K31:K40 K41:K50 K51:K55 K56:K60 K61:K65 K66:K70 K71:K75 K76:K80 K81:K85 K86:K90 K91:K95 K96:K100 K101:K105 K106:K110 K111:K120 K121:K125 K126:K130 K131:K135 K136:K140 K141:K145 K146:K150 K151:K155 K156:K160 K161:K165 K166:K170 K171:K175 K176:K180 K181:K185 K186:K190 K191:K200 K201:K205 K206:K210 K211:K215 K216:K225 K226:K230 K231:K235 K236:K240 K241:K245 K246:K250 K251:K255 K256:K260 K261:K265 K266:K270 K271:K275 K276:K280 K281:K290 K291:K295 K296:K300 K301:K305 K306:K310 K311:K315 K316:K325 K327:K330 K331:K335 K336:K340 K341:K345 K346:K350 K353:K355 K356:K365 K366:K370 K371 K373:K374 K326 K351:K352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M32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6" style="3" customWidth="1"/>
    <col min="3" max="3" width="5.625" style="3" customWidth="1"/>
    <col min="4" max="4" width="22" style="3" customWidth="1"/>
    <col min="5" max="5" width="28.5" style="3" customWidth="1"/>
    <col min="6" max="6" width="8.25" style="16" bestFit="1" customWidth="1"/>
    <col min="7" max="9" width="9.75" style="3" customWidth="1"/>
    <col min="10" max="10" width="10.625" style="3" customWidth="1"/>
    <col min="11" max="11" width="10.75" style="3" customWidth="1"/>
    <col min="12" max="12" width="9.75" style="3" customWidth="1"/>
    <col min="13" max="16384" width="9" style="3"/>
  </cols>
  <sheetData>
    <row r="1" spans="1:13" ht="16.5" customHeight="1">
      <c r="A1" s="26"/>
      <c r="B1" s="230" t="s">
        <v>353</v>
      </c>
      <c r="C1" s="231"/>
      <c r="D1" s="231"/>
      <c r="E1" s="231"/>
      <c r="F1" s="231"/>
      <c r="G1" s="231"/>
      <c r="H1" s="231"/>
      <c r="I1" s="231"/>
      <c r="J1" s="231"/>
      <c r="K1" s="26"/>
      <c r="L1" s="26"/>
      <c r="M1" s="26"/>
    </row>
    <row r="2" spans="1:13" ht="16.5" customHeight="1">
      <c r="A2" s="26"/>
      <c r="B2" s="230" t="s">
        <v>354</v>
      </c>
      <c r="C2" s="187"/>
      <c r="D2" s="187"/>
      <c r="E2" s="187"/>
      <c r="F2" s="187"/>
      <c r="G2" s="187"/>
      <c r="H2" s="187"/>
      <c r="I2" s="187"/>
      <c r="J2" s="187"/>
      <c r="K2" s="26"/>
      <c r="L2" s="26"/>
      <c r="M2" s="26"/>
    </row>
    <row r="3" spans="1:13" ht="21" customHeight="1">
      <c r="A3" s="230"/>
      <c r="B3" s="306" t="s">
        <v>218</v>
      </c>
      <c r="C3" s="306"/>
      <c r="D3" s="306"/>
      <c r="E3" s="202">
        <f>年齢階層別_患者数!C11</f>
        <v>1427513</v>
      </c>
      <c r="F3" s="187"/>
      <c r="G3" s="187"/>
      <c r="H3" s="187"/>
      <c r="I3" s="187"/>
      <c r="J3" s="187"/>
      <c r="K3" s="26"/>
      <c r="L3" s="26"/>
      <c r="M3" s="26"/>
    </row>
    <row r="4" spans="1:13" ht="16.5" customHeight="1">
      <c r="A4" s="230"/>
      <c r="B4" s="230"/>
      <c r="C4" s="187"/>
      <c r="D4" s="187"/>
      <c r="E4" s="187"/>
      <c r="F4" s="187"/>
      <c r="G4" s="187"/>
      <c r="H4" s="187"/>
      <c r="I4" s="187"/>
      <c r="J4" s="187"/>
      <c r="K4" s="26"/>
      <c r="L4" s="26"/>
      <c r="M4" s="26"/>
    </row>
    <row r="5" spans="1:13" s="33" customFormat="1" ht="22.5" customHeight="1">
      <c r="A5" s="232"/>
      <c r="B5" s="336" t="s">
        <v>90</v>
      </c>
      <c r="C5" s="312" t="s">
        <v>336</v>
      </c>
      <c r="D5" s="313"/>
      <c r="E5" s="316" t="s">
        <v>228</v>
      </c>
      <c r="F5" s="316" t="s">
        <v>227</v>
      </c>
      <c r="G5" s="317" t="s">
        <v>222</v>
      </c>
      <c r="H5" s="318"/>
      <c r="I5" s="319"/>
      <c r="J5" s="309" t="s">
        <v>231</v>
      </c>
      <c r="K5" s="307" t="s">
        <v>421</v>
      </c>
      <c r="L5" s="245"/>
      <c r="M5" s="245"/>
    </row>
    <row r="6" spans="1:13" s="33" customFormat="1" ht="22.5" customHeight="1">
      <c r="A6" s="232"/>
      <c r="B6" s="341"/>
      <c r="C6" s="314"/>
      <c r="D6" s="315"/>
      <c r="E6" s="311"/>
      <c r="F6" s="311"/>
      <c r="G6" s="54" t="s">
        <v>91</v>
      </c>
      <c r="H6" s="55" t="s">
        <v>92</v>
      </c>
      <c r="I6" s="56" t="s">
        <v>93</v>
      </c>
      <c r="J6" s="310"/>
      <c r="K6" s="308"/>
      <c r="L6" s="245"/>
      <c r="M6" s="245"/>
    </row>
    <row r="7" spans="1:13" s="34" customFormat="1" ht="37.5" customHeight="1">
      <c r="A7" s="233"/>
      <c r="B7" s="180">
        <v>1</v>
      </c>
      <c r="C7" s="84" t="s">
        <v>125</v>
      </c>
      <c r="D7" s="130" t="s">
        <v>144</v>
      </c>
      <c r="E7" s="130" t="s">
        <v>250</v>
      </c>
      <c r="F7" s="85">
        <v>25057</v>
      </c>
      <c r="G7" s="86">
        <v>67013304720</v>
      </c>
      <c r="H7" s="87">
        <v>9959325430</v>
      </c>
      <c r="I7" s="85">
        <v>76972630150</v>
      </c>
      <c r="J7" s="85">
        <v>3071901.2711018901</v>
      </c>
      <c r="K7" s="234">
        <f>IFERROR(F7/$E$3,"-")</f>
        <v>1.7552904947275436E-2</v>
      </c>
      <c r="L7" s="233"/>
      <c r="M7" s="246"/>
    </row>
    <row r="8" spans="1:13" s="34" customFormat="1" ht="37.5" customHeight="1">
      <c r="A8" s="233"/>
      <c r="B8" s="180">
        <v>2</v>
      </c>
      <c r="C8" s="84" t="s">
        <v>126</v>
      </c>
      <c r="D8" s="130" t="s">
        <v>145</v>
      </c>
      <c r="E8" s="130" t="s">
        <v>251</v>
      </c>
      <c r="F8" s="85">
        <v>17675</v>
      </c>
      <c r="G8" s="86">
        <v>50214610040</v>
      </c>
      <c r="H8" s="87">
        <v>11335047590</v>
      </c>
      <c r="I8" s="85">
        <v>61549657630</v>
      </c>
      <c r="J8" s="85">
        <v>3482300.2902404498</v>
      </c>
      <c r="K8" s="234">
        <f t="shared" ref="K8:K26" si="0">IFERROR(F8/$E$3,"-")</f>
        <v>1.2381673581956873E-2</v>
      </c>
      <c r="L8" s="233"/>
      <c r="M8" s="233"/>
    </row>
    <row r="9" spans="1:13" s="34" customFormat="1" ht="37.5" customHeight="1">
      <c r="A9" s="233"/>
      <c r="B9" s="180">
        <v>3</v>
      </c>
      <c r="C9" s="84" t="s">
        <v>127</v>
      </c>
      <c r="D9" s="130" t="s">
        <v>240</v>
      </c>
      <c r="E9" s="130" t="s">
        <v>252</v>
      </c>
      <c r="F9" s="85">
        <v>14358</v>
      </c>
      <c r="G9" s="86">
        <v>29382042320</v>
      </c>
      <c r="H9" s="87">
        <v>27333799440</v>
      </c>
      <c r="I9" s="85">
        <v>56715841760</v>
      </c>
      <c r="J9" s="85">
        <v>3950121.3093745601</v>
      </c>
      <c r="K9" s="234">
        <f t="shared" si="0"/>
        <v>1.0058052010734753E-2</v>
      </c>
      <c r="L9" s="233"/>
      <c r="M9" s="233"/>
    </row>
    <row r="10" spans="1:13" s="34" customFormat="1" ht="37.5" customHeight="1">
      <c r="A10" s="233"/>
      <c r="B10" s="180">
        <v>4</v>
      </c>
      <c r="C10" s="84" t="s">
        <v>128</v>
      </c>
      <c r="D10" s="130" t="s">
        <v>146</v>
      </c>
      <c r="E10" s="130" t="s">
        <v>253</v>
      </c>
      <c r="F10" s="85">
        <v>13702</v>
      </c>
      <c r="G10" s="86">
        <v>32002664240</v>
      </c>
      <c r="H10" s="87">
        <v>7184677430</v>
      </c>
      <c r="I10" s="85">
        <v>39187341670</v>
      </c>
      <c r="J10" s="85">
        <v>2859972.38870238</v>
      </c>
      <c r="K10" s="234">
        <f t="shared" si="0"/>
        <v>9.59851153719791E-3</v>
      </c>
      <c r="L10" s="233"/>
      <c r="M10" s="233"/>
    </row>
    <row r="11" spans="1:13" s="34" customFormat="1" ht="37.5" customHeight="1">
      <c r="A11" s="233"/>
      <c r="B11" s="180">
        <v>5</v>
      </c>
      <c r="C11" s="84" t="s">
        <v>148</v>
      </c>
      <c r="D11" s="130" t="s">
        <v>149</v>
      </c>
      <c r="E11" s="130" t="s">
        <v>483</v>
      </c>
      <c r="F11" s="85">
        <v>12075</v>
      </c>
      <c r="G11" s="86">
        <v>41639774370</v>
      </c>
      <c r="H11" s="87">
        <v>4143917420</v>
      </c>
      <c r="I11" s="85">
        <v>45783691790</v>
      </c>
      <c r="J11" s="85">
        <v>3791610.0861283601</v>
      </c>
      <c r="K11" s="234">
        <f t="shared" si="0"/>
        <v>8.4587671005447937E-3</v>
      </c>
      <c r="L11" s="233"/>
      <c r="M11" s="233"/>
    </row>
    <row r="12" spans="1:13" s="34" customFormat="1" ht="37.5" customHeight="1">
      <c r="A12" s="233"/>
      <c r="B12" s="180">
        <v>6</v>
      </c>
      <c r="C12" s="84" t="s">
        <v>129</v>
      </c>
      <c r="D12" s="130" t="s">
        <v>147</v>
      </c>
      <c r="E12" s="130" t="s">
        <v>275</v>
      </c>
      <c r="F12" s="85">
        <v>10365</v>
      </c>
      <c r="G12" s="86">
        <v>37070462230</v>
      </c>
      <c r="H12" s="87">
        <v>3290922760</v>
      </c>
      <c r="I12" s="85">
        <v>40361384990</v>
      </c>
      <c r="J12" s="85">
        <v>3894007.23492523</v>
      </c>
      <c r="K12" s="234">
        <f t="shared" si="0"/>
        <v>7.2608795856850339E-3</v>
      </c>
      <c r="L12" s="233"/>
      <c r="M12" s="233"/>
    </row>
    <row r="13" spans="1:13" s="34" customFormat="1" ht="37.5" customHeight="1">
      <c r="A13" s="233"/>
      <c r="B13" s="180">
        <v>7</v>
      </c>
      <c r="C13" s="84" t="s">
        <v>237</v>
      </c>
      <c r="D13" s="130" t="s">
        <v>238</v>
      </c>
      <c r="E13" s="130" t="s">
        <v>374</v>
      </c>
      <c r="F13" s="85">
        <v>9648</v>
      </c>
      <c r="G13" s="86">
        <v>17621014640</v>
      </c>
      <c r="H13" s="87">
        <v>4014573980</v>
      </c>
      <c r="I13" s="85">
        <v>21635588620</v>
      </c>
      <c r="J13" s="85">
        <v>2242494.6745439498</v>
      </c>
      <c r="K13" s="234">
        <f t="shared" si="0"/>
        <v>6.7586074522613801E-3</v>
      </c>
      <c r="L13" s="233"/>
      <c r="M13" s="233"/>
    </row>
    <row r="14" spans="1:13" s="34" customFormat="1" ht="37.5" customHeight="1">
      <c r="A14" s="233"/>
      <c r="B14" s="180">
        <v>8</v>
      </c>
      <c r="C14" s="84" t="s">
        <v>179</v>
      </c>
      <c r="D14" s="130" t="s">
        <v>180</v>
      </c>
      <c r="E14" s="130" t="s">
        <v>254</v>
      </c>
      <c r="F14" s="85">
        <v>8847</v>
      </c>
      <c r="G14" s="86">
        <v>15022582610</v>
      </c>
      <c r="H14" s="87">
        <v>4582835740</v>
      </c>
      <c r="I14" s="85">
        <v>19605418350</v>
      </c>
      <c r="J14" s="85">
        <v>2216052.71278399</v>
      </c>
      <c r="K14" s="234">
        <f t="shared" si="0"/>
        <v>6.1974917216165454E-3</v>
      </c>
      <c r="L14" s="233"/>
      <c r="M14" s="233"/>
    </row>
    <row r="15" spans="1:13" s="34" customFormat="1" ht="37.5" customHeight="1">
      <c r="A15" s="233"/>
      <c r="B15" s="180">
        <v>9</v>
      </c>
      <c r="C15" s="84" t="s">
        <v>172</v>
      </c>
      <c r="D15" s="130" t="s">
        <v>173</v>
      </c>
      <c r="E15" s="130" t="s">
        <v>491</v>
      </c>
      <c r="F15" s="85">
        <v>8138</v>
      </c>
      <c r="G15" s="86">
        <v>14848811620</v>
      </c>
      <c r="H15" s="87">
        <v>3471347710</v>
      </c>
      <c r="I15" s="85">
        <v>18320159330</v>
      </c>
      <c r="J15" s="85">
        <v>2251186.9415089702</v>
      </c>
      <c r="K15" s="234">
        <f t="shared" si="0"/>
        <v>5.7008237403091949E-3</v>
      </c>
      <c r="L15" s="233"/>
      <c r="M15" s="233"/>
    </row>
    <row r="16" spans="1:13" s="34" customFormat="1" ht="37.5" customHeight="1">
      <c r="A16" s="233"/>
      <c r="B16" s="180">
        <v>10</v>
      </c>
      <c r="C16" s="84" t="s">
        <v>177</v>
      </c>
      <c r="D16" s="130" t="s">
        <v>178</v>
      </c>
      <c r="E16" s="130" t="s">
        <v>255</v>
      </c>
      <c r="F16" s="85">
        <v>7093</v>
      </c>
      <c r="G16" s="86">
        <v>18508146490</v>
      </c>
      <c r="H16" s="87">
        <v>3428634460</v>
      </c>
      <c r="I16" s="85">
        <v>21936780950</v>
      </c>
      <c r="J16" s="85">
        <v>3092736.6347102802</v>
      </c>
      <c r="K16" s="234">
        <f t="shared" si="0"/>
        <v>4.9687813701171195E-3</v>
      </c>
      <c r="L16" s="233"/>
      <c r="M16" s="233"/>
    </row>
    <row r="17" spans="1:13" s="34" customFormat="1" ht="37.5" customHeight="1">
      <c r="A17" s="233"/>
      <c r="B17" s="180">
        <v>11</v>
      </c>
      <c r="C17" s="84" t="s">
        <v>122</v>
      </c>
      <c r="D17" s="130" t="s">
        <v>137</v>
      </c>
      <c r="E17" s="130" t="s">
        <v>241</v>
      </c>
      <c r="F17" s="85">
        <v>6937</v>
      </c>
      <c r="G17" s="86">
        <v>19869898780</v>
      </c>
      <c r="H17" s="87">
        <v>21271850220</v>
      </c>
      <c r="I17" s="85">
        <v>41141749000</v>
      </c>
      <c r="J17" s="85">
        <v>5930769.6410552096</v>
      </c>
      <c r="K17" s="234">
        <f t="shared" si="0"/>
        <v>4.859500403849212E-3</v>
      </c>
      <c r="L17" s="233"/>
      <c r="M17" s="233"/>
    </row>
    <row r="18" spans="1:13" s="34" customFormat="1" ht="37.5" customHeight="1">
      <c r="A18" s="233"/>
      <c r="B18" s="180">
        <v>12</v>
      </c>
      <c r="C18" s="84" t="s">
        <v>175</v>
      </c>
      <c r="D18" s="130" t="s">
        <v>176</v>
      </c>
      <c r="E18" s="130" t="s">
        <v>326</v>
      </c>
      <c r="F18" s="85">
        <v>6115</v>
      </c>
      <c r="G18" s="86">
        <v>14324724840</v>
      </c>
      <c r="H18" s="87">
        <v>3552191190</v>
      </c>
      <c r="I18" s="85">
        <v>17876916030</v>
      </c>
      <c r="J18" s="85">
        <v>2923453.1529027</v>
      </c>
      <c r="K18" s="234">
        <f t="shared" si="0"/>
        <v>4.283673773899082E-3</v>
      </c>
      <c r="L18" s="233"/>
      <c r="M18" s="233"/>
    </row>
    <row r="19" spans="1:13" s="34" customFormat="1" ht="37.5" customHeight="1">
      <c r="A19" s="233"/>
      <c r="B19" s="180">
        <v>13</v>
      </c>
      <c r="C19" s="84" t="s">
        <v>167</v>
      </c>
      <c r="D19" s="130" t="s">
        <v>246</v>
      </c>
      <c r="E19" s="130" t="s">
        <v>247</v>
      </c>
      <c r="F19" s="85">
        <v>5836</v>
      </c>
      <c r="G19" s="86">
        <v>11490829580</v>
      </c>
      <c r="H19" s="87">
        <v>13440796920</v>
      </c>
      <c r="I19" s="85">
        <v>24931626500</v>
      </c>
      <c r="J19" s="85">
        <v>4272040.1816312503</v>
      </c>
      <c r="K19" s="234">
        <f t="shared" si="0"/>
        <v>4.0882289688430155E-3</v>
      </c>
      <c r="L19" s="233"/>
      <c r="M19" s="233"/>
    </row>
    <row r="20" spans="1:13" s="34" customFormat="1" ht="37.5" customHeight="1">
      <c r="A20" s="233"/>
      <c r="B20" s="180">
        <v>14</v>
      </c>
      <c r="C20" s="84" t="s">
        <v>174</v>
      </c>
      <c r="D20" s="130" t="s">
        <v>256</v>
      </c>
      <c r="E20" s="130" t="s">
        <v>440</v>
      </c>
      <c r="F20" s="85">
        <v>5480</v>
      </c>
      <c r="G20" s="86">
        <v>15495536050</v>
      </c>
      <c r="H20" s="87">
        <v>2675940140</v>
      </c>
      <c r="I20" s="85">
        <v>18171476190</v>
      </c>
      <c r="J20" s="85">
        <v>3315962.8083941601</v>
      </c>
      <c r="K20" s="234">
        <f t="shared" si="0"/>
        <v>3.8388441996675335E-3</v>
      </c>
      <c r="L20" s="233"/>
      <c r="M20" s="233"/>
    </row>
    <row r="21" spans="1:13" s="34" customFormat="1" ht="37.5" customHeight="1">
      <c r="A21" s="233"/>
      <c r="B21" s="180">
        <v>15</v>
      </c>
      <c r="C21" s="84" t="s">
        <v>181</v>
      </c>
      <c r="D21" s="130" t="s">
        <v>182</v>
      </c>
      <c r="E21" s="130" t="s">
        <v>257</v>
      </c>
      <c r="F21" s="85">
        <v>4536</v>
      </c>
      <c r="G21" s="86">
        <v>7076430250</v>
      </c>
      <c r="H21" s="87">
        <v>2038390190</v>
      </c>
      <c r="I21" s="85">
        <v>9114820440</v>
      </c>
      <c r="J21" s="85">
        <v>2009440.1322751299</v>
      </c>
      <c r="K21" s="234">
        <f t="shared" si="0"/>
        <v>3.1775542499437835E-3</v>
      </c>
      <c r="L21" s="233"/>
      <c r="M21" s="233"/>
    </row>
    <row r="22" spans="1:13" s="34" customFormat="1" ht="37.5" customHeight="1">
      <c r="A22" s="233"/>
      <c r="B22" s="180">
        <v>16</v>
      </c>
      <c r="C22" s="84" t="s">
        <v>170</v>
      </c>
      <c r="D22" s="130" t="s">
        <v>258</v>
      </c>
      <c r="E22" s="130" t="s">
        <v>259</v>
      </c>
      <c r="F22" s="85">
        <v>3501</v>
      </c>
      <c r="G22" s="86">
        <v>6718793690</v>
      </c>
      <c r="H22" s="87">
        <v>4495113620</v>
      </c>
      <c r="I22" s="85">
        <v>11213907310</v>
      </c>
      <c r="J22" s="85">
        <v>3203058.3576121102</v>
      </c>
      <c r="K22" s="234">
        <f t="shared" si="0"/>
        <v>2.4525170698970868E-3</v>
      </c>
      <c r="L22" s="233"/>
      <c r="M22" s="233"/>
    </row>
    <row r="23" spans="1:13" s="34" customFormat="1" ht="37.5" customHeight="1">
      <c r="A23" s="233"/>
      <c r="B23" s="180">
        <v>17</v>
      </c>
      <c r="C23" s="84" t="s">
        <v>183</v>
      </c>
      <c r="D23" s="130" t="s">
        <v>260</v>
      </c>
      <c r="E23" s="130" t="s">
        <v>441</v>
      </c>
      <c r="F23" s="85">
        <v>3443</v>
      </c>
      <c r="G23" s="86">
        <v>7431873400</v>
      </c>
      <c r="H23" s="87">
        <v>3079278140</v>
      </c>
      <c r="I23" s="85">
        <v>10511151540</v>
      </c>
      <c r="J23" s="85">
        <v>3052904.8910833602</v>
      </c>
      <c r="K23" s="234">
        <f t="shared" si="0"/>
        <v>2.4118869670538903E-3</v>
      </c>
      <c r="L23" s="233"/>
      <c r="M23" s="233"/>
    </row>
    <row r="24" spans="1:13" s="34" customFormat="1" ht="37.5" customHeight="1">
      <c r="A24" s="233"/>
      <c r="B24" s="180">
        <v>18</v>
      </c>
      <c r="C24" s="84" t="s">
        <v>184</v>
      </c>
      <c r="D24" s="130" t="s">
        <v>185</v>
      </c>
      <c r="E24" s="130" t="s">
        <v>839</v>
      </c>
      <c r="F24" s="85">
        <v>3114</v>
      </c>
      <c r="G24" s="86">
        <v>2175181530</v>
      </c>
      <c r="H24" s="87">
        <v>2084496120</v>
      </c>
      <c r="I24" s="85">
        <v>4259677650</v>
      </c>
      <c r="J24" s="85">
        <v>1367911.89788054</v>
      </c>
      <c r="K24" s="234">
        <f t="shared" si="0"/>
        <v>2.1814162112709307E-3</v>
      </c>
      <c r="L24" s="233"/>
      <c r="M24" s="233"/>
    </row>
    <row r="25" spans="1:13" s="34" customFormat="1" ht="37.5" customHeight="1">
      <c r="A25" s="233"/>
      <c r="B25" s="180">
        <v>19</v>
      </c>
      <c r="C25" s="84" t="s">
        <v>154</v>
      </c>
      <c r="D25" s="130" t="s">
        <v>155</v>
      </c>
      <c r="E25" s="130" t="s">
        <v>244</v>
      </c>
      <c r="F25" s="85">
        <v>3108</v>
      </c>
      <c r="G25" s="86">
        <v>12681757560</v>
      </c>
      <c r="H25" s="87">
        <v>1801961670</v>
      </c>
      <c r="I25" s="85">
        <v>14483719230</v>
      </c>
      <c r="J25" s="85">
        <v>4660141.3223938197</v>
      </c>
      <c r="K25" s="234">
        <f t="shared" si="0"/>
        <v>2.1772130971837033E-3</v>
      </c>
      <c r="L25" s="233"/>
      <c r="M25" s="233"/>
    </row>
    <row r="26" spans="1:13" s="34" customFormat="1" ht="37.5" customHeight="1">
      <c r="A26" s="233"/>
      <c r="B26" s="180">
        <v>20</v>
      </c>
      <c r="C26" s="84" t="s">
        <v>402</v>
      </c>
      <c r="D26" s="130" t="s">
        <v>403</v>
      </c>
      <c r="E26" s="130" t="s">
        <v>840</v>
      </c>
      <c r="F26" s="85">
        <v>2859</v>
      </c>
      <c r="G26" s="86">
        <v>7875761240</v>
      </c>
      <c r="H26" s="87">
        <v>1824867850</v>
      </c>
      <c r="I26" s="85">
        <v>9700629090</v>
      </c>
      <c r="J26" s="85">
        <v>3393014.7219307502</v>
      </c>
      <c r="K26" s="234">
        <f t="shared" si="0"/>
        <v>2.0027838625637736E-3</v>
      </c>
      <c r="L26" s="233"/>
      <c r="M26" s="233"/>
    </row>
    <row r="27" spans="1:13" ht="13.5" customHeight="1">
      <c r="A27" s="26"/>
      <c r="B27" s="14" t="s">
        <v>501</v>
      </c>
      <c r="C27" s="235"/>
      <c r="D27" s="235"/>
      <c r="E27" s="235"/>
      <c r="F27" s="235"/>
      <c r="G27" s="235"/>
      <c r="H27" s="26"/>
      <c r="I27" s="26"/>
      <c r="J27" s="26"/>
      <c r="K27" s="26"/>
      <c r="L27" s="26"/>
      <c r="M27" s="26"/>
    </row>
    <row r="28" spans="1:13" ht="13.5" customHeight="1">
      <c r="A28" s="26"/>
      <c r="B28" s="198" t="s">
        <v>186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3" ht="13.5" customHeight="1">
      <c r="A29" s="26"/>
      <c r="B29" s="236" t="s">
        <v>119</v>
      </c>
      <c r="C29" s="26"/>
      <c r="D29" s="26"/>
      <c r="E29" s="137"/>
      <c r="F29" s="26"/>
      <c r="G29" s="26"/>
      <c r="H29" s="26"/>
      <c r="I29" s="26"/>
      <c r="J29" s="26"/>
      <c r="K29" s="26"/>
      <c r="L29" s="26"/>
      <c r="M29" s="26"/>
    </row>
    <row r="30" spans="1:13" ht="13.5" customHeight="1">
      <c r="A30" s="26"/>
      <c r="B30" s="236" t="s">
        <v>203</v>
      </c>
      <c r="C30" s="26"/>
      <c r="D30" s="26"/>
      <c r="E30" s="137"/>
      <c r="F30" s="26"/>
      <c r="G30" s="26"/>
      <c r="H30" s="26"/>
      <c r="I30" s="26"/>
      <c r="J30" s="26"/>
      <c r="K30" s="26"/>
      <c r="L30" s="26"/>
      <c r="M30" s="26"/>
    </row>
    <row r="31" spans="1:13" ht="13.5" customHeight="1">
      <c r="A31" s="26"/>
      <c r="B31" s="236" t="s">
        <v>226</v>
      </c>
      <c r="C31" s="26"/>
      <c r="D31" s="26"/>
      <c r="E31" s="137"/>
      <c r="F31" s="26"/>
      <c r="G31" s="26"/>
      <c r="H31" s="26"/>
      <c r="I31" s="26"/>
      <c r="J31" s="26"/>
      <c r="K31" s="26"/>
      <c r="L31" s="26"/>
      <c r="M31" s="26"/>
    </row>
    <row r="32" spans="1:13">
      <c r="A32" s="26"/>
      <c r="B32" s="236" t="s">
        <v>120</v>
      </c>
      <c r="C32" s="26"/>
      <c r="D32" s="26"/>
      <c r="E32" s="137"/>
      <c r="F32" s="26"/>
      <c r="G32" s="26"/>
      <c r="H32" s="26"/>
      <c r="I32" s="26"/>
      <c r="J32" s="26"/>
      <c r="K32" s="26"/>
      <c r="L32" s="26"/>
      <c r="M32" s="26"/>
    </row>
  </sheetData>
  <mergeCells count="8">
    <mergeCell ref="B3:D3"/>
    <mergeCell ref="K5:K6"/>
    <mergeCell ref="J5:J6"/>
    <mergeCell ref="B5:B6"/>
    <mergeCell ref="C5:D6"/>
    <mergeCell ref="E5:E6"/>
    <mergeCell ref="F5:F6"/>
    <mergeCell ref="G5:I5"/>
  </mergeCells>
  <phoneticPr fontId="4"/>
  <pageMargins left="0.59055118110236227" right="0.43307086614173229" top="0.74803149606299213" bottom="0.74803149606299213" header="0.31496062992125984" footer="0.31496062992125984"/>
  <pageSetup paperSize="8" scale="75" orientation="landscape" r:id="rId1"/>
  <headerFooter>
    <oddHeader>&amp;R&amp;"ＭＳ 明朝,標準"&amp;12 2-2.高額レセプトの件数及び医療費</oddHeader>
  </headerFooter>
  <ignoredErrors>
    <ignoredError sqref="C7:C26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Q385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375" style="3" customWidth="1"/>
    <col min="3" max="3" width="11.625" style="3" customWidth="1"/>
    <col min="4" max="4" width="9.75" style="3" customWidth="1"/>
    <col min="5" max="5" width="6" style="3" customWidth="1"/>
    <col min="6" max="6" width="24.625" style="3" customWidth="1"/>
    <col min="7" max="7" width="44.625" style="3" customWidth="1"/>
    <col min="8" max="8" width="8.25" style="3" customWidth="1"/>
    <col min="9" max="12" width="9.75" style="3" customWidth="1"/>
    <col min="13" max="13" width="10.25" style="3" customWidth="1"/>
    <col min="14" max="15" width="9" style="3"/>
    <col min="16" max="17" width="15.625" style="3" customWidth="1"/>
    <col min="18" max="16384" width="9" style="3"/>
  </cols>
  <sheetData>
    <row r="1" spans="1:17" ht="16.5" customHeight="1">
      <c r="A1" s="26"/>
      <c r="B1" s="230" t="s">
        <v>355</v>
      </c>
      <c r="C1" s="237"/>
      <c r="D1" s="237"/>
      <c r="E1" s="231"/>
      <c r="F1" s="231"/>
      <c r="G1" s="231"/>
      <c r="H1" s="231"/>
      <c r="I1" s="231"/>
      <c r="J1" s="231"/>
      <c r="K1" s="231"/>
      <c r="L1" s="191"/>
      <c r="M1" s="26"/>
      <c r="N1" s="26"/>
      <c r="O1" s="26"/>
      <c r="P1" s="26"/>
      <c r="Q1" s="26"/>
    </row>
    <row r="2" spans="1:17" ht="16.5" customHeight="1">
      <c r="A2" s="26"/>
      <c r="B2" s="191" t="s">
        <v>352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26"/>
      <c r="N2" s="26"/>
      <c r="O2" s="26"/>
      <c r="P2" s="26"/>
      <c r="Q2" s="26"/>
    </row>
    <row r="3" spans="1:17" ht="25.5" customHeight="1">
      <c r="A3" s="191"/>
      <c r="B3" s="336"/>
      <c r="C3" s="311" t="s">
        <v>121</v>
      </c>
      <c r="D3" s="338" t="s">
        <v>216</v>
      </c>
      <c r="E3" s="311" t="s">
        <v>94</v>
      </c>
      <c r="F3" s="311"/>
      <c r="G3" s="316" t="s">
        <v>223</v>
      </c>
      <c r="H3" s="316" t="s">
        <v>224</v>
      </c>
      <c r="I3" s="316" t="s">
        <v>222</v>
      </c>
      <c r="J3" s="311"/>
      <c r="K3" s="311"/>
      <c r="L3" s="316" t="s">
        <v>225</v>
      </c>
      <c r="M3" s="307" t="s">
        <v>217</v>
      </c>
      <c r="N3" s="26"/>
      <c r="O3" s="26"/>
      <c r="P3" s="50" t="s">
        <v>213</v>
      </c>
      <c r="Q3" s="26"/>
    </row>
    <row r="4" spans="1:17" ht="25.5" customHeight="1" thickBot="1">
      <c r="A4" s="191"/>
      <c r="B4" s="340"/>
      <c r="C4" s="336"/>
      <c r="D4" s="339"/>
      <c r="E4" s="336"/>
      <c r="F4" s="336"/>
      <c r="G4" s="336"/>
      <c r="H4" s="336"/>
      <c r="I4" s="57" t="s">
        <v>91</v>
      </c>
      <c r="J4" s="58" t="s">
        <v>92</v>
      </c>
      <c r="K4" s="59" t="s">
        <v>93</v>
      </c>
      <c r="L4" s="335"/>
      <c r="M4" s="334"/>
      <c r="N4" s="26"/>
      <c r="O4" s="26"/>
      <c r="P4" s="180" t="s">
        <v>117</v>
      </c>
      <c r="Q4" s="186" t="s">
        <v>215</v>
      </c>
    </row>
    <row r="5" spans="1:17" ht="39.950000000000003" customHeight="1">
      <c r="A5" s="26"/>
      <c r="B5" s="331">
        <v>1</v>
      </c>
      <c r="C5" s="330" t="s">
        <v>50</v>
      </c>
      <c r="D5" s="329">
        <f>Q5</f>
        <v>398561</v>
      </c>
      <c r="E5" s="47" t="str">
        <f>'高額レセ疾病傾向(患者数順)'!$C$7</f>
        <v>1901</v>
      </c>
      <c r="F5" s="131" t="str">
        <f>'高額レセ疾病傾向(患者数順)'!$D$7</f>
        <v>骨折</v>
      </c>
      <c r="G5" s="131" t="s">
        <v>681</v>
      </c>
      <c r="H5" s="88">
        <v>7052</v>
      </c>
      <c r="I5" s="89">
        <v>19103267830</v>
      </c>
      <c r="J5" s="90">
        <v>2985068590</v>
      </c>
      <c r="K5" s="88">
        <f>IF(SUM(I5:J5)=0,"-",SUM(I5:J5))</f>
        <v>22088336420</v>
      </c>
      <c r="L5" s="111">
        <f t="shared" ref="L5:L68" si="0">IFERROR(K5/H5,"-")</f>
        <v>3132208.7946681795</v>
      </c>
      <c r="M5" s="238">
        <f>IFERROR(H5/$Q$5,"-")</f>
        <v>1.7693652916366629E-2</v>
      </c>
      <c r="N5" s="26"/>
      <c r="O5" s="26"/>
      <c r="P5" s="165" t="s">
        <v>219</v>
      </c>
      <c r="Q5" s="120">
        <f>市区町村別_患者数!AM6</f>
        <v>398561</v>
      </c>
    </row>
    <row r="6" spans="1:17" ht="39.950000000000003" customHeight="1">
      <c r="A6" s="26"/>
      <c r="B6" s="332"/>
      <c r="C6" s="323"/>
      <c r="D6" s="327"/>
      <c r="E6" s="39" t="str">
        <f>'高額レセ疾病傾向(患者数順)'!$C$8</f>
        <v>0903</v>
      </c>
      <c r="F6" s="132" t="str">
        <f>'高額レセ疾病傾向(患者数順)'!$D$8</f>
        <v>その他の心疾患</v>
      </c>
      <c r="G6" s="132" t="s">
        <v>682</v>
      </c>
      <c r="H6" s="40">
        <v>5152</v>
      </c>
      <c r="I6" s="41">
        <v>14979486750</v>
      </c>
      <c r="J6" s="42">
        <v>3507575660</v>
      </c>
      <c r="K6" s="40">
        <f t="shared" ref="K6:K69" si="1">IF(SUM(I6:J6)=0,"-",SUM(I6:J6))</f>
        <v>18487062410</v>
      </c>
      <c r="L6" s="109">
        <f t="shared" si="0"/>
        <v>3588327.3311335403</v>
      </c>
      <c r="M6" s="239">
        <f t="shared" ref="M6:M9" si="2">IFERROR(H6/$Q$5,"-")</f>
        <v>1.2926503094883844E-2</v>
      </c>
      <c r="N6" s="26"/>
      <c r="O6" s="26"/>
      <c r="P6" s="165" t="s">
        <v>95</v>
      </c>
      <c r="Q6" s="120">
        <f>市区町村別_患者数!AM7</f>
        <v>15488</v>
      </c>
    </row>
    <row r="7" spans="1:17" ht="39.950000000000003" customHeight="1">
      <c r="A7" s="26"/>
      <c r="B7" s="332"/>
      <c r="C7" s="323"/>
      <c r="D7" s="327"/>
      <c r="E7" s="39" t="str">
        <f>'高額レセ疾病傾向(患者数順)'!$C$9</f>
        <v>0210</v>
      </c>
      <c r="F7" s="132" t="str">
        <f>'高額レセ疾病傾向(患者数順)'!$D$9</f>
        <v>その他の悪性新生物＜腫瘍＞</v>
      </c>
      <c r="G7" s="132" t="s">
        <v>683</v>
      </c>
      <c r="H7" s="40">
        <v>3642</v>
      </c>
      <c r="I7" s="41">
        <v>7673005170</v>
      </c>
      <c r="J7" s="42">
        <v>6907357280</v>
      </c>
      <c r="K7" s="40">
        <f t="shared" si="1"/>
        <v>14580362450</v>
      </c>
      <c r="L7" s="109">
        <f t="shared" si="0"/>
        <v>4003394.4124107631</v>
      </c>
      <c r="M7" s="239">
        <f t="shared" si="2"/>
        <v>9.1378734999159484E-3</v>
      </c>
      <c r="N7" s="26"/>
      <c r="O7" s="26"/>
      <c r="P7" s="165" t="s">
        <v>96</v>
      </c>
      <c r="Q7" s="120">
        <f>市区町村別_患者数!AM8</f>
        <v>9729</v>
      </c>
    </row>
    <row r="8" spans="1:17" ht="39.950000000000003" customHeight="1">
      <c r="A8" s="26"/>
      <c r="B8" s="332"/>
      <c r="C8" s="323"/>
      <c r="D8" s="327"/>
      <c r="E8" s="39" t="str">
        <f>'高額レセ疾病傾向(患者数順)'!$C$10</f>
        <v>1011</v>
      </c>
      <c r="F8" s="132" t="str">
        <f>'高額レセ疾病傾向(患者数順)'!$D$10</f>
        <v>その他の呼吸器系の疾患</v>
      </c>
      <c r="G8" s="132" t="s">
        <v>684</v>
      </c>
      <c r="H8" s="40">
        <v>3968</v>
      </c>
      <c r="I8" s="41">
        <v>9396983820</v>
      </c>
      <c r="J8" s="42">
        <v>2047989020</v>
      </c>
      <c r="K8" s="40">
        <f t="shared" si="1"/>
        <v>11444972840</v>
      </c>
      <c r="L8" s="109">
        <f t="shared" si="0"/>
        <v>2884317.752016129</v>
      </c>
      <c r="M8" s="239">
        <f t="shared" si="2"/>
        <v>9.9558160482335206E-3</v>
      </c>
      <c r="N8" s="26"/>
      <c r="O8" s="26"/>
      <c r="P8" s="165" t="s">
        <v>97</v>
      </c>
      <c r="Q8" s="120">
        <f>市区町村別_患者数!AM9</f>
        <v>10808</v>
      </c>
    </row>
    <row r="9" spans="1:17" ht="39.950000000000003" customHeight="1" thickBot="1">
      <c r="A9" s="26"/>
      <c r="B9" s="333"/>
      <c r="C9" s="325"/>
      <c r="D9" s="328"/>
      <c r="E9" s="43" t="str">
        <f>'高額レセ疾病傾向(患者数順)'!$C$11</f>
        <v>1310</v>
      </c>
      <c r="F9" s="133" t="str">
        <f>'高額レセ疾病傾向(患者数順)'!$D$11</f>
        <v>その他の筋骨格系及び結合組織の疾患</v>
      </c>
      <c r="G9" s="133" t="s">
        <v>685</v>
      </c>
      <c r="H9" s="44">
        <v>3423</v>
      </c>
      <c r="I9" s="45">
        <v>11280271460</v>
      </c>
      <c r="J9" s="46">
        <v>1191860660</v>
      </c>
      <c r="K9" s="44">
        <f t="shared" si="1"/>
        <v>12472132120</v>
      </c>
      <c r="L9" s="110">
        <f t="shared" si="0"/>
        <v>3643626.0940695298</v>
      </c>
      <c r="M9" s="240">
        <f t="shared" si="2"/>
        <v>8.588396757334511E-3</v>
      </c>
      <c r="N9" s="26"/>
      <c r="O9" s="26"/>
      <c r="P9" s="165" t="s">
        <v>98</v>
      </c>
      <c r="Q9" s="120">
        <f>市区町村別_患者数!AM10</f>
        <v>9963</v>
      </c>
    </row>
    <row r="10" spans="1:17" ht="39.950000000000003" customHeight="1">
      <c r="A10" s="26"/>
      <c r="B10" s="331">
        <v>2</v>
      </c>
      <c r="C10" s="330" t="s">
        <v>95</v>
      </c>
      <c r="D10" s="329">
        <f>Q6</f>
        <v>15488</v>
      </c>
      <c r="E10" s="47" t="str">
        <f>'高額レセ疾病傾向(患者数順)'!$C$7</f>
        <v>1901</v>
      </c>
      <c r="F10" s="131" t="str">
        <f>'高額レセ疾病傾向(患者数順)'!$D$7</f>
        <v>骨折</v>
      </c>
      <c r="G10" s="131" t="s">
        <v>681</v>
      </c>
      <c r="H10" s="88">
        <v>237</v>
      </c>
      <c r="I10" s="89">
        <v>635352980</v>
      </c>
      <c r="J10" s="90">
        <v>102967900</v>
      </c>
      <c r="K10" s="88">
        <f t="shared" si="1"/>
        <v>738320880</v>
      </c>
      <c r="L10" s="111">
        <f t="shared" si="0"/>
        <v>3115277.9746835441</v>
      </c>
      <c r="M10" s="238">
        <f>IFERROR(H10/$Q$6,"-")</f>
        <v>1.5302169421487603E-2</v>
      </c>
      <c r="N10" s="26"/>
      <c r="O10" s="26"/>
      <c r="P10" s="165" t="s">
        <v>99</v>
      </c>
      <c r="Q10" s="120">
        <f>市区町村別_患者数!AM11</f>
        <v>13283</v>
      </c>
    </row>
    <row r="11" spans="1:17" ht="39.950000000000003" customHeight="1">
      <c r="A11" s="26"/>
      <c r="B11" s="332"/>
      <c r="C11" s="323"/>
      <c r="D11" s="327"/>
      <c r="E11" s="39" t="str">
        <f>'高額レセ疾病傾向(患者数順)'!$C$8</f>
        <v>0903</v>
      </c>
      <c r="F11" s="132" t="str">
        <f>'高額レセ疾病傾向(患者数順)'!$D$8</f>
        <v>その他の心疾患</v>
      </c>
      <c r="G11" s="132" t="s">
        <v>686</v>
      </c>
      <c r="H11" s="40">
        <v>184</v>
      </c>
      <c r="I11" s="41">
        <v>530009580</v>
      </c>
      <c r="J11" s="42">
        <v>115319030</v>
      </c>
      <c r="K11" s="40">
        <f t="shared" si="1"/>
        <v>645328610</v>
      </c>
      <c r="L11" s="109">
        <f t="shared" si="0"/>
        <v>3507220.7065217393</v>
      </c>
      <c r="M11" s="239">
        <f t="shared" ref="M11:M14" si="3">IFERROR(H11/$Q$6,"-")</f>
        <v>1.1880165289256199E-2</v>
      </c>
      <c r="N11" s="26"/>
      <c r="O11" s="26"/>
      <c r="P11" s="165" t="s">
        <v>100</v>
      </c>
      <c r="Q11" s="120">
        <f>市区町村別_患者数!AM12</f>
        <v>11994</v>
      </c>
    </row>
    <row r="12" spans="1:17" ht="39.950000000000003" customHeight="1">
      <c r="A12" s="26"/>
      <c r="B12" s="332"/>
      <c r="C12" s="323"/>
      <c r="D12" s="327"/>
      <c r="E12" s="39" t="str">
        <f>'高額レセ疾病傾向(患者数順)'!$C$9</f>
        <v>0210</v>
      </c>
      <c r="F12" s="132" t="str">
        <f>'高額レセ疾病傾向(患者数順)'!$D$9</f>
        <v>その他の悪性新生物＜腫瘍＞</v>
      </c>
      <c r="G12" s="132" t="s">
        <v>687</v>
      </c>
      <c r="H12" s="40">
        <v>131</v>
      </c>
      <c r="I12" s="41">
        <v>311235480</v>
      </c>
      <c r="J12" s="42">
        <v>208491710</v>
      </c>
      <c r="K12" s="40">
        <f t="shared" si="1"/>
        <v>519727190</v>
      </c>
      <c r="L12" s="109">
        <f t="shared" si="0"/>
        <v>3967383.1297709923</v>
      </c>
      <c r="M12" s="239">
        <f t="shared" si="3"/>
        <v>8.458161157024793E-3</v>
      </c>
      <c r="N12" s="26"/>
      <c r="O12" s="26"/>
      <c r="P12" s="165" t="s">
        <v>51</v>
      </c>
      <c r="Q12" s="120">
        <f>市区町村別_患者数!AM13</f>
        <v>10094</v>
      </c>
    </row>
    <row r="13" spans="1:17" ht="39.950000000000003" customHeight="1">
      <c r="A13" s="26"/>
      <c r="B13" s="332"/>
      <c r="C13" s="323"/>
      <c r="D13" s="327"/>
      <c r="E13" s="39" t="str">
        <f>'高額レセ疾病傾向(患者数順)'!$C$10</f>
        <v>1011</v>
      </c>
      <c r="F13" s="132" t="str">
        <f>'高額レセ疾病傾向(患者数順)'!$D$10</f>
        <v>その他の呼吸器系の疾患</v>
      </c>
      <c r="G13" s="132" t="s">
        <v>688</v>
      </c>
      <c r="H13" s="40">
        <v>140</v>
      </c>
      <c r="I13" s="41">
        <v>369656200</v>
      </c>
      <c r="J13" s="42">
        <v>65455500</v>
      </c>
      <c r="K13" s="40">
        <f t="shared" si="1"/>
        <v>435111700</v>
      </c>
      <c r="L13" s="109">
        <f t="shared" si="0"/>
        <v>3107940.7142857141</v>
      </c>
      <c r="M13" s="239">
        <f t="shared" si="3"/>
        <v>9.0392561983471068E-3</v>
      </c>
      <c r="N13" s="26"/>
      <c r="O13" s="26"/>
      <c r="P13" s="165" t="s">
        <v>101</v>
      </c>
      <c r="Q13" s="120">
        <f>市区町村別_患者数!AM14</f>
        <v>6537</v>
      </c>
    </row>
    <row r="14" spans="1:17" ht="39.950000000000003" customHeight="1" thickBot="1">
      <c r="A14" s="26"/>
      <c r="B14" s="333"/>
      <c r="C14" s="325"/>
      <c r="D14" s="328"/>
      <c r="E14" s="43" t="str">
        <f>'高額レセ疾病傾向(患者数順)'!$C$11</f>
        <v>1310</v>
      </c>
      <c r="F14" s="133" t="str">
        <f>'高額レセ疾病傾向(患者数順)'!$D$11</f>
        <v>その他の筋骨格系及び結合組織の疾患</v>
      </c>
      <c r="G14" s="133" t="s">
        <v>689</v>
      </c>
      <c r="H14" s="44">
        <v>167</v>
      </c>
      <c r="I14" s="45">
        <v>593825690</v>
      </c>
      <c r="J14" s="46">
        <v>41381730</v>
      </c>
      <c r="K14" s="44">
        <f t="shared" si="1"/>
        <v>635207420</v>
      </c>
      <c r="L14" s="110">
        <f t="shared" si="0"/>
        <v>3803637.2455089819</v>
      </c>
      <c r="M14" s="240">
        <f t="shared" si="3"/>
        <v>1.078254132231405E-2</v>
      </c>
      <c r="N14" s="26"/>
      <c r="O14" s="26"/>
      <c r="P14" s="165" t="s">
        <v>52</v>
      </c>
      <c r="Q14" s="120">
        <f>市区町村別_患者数!AM15</f>
        <v>14759</v>
      </c>
    </row>
    <row r="15" spans="1:17" ht="39.950000000000003" customHeight="1">
      <c r="A15" s="26"/>
      <c r="B15" s="331">
        <v>3</v>
      </c>
      <c r="C15" s="330" t="s">
        <v>96</v>
      </c>
      <c r="D15" s="329">
        <f>Q7</f>
        <v>9729</v>
      </c>
      <c r="E15" s="47" t="str">
        <f>'高額レセ疾病傾向(患者数順)'!$C$7</f>
        <v>1901</v>
      </c>
      <c r="F15" s="131" t="str">
        <f>'高額レセ疾病傾向(患者数順)'!$D$7</f>
        <v>骨折</v>
      </c>
      <c r="G15" s="131" t="s">
        <v>690</v>
      </c>
      <c r="H15" s="88">
        <v>198</v>
      </c>
      <c r="I15" s="89">
        <v>539467540</v>
      </c>
      <c r="J15" s="90">
        <v>83281110</v>
      </c>
      <c r="K15" s="88">
        <f t="shared" si="1"/>
        <v>622748650</v>
      </c>
      <c r="L15" s="111">
        <f t="shared" si="0"/>
        <v>3145195.2020202018</v>
      </c>
      <c r="M15" s="238">
        <f>IFERROR(H15/$Q$7,"-")</f>
        <v>2.0351526364477335E-2</v>
      </c>
      <c r="N15" s="26"/>
      <c r="O15" s="26"/>
      <c r="P15" s="165" t="s">
        <v>53</v>
      </c>
      <c r="Q15" s="120">
        <f>市区町村別_患者数!AM16</f>
        <v>25098</v>
      </c>
    </row>
    <row r="16" spans="1:17" ht="39.950000000000003" customHeight="1">
      <c r="A16" s="26"/>
      <c r="B16" s="332"/>
      <c r="C16" s="323"/>
      <c r="D16" s="327"/>
      <c r="E16" s="39" t="str">
        <f>'高額レセ疾病傾向(患者数順)'!$C$8</f>
        <v>0903</v>
      </c>
      <c r="F16" s="132" t="str">
        <f>'高額レセ疾病傾向(患者数順)'!$D$8</f>
        <v>その他の心疾患</v>
      </c>
      <c r="G16" s="132" t="s">
        <v>691</v>
      </c>
      <c r="H16" s="40">
        <v>126</v>
      </c>
      <c r="I16" s="41">
        <v>396655210</v>
      </c>
      <c r="J16" s="42">
        <v>78898280</v>
      </c>
      <c r="K16" s="40">
        <f t="shared" si="1"/>
        <v>475553490</v>
      </c>
      <c r="L16" s="109">
        <f t="shared" si="0"/>
        <v>3774234.0476190476</v>
      </c>
      <c r="M16" s="239">
        <f t="shared" ref="M16:M19" si="4">IFERROR(H16/$Q$7,"-")</f>
        <v>1.2950971322849213E-2</v>
      </c>
      <c r="N16" s="26"/>
      <c r="O16" s="26"/>
      <c r="P16" s="165" t="s">
        <v>102</v>
      </c>
      <c r="Q16" s="120">
        <f>市区町村別_患者数!AM17</f>
        <v>12972</v>
      </c>
    </row>
    <row r="17" spans="1:17" ht="39.950000000000003" customHeight="1">
      <c r="A17" s="26"/>
      <c r="B17" s="332"/>
      <c r="C17" s="323"/>
      <c r="D17" s="327"/>
      <c r="E17" s="39" t="str">
        <f>'高額レセ疾病傾向(患者数順)'!$C$9</f>
        <v>0210</v>
      </c>
      <c r="F17" s="132" t="str">
        <f>'高額レセ疾病傾向(患者数順)'!$D$9</f>
        <v>その他の悪性新生物＜腫瘍＞</v>
      </c>
      <c r="G17" s="132" t="s">
        <v>692</v>
      </c>
      <c r="H17" s="40">
        <v>72</v>
      </c>
      <c r="I17" s="41">
        <v>170041210</v>
      </c>
      <c r="J17" s="42">
        <v>138055180</v>
      </c>
      <c r="K17" s="40">
        <f t="shared" si="1"/>
        <v>308096390</v>
      </c>
      <c r="L17" s="109">
        <f t="shared" si="0"/>
        <v>4279116.527777778</v>
      </c>
      <c r="M17" s="239">
        <f t="shared" si="4"/>
        <v>7.4005550416281225E-3</v>
      </c>
      <c r="N17" s="26"/>
      <c r="O17" s="26"/>
      <c r="P17" s="165" t="s">
        <v>103</v>
      </c>
      <c r="Q17" s="120">
        <f>市区町村別_患者数!AM18</f>
        <v>22027</v>
      </c>
    </row>
    <row r="18" spans="1:17" ht="39.950000000000003" customHeight="1">
      <c r="A18" s="26"/>
      <c r="B18" s="332"/>
      <c r="C18" s="323"/>
      <c r="D18" s="327"/>
      <c r="E18" s="39" t="str">
        <f>'高額レセ疾病傾向(患者数順)'!$C$10</f>
        <v>1011</v>
      </c>
      <c r="F18" s="132" t="str">
        <f>'高額レセ疾病傾向(患者数順)'!$D$10</f>
        <v>その他の呼吸器系の疾患</v>
      </c>
      <c r="G18" s="132" t="s">
        <v>693</v>
      </c>
      <c r="H18" s="40">
        <v>100</v>
      </c>
      <c r="I18" s="41">
        <v>196903610</v>
      </c>
      <c r="J18" s="42">
        <v>53231360</v>
      </c>
      <c r="K18" s="40">
        <f t="shared" si="1"/>
        <v>250134970</v>
      </c>
      <c r="L18" s="109">
        <f t="shared" si="0"/>
        <v>2501349.7000000002</v>
      </c>
      <c r="M18" s="239">
        <f t="shared" si="4"/>
        <v>1.0278548668927948E-2</v>
      </c>
      <c r="N18" s="26"/>
      <c r="O18" s="26"/>
      <c r="P18" s="165" t="s">
        <v>104</v>
      </c>
      <c r="Q18" s="120">
        <f>市区町村別_患者数!AM19</f>
        <v>16994</v>
      </c>
    </row>
    <row r="19" spans="1:17" ht="39.950000000000003" customHeight="1" thickBot="1">
      <c r="A19" s="26"/>
      <c r="B19" s="333"/>
      <c r="C19" s="325"/>
      <c r="D19" s="328"/>
      <c r="E19" s="43" t="str">
        <f>'高額レセ疾病傾向(患者数順)'!$C$11</f>
        <v>1310</v>
      </c>
      <c r="F19" s="133" t="str">
        <f>'高額レセ疾病傾向(患者数順)'!$D$11</f>
        <v>その他の筋骨格系及び結合組織の疾患</v>
      </c>
      <c r="G19" s="133" t="s">
        <v>694</v>
      </c>
      <c r="H19" s="44">
        <v>109</v>
      </c>
      <c r="I19" s="45">
        <v>297724000</v>
      </c>
      <c r="J19" s="46">
        <v>36757730</v>
      </c>
      <c r="K19" s="44">
        <f t="shared" si="1"/>
        <v>334481730</v>
      </c>
      <c r="L19" s="110">
        <f t="shared" si="0"/>
        <v>3068639.7247706424</v>
      </c>
      <c r="M19" s="240">
        <f t="shared" si="4"/>
        <v>1.1203618049131463E-2</v>
      </c>
      <c r="N19" s="26"/>
      <c r="O19" s="26"/>
      <c r="P19" s="165" t="s">
        <v>105</v>
      </c>
      <c r="Q19" s="120">
        <f>市区町村別_患者数!AM20</f>
        <v>27763</v>
      </c>
    </row>
    <row r="20" spans="1:17" ht="39.950000000000003" customHeight="1">
      <c r="A20" s="26"/>
      <c r="B20" s="331">
        <v>4</v>
      </c>
      <c r="C20" s="330" t="s">
        <v>97</v>
      </c>
      <c r="D20" s="329">
        <f>Q8</f>
        <v>10808</v>
      </c>
      <c r="E20" s="47" t="str">
        <f>'高額レセ疾病傾向(患者数順)'!$C$7</f>
        <v>1901</v>
      </c>
      <c r="F20" s="131" t="str">
        <f>'高額レセ疾病傾向(患者数順)'!$D$7</f>
        <v>骨折</v>
      </c>
      <c r="G20" s="131" t="s">
        <v>695</v>
      </c>
      <c r="H20" s="88">
        <v>293</v>
      </c>
      <c r="I20" s="89">
        <v>824808930</v>
      </c>
      <c r="J20" s="90">
        <v>117389680</v>
      </c>
      <c r="K20" s="88">
        <f t="shared" si="1"/>
        <v>942198610</v>
      </c>
      <c r="L20" s="111">
        <f t="shared" si="0"/>
        <v>3215694.914675768</v>
      </c>
      <c r="M20" s="238">
        <f>IFERROR(H20/$Q$8,"-")</f>
        <v>2.7109548482605477E-2</v>
      </c>
      <c r="N20" s="26"/>
      <c r="O20" s="26"/>
      <c r="P20" s="165" t="s">
        <v>54</v>
      </c>
      <c r="Q20" s="120">
        <f>市区町村別_患者数!AM21</f>
        <v>18326</v>
      </c>
    </row>
    <row r="21" spans="1:17" ht="39.950000000000003" customHeight="1">
      <c r="A21" s="26"/>
      <c r="B21" s="332"/>
      <c r="C21" s="323"/>
      <c r="D21" s="327"/>
      <c r="E21" s="39" t="str">
        <f>'高額レセ疾病傾向(患者数順)'!$C$8</f>
        <v>0903</v>
      </c>
      <c r="F21" s="132" t="str">
        <f>'高額レセ疾病傾向(患者数順)'!$D$8</f>
        <v>その他の心疾患</v>
      </c>
      <c r="G21" s="132" t="s">
        <v>696</v>
      </c>
      <c r="H21" s="40">
        <v>157</v>
      </c>
      <c r="I21" s="41">
        <v>463667680</v>
      </c>
      <c r="J21" s="42">
        <v>85366870</v>
      </c>
      <c r="K21" s="40">
        <f t="shared" si="1"/>
        <v>549034550</v>
      </c>
      <c r="L21" s="109">
        <f t="shared" si="0"/>
        <v>3497035.3503184714</v>
      </c>
      <c r="M21" s="239">
        <f t="shared" ref="M21:M24" si="5">IFERROR(H21/$Q$8,"-")</f>
        <v>1.4526276831976314E-2</v>
      </c>
      <c r="N21" s="26"/>
      <c r="O21" s="26"/>
      <c r="P21" s="165" t="s">
        <v>106</v>
      </c>
      <c r="Q21" s="120">
        <f>市区町村別_患者数!AM22</f>
        <v>25948</v>
      </c>
    </row>
    <row r="22" spans="1:17" ht="39.950000000000003" customHeight="1">
      <c r="A22" s="26"/>
      <c r="B22" s="332"/>
      <c r="C22" s="323"/>
      <c r="D22" s="327"/>
      <c r="E22" s="39" t="str">
        <f>'高額レセ疾病傾向(患者数順)'!$C$9</f>
        <v>0210</v>
      </c>
      <c r="F22" s="132" t="str">
        <f>'高額レセ疾病傾向(患者数順)'!$D$9</f>
        <v>その他の悪性新生物＜腫瘍＞</v>
      </c>
      <c r="G22" s="132" t="s">
        <v>697</v>
      </c>
      <c r="H22" s="40">
        <v>93</v>
      </c>
      <c r="I22" s="41">
        <v>239626310</v>
      </c>
      <c r="J22" s="42">
        <v>182840490</v>
      </c>
      <c r="K22" s="40">
        <f t="shared" si="1"/>
        <v>422466800</v>
      </c>
      <c r="L22" s="109">
        <f t="shared" si="0"/>
        <v>4542653.7634408604</v>
      </c>
      <c r="M22" s="239">
        <f t="shared" si="5"/>
        <v>8.604737231680237E-3</v>
      </c>
      <c r="N22" s="26"/>
      <c r="O22" s="26"/>
      <c r="P22" s="165" t="s">
        <v>55</v>
      </c>
      <c r="Q22" s="120">
        <f>市区町村別_患者数!AM23</f>
        <v>23197</v>
      </c>
    </row>
    <row r="23" spans="1:17" ht="39.950000000000003" customHeight="1">
      <c r="A23" s="26"/>
      <c r="B23" s="332"/>
      <c r="C23" s="323"/>
      <c r="D23" s="327"/>
      <c r="E23" s="39" t="str">
        <f>'高額レセ疾病傾向(患者数順)'!$C$10</f>
        <v>1011</v>
      </c>
      <c r="F23" s="132" t="str">
        <f>'高額レセ疾病傾向(患者数順)'!$D$10</f>
        <v>その他の呼吸器系の疾患</v>
      </c>
      <c r="G23" s="132" t="s">
        <v>698</v>
      </c>
      <c r="H23" s="40">
        <v>115</v>
      </c>
      <c r="I23" s="41">
        <v>294736700</v>
      </c>
      <c r="J23" s="42">
        <v>50538420</v>
      </c>
      <c r="K23" s="40">
        <f t="shared" si="1"/>
        <v>345275120</v>
      </c>
      <c r="L23" s="109">
        <f t="shared" si="0"/>
        <v>3002392.3478260869</v>
      </c>
      <c r="M23" s="239">
        <f t="shared" si="5"/>
        <v>1.0640266469282013E-2</v>
      </c>
      <c r="N23" s="26"/>
      <c r="O23" s="26"/>
      <c r="P23" s="165" t="s">
        <v>107</v>
      </c>
      <c r="Q23" s="120">
        <f>市区町村別_患者数!AM24</f>
        <v>16046</v>
      </c>
    </row>
    <row r="24" spans="1:17" ht="39.950000000000003" customHeight="1" thickBot="1">
      <c r="A24" s="26"/>
      <c r="B24" s="333"/>
      <c r="C24" s="325"/>
      <c r="D24" s="328"/>
      <c r="E24" s="43" t="str">
        <f>'高額レセ疾病傾向(患者数順)'!$C$11</f>
        <v>1310</v>
      </c>
      <c r="F24" s="133" t="str">
        <f>'高額レセ疾病傾向(患者数順)'!$D$11</f>
        <v>その他の筋骨格系及び結合組織の疾患</v>
      </c>
      <c r="G24" s="133" t="s">
        <v>699</v>
      </c>
      <c r="H24" s="44">
        <v>77</v>
      </c>
      <c r="I24" s="45">
        <v>256117180</v>
      </c>
      <c r="J24" s="46">
        <v>37702780</v>
      </c>
      <c r="K24" s="44">
        <f t="shared" si="1"/>
        <v>293819960</v>
      </c>
      <c r="L24" s="110">
        <f t="shared" si="0"/>
        <v>3815843.6363636362</v>
      </c>
      <c r="M24" s="240">
        <f t="shared" si="5"/>
        <v>7.1243523316062178E-3</v>
      </c>
      <c r="N24" s="26"/>
      <c r="O24" s="26"/>
      <c r="P24" s="165" t="s">
        <v>108</v>
      </c>
      <c r="Q24" s="120">
        <f>市区町村別_患者数!AM25</f>
        <v>25098</v>
      </c>
    </row>
    <row r="25" spans="1:17" ht="39.950000000000003" customHeight="1">
      <c r="A25" s="26"/>
      <c r="B25" s="331">
        <v>5</v>
      </c>
      <c r="C25" s="330" t="s">
        <v>98</v>
      </c>
      <c r="D25" s="329">
        <f>Q9</f>
        <v>9963</v>
      </c>
      <c r="E25" s="47" t="str">
        <f>'高額レセ疾病傾向(患者数順)'!$C$7</f>
        <v>1901</v>
      </c>
      <c r="F25" s="131" t="str">
        <f>'高額レセ疾病傾向(患者数順)'!$D$7</f>
        <v>骨折</v>
      </c>
      <c r="G25" s="131" t="s">
        <v>681</v>
      </c>
      <c r="H25" s="88">
        <v>176</v>
      </c>
      <c r="I25" s="89">
        <v>439782070</v>
      </c>
      <c r="J25" s="90">
        <v>66111390</v>
      </c>
      <c r="K25" s="88">
        <f t="shared" si="1"/>
        <v>505893460</v>
      </c>
      <c r="L25" s="111">
        <f t="shared" si="0"/>
        <v>2874394.6590909092</v>
      </c>
      <c r="M25" s="238">
        <f>IFERROR(H25/$Q$9,"-")</f>
        <v>1.7665361838803573E-2</v>
      </c>
      <c r="N25" s="26"/>
      <c r="O25" s="26"/>
      <c r="P25" s="165" t="s">
        <v>109</v>
      </c>
      <c r="Q25" s="120">
        <f>市区町村別_患者数!AM26</f>
        <v>16365</v>
      </c>
    </row>
    <row r="26" spans="1:17" ht="39.950000000000003" customHeight="1">
      <c r="A26" s="26"/>
      <c r="B26" s="332"/>
      <c r="C26" s="323"/>
      <c r="D26" s="327"/>
      <c r="E26" s="39" t="str">
        <f>'高額レセ疾病傾向(患者数順)'!$C$8</f>
        <v>0903</v>
      </c>
      <c r="F26" s="132" t="str">
        <f>'高額レセ疾病傾向(患者数順)'!$D$8</f>
        <v>その他の心疾患</v>
      </c>
      <c r="G26" s="132" t="s">
        <v>700</v>
      </c>
      <c r="H26" s="40">
        <v>125</v>
      </c>
      <c r="I26" s="41">
        <v>368642190</v>
      </c>
      <c r="J26" s="42">
        <v>79562150</v>
      </c>
      <c r="K26" s="40">
        <f t="shared" si="1"/>
        <v>448204340</v>
      </c>
      <c r="L26" s="109">
        <f t="shared" si="0"/>
        <v>3585634.72</v>
      </c>
      <c r="M26" s="239">
        <f t="shared" ref="M26:M29" si="6">IFERROR(H26/$Q$9,"-")</f>
        <v>1.2546421760513902E-2</v>
      </c>
      <c r="N26" s="26"/>
      <c r="O26" s="26"/>
      <c r="P26" s="165" t="s">
        <v>56</v>
      </c>
      <c r="Q26" s="120">
        <f>市区町村別_患者数!AM27</f>
        <v>21781</v>
      </c>
    </row>
    <row r="27" spans="1:17" ht="39.950000000000003" customHeight="1">
      <c r="A27" s="26"/>
      <c r="B27" s="332"/>
      <c r="C27" s="323"/>
      <c r="D27" s="327"/>
      <c r="E27" s="39" t="str">
        <f>'高額レセ疾病傾向(患者数順)'!$C$9</f>
        <v>0210</v>
      </c>
      <c r="F27" s="132" t="str">
        <f>'高額レセ疾病傾向(患者数順)'!$D$9</f>
        <v>その他の悪性新生物＜腫瘍＞</v>
      </c>
      <c r="G27" s="132" t="s">
        <v>701</v>
      </c>
      <c r="H27" s="40">
        <v>97</v>
      </c>
      <c r="I27" s="41">
        <v>174643000</v>
      </c>
      <c r="J27" s="42">
        <v>152246750</v>
      </c>
      <c r="K27" s="40">
        <f t="shared" si="1"/>
        <v>326889750</v>
      </c>
      <c r="L27" s="109">
        <f t="shared" si="0"/>
        <v>3369997.4226804124</v>
      </c>
      <c r="M27" s="239">
        <f t="shared" si="6"/>
        <v>9.7360232861587875E-3</v>
      </c>
      <c r="N27" s="26"/>
      <c r="O27" s="26"/>
      <c r="P27" s="165" t="s">
        <v>110</v>
      </c>
      <c r="Q27" s="120">
        <f>市区町村別_患者数!AM28</f>
        <v>33821</v>
      </c>
    </row>
    <row r="28" spans="1:17" ht="39.950000000000003" customHeight="1">
      <c r="A28" s="26"/>
      <c r="B28" s="332"/>
      <c r="C28" s="323"/>
      <c r="D28" s="327"/>
      <c r="E28" s="39" t="str">
        <f>'高額レセ疾病傾向(患者数順)'!$C$10</f>
        <v>1011</v>
      </c>
      <c r="F28" s="132" t="str">
        <f>'高額レセ疾病傾向(患者数順)'!$D$10</f>
        <v>その他の呼吸器系の疾患</v>
      </c>
      <c r="G28" s="132" t="s">
        <v>702</v>
      </c>
      <c r="H28" s="40">
        <v>64</v>
      </c>
      <c r="I28" s="41">
        <v>118796040</v>
      </c>
      <c r="J28" s="42">
        <v>33792570</v>
      </c>
      <c r="K28" s="40">
        <f t="shared" si="1"/>
        <v>152588610</v>
      </c>
      <c r="L28" s="109">
        <f t="shared" si="0"/>
        <v>2384197.03125</v>
      </c>
      <c r="M28" s="239">
        <f t="shared" si="6"/>
        <v>6.4237679413831177E-3</v>
      </c>
      <c r="N28" s="26"/>
      <c r="O28" s="26"/>
      <c r="P28" s="165" t="s">
        <v>111</v>
      </c>
      <c r="Q28" s="120">
        <f>市区町村別_患者数!AM29</f>
        <v>15444</v>
      </c>
    </row>
    <row r="29" spans="1:17" ht="39.950000000000003" customHeight="1" thickBot="1">
      <c r="A29" s="26"/>
      <c r="B29" s="333"/>
      <c r="C29" s="325"/>
      <c r="D29" s="328"/>
      <c r="E29" s="43" t="str">
        <f>'高額レセ疾病傾向(患者数順)'!$C$11</f>
        <v>1310</v>
      </c>
      <c r="F29" s="133" t="str">
        <f>'高額レセ疾病傾向(患者数順)'!$D$11</f>
        <v>その他の筋骨格系及び結合組織の疾患</v>
      </c>
      <c r="G29" s="133" t="s">
        <v>703</v>
      </c>
      <c r="H29" s="44">
        <v>50</v>
      </c>
      <c r="I29" s="45">
        <v>161437630</v>
      </c>
      <c r="J29" s="46">
        <v>30627900</v>
      </c>
      <c r="K29" s="44">
        <f t="shared" si="1"/>
        <v>192065530</v>
      </c>
      <c r="L29" s="110">
        <f t="shared" si="0"/>
        <v>3841310.6</v>
      </c>
      <c r="M29" s="240">
        <f t="shared" si="6"/>
        <v>5.0185687042055603E-3</v>
      </c>
      <c r="N29" s="26"/>
      <c r="O29" s="26"/>
      <c r="P29" s="165" t="s">
        <v>112</v>
      </c>
      <c r="Q29" s="120">
        <f>市区町村別_患者数!AM30</f>
        <v>10686</v>
      </c>
    </row>
    <row r="30" spans="1:17" ht="39.950000000000003" customHeight="1">
      <c r="A30" s="26"/>
      <c r="B30" s="331">
        <v>6</v>
      </c>
      <c r="C30" s="330" t="s">
        <v>99</v>
      </c>
      <c r="D30" s="329">
        <f>Q10</f>
        <v>13283</v>
      </c>
      <c r="E30" s="47" t="str">
        <f>'高額レセ疾病傾向(患者数順)'!$C$7</f>
        <v>1901</v>
      </c>
      <c r="F30" s="131" t="str">
        <f>'高額レセ疾病傾向(患者数順)'!$D$7</f>
        <v>骨折</v>
      </c>
      <c r="G30" s="131" t="s">
        <v>681</v>
      </c>
      <c r="H30" s="88">
        <v>251</v>
      </c>
      <c r="I30" s="89">
        <v>678556850</v>
      </c>
      <c r="J30" s="90">
        <v>97321520</v>
      </c>
      <c r="K30" s="88">
        <f t="shared" si="1"/>
        <v>775878370</v>
      </c>
      <c r="L30" s="111">
        <f t="shared" si="0"/>
        <v>3091148.8844621512</v>
      </c>
      <c r="M30" s="238">
        <f>IFERROR(H30/$Q$10,"-")</f>
        <v>1.8896333659564859E-2</v>
      </c>
      <c r="N30" s="26"/>
      <c r="O30" s="26"/>
      <c r="P30" s="165" t="s">
        <v>30</v>
      </c>
      <c r="Q30" s="120">
        <f>市区町村別_患者数!AM31</f>
        <v>146909</v>
      </c>
    </row>
    <row r="31" spans="1:17" ht="39.950000000000003" customHeight="1">
      <c r="A31" s="26"/>
      <c r="B31" s="332"/>
      <c r="C31" s="323"/>
      <c r="D31" s="327"/>
      <c r="E31" s="39" t="str">
        <f>'高額レセ疾病傾向(患者数順)'!$C$8</f>
        <v>0903</v>
      </c>
      <c r="F31" s="132" t="str">
        <f>'高額レセ疾病傾向(患者数順)'!$D$8</f>
        <v>その他の心疾患</v>
      </c>
      <c r="G31" s="132" t="s">
        <v>704</v>
      </c>
      <c r="H31" s="40">
        <v>158</v>
      </c>
      <c r="I31" s="41">
        <v>473367150</v>
      </c>
      <c r="J31" s="42">
        <v>97014600</v>
      </c>
      <c r="K31" s="40">
        <f t="shared" si="1"/>
        <v>570381750</v>
      </c>
      <c r="L31" s="109">
        <f t="shared" si="0"/>
        <v>3610011.0759493671</v>
      </c>
      <c r="M31" s="239">
        <f t="shared" ref="M31:M34" si="7">IFERROR(H31/$Q$10,"-")</f>
        <v>1.1894903259805767E-2</v>
      </c>
      <c r="N31" s="26"/>
      <c r="O31" s="26"/>
      <c r="P31" s="165" t="s">
        <v>31</v>
      </c>
      <c r="Q31" s="120">
        <f>市区町村別_患者数!AM32</f>
        <v>24767</v>
      </c>
    </row>
    <row r="32" spans="1:17" ht="39.950000000000003" customHeight="1">
      <c r="A32" s="26"/>
      <c r="B32" s="332"/>
      <c r="C32" s="323"/>
      <c r="D32" s="327"/>
      <c r="E32" s="39" t="str">
        <f>'高額レセ疾病傾向(患者数順)'!$C$9</f>
        <v>0210</v>
      </c>
      <c r="F32" s="132" t="str">
        <f>'高額レセ疾病傾向(患者数順)'!$D$9</f>
        <v>その他の悪性新生物＜腫瘍＞</v>
      </c>
      <c r="G32" s="132" t="s">
        <v>683</v>
      </c>
      <c r="H32" s="40">
        <v>111</v>
      </c>
      <c r="I32" s="41">
        <v>262735720</v>
      </c>
      <c r="J32" s="42">
        <v>202510730</v>
      </c>
      <c r="K32" s="40">
        <f t="shared" si="1"/>
        <v>465246450</v>
      </c>
      <c r="L32" s="109">
        <f t="shared" si="0"/>
        <v>4191409.4594594594</v>
      </c>
      <c r="M32" s="239">
        <f t="shared" si="7"/>
        <v>8.356545961002786E-3</v>
      </c>
      <c r="N32" s="26"/>
      <c r="O32" s="26"/>
      <c r="P32" s="165" t="s">
        <v>32</v>
      </c>
      <c r="Q32" s="120">
        <f>市区町村別_患者数!AM33</f>
        <v>21008</v>
      </c>
    </row>
    <row r="33" spans="1:17" ht="39.950000000000003" customHeight="1">
      <c r="A33" s="26"/>
      <c r="B33" s="332"/>
      <c r="C33" s="323"/>
      <c r="D33" s="327"/>
      <c r="E33" s="39" t="str">
        <f>'高額レセ疾病傾向(患者数順)'!$C$10</f>
        <v>1011</v>
      </c>
      <c r="F33" s="132" t="str">
        <f>'高額レセ疾病傾向(患者数順)'!$D$10</f>
        <v>その他の呼吸器系の疾患</v>
      </c>
      <c r="G33" s="132" t="s">
        <v>705</v>
      </c>
      <c r="H33" s="40">
        <v>150</v>
      </c>
      <c r="I33" s="41">
        <v>334766370</v>
      </c>
      <c r="J33" s="42">
        <v>96583010</v>
      </c>
      <c r="K33" s="40">
        <f t="shared" si="1"/>
        <v>431349380</v>
      </c>
      <c r="L33" s="109">
        <f t="shared" si="0"/>
        <v>2875662.5333333332</v>
      </c>
      <c r="M33" s="239">
        <f t="shared" si="7"/>
        <v>1.1292629677030791E-2</v>
      </c>
      <c r="N33" s="26"/>
      <c r="O33" s="26"/>
      <c r="P33" s="165" t="s">
        <v>33</v>
      </c>
      <c r="Q33" s="120">
        <f>市区町村別_患者数!AM34</f>
        <v>17258</v>
      </c>
    </row>
    <row r="34" spans="1:17" ht="39.950000000000003" customHeight="1" thickBot="1">
      <c r="A34" s="26"/>
      <c r="B34" s="333"/>
      <c r="C34" s="325"/>
      <c r="D34" s="328"/>
      <c r="E34" s="43" t="str">
        <f>'高額レセ疾病傾向(患者数順)'!$C$11</f>
        <v>1310</v>
      </c>
      <c r="F34" s="133" t="str">
        <f>'高額レセ疾病傾向(患者数順)'!$D$11</f>
        <v>その他の筋骨格系及び結合組織の疾患</v>
      </c>
      <c r="G34" s="133" t="s">
        <v>706</v>
      </c>
      <c r="H34" s="44">
        <v>84</v>
      </c>
      <c r="I34" s="45">
        <v>326967430</v>
      </c>
      <c r="J34" s="46">
        <v>17308830</v>
      </c>
      <c r="K34" s="44">
        <f t="shared" si="1"/>
        <v>344276260</v>
      </c>
      <c r="L34" s="110">
        <f t="shared" si="0"/>
        <v>4098526.9047619049</v>
      </c>
      <c r="M34" s="240">
        <f t="shared" si="7"/>
        <v>6.3238726191372427E-3</v>
      </c>
      <c r="N34" s="26"/>
      <c r="O34" s="26"/>
      <c r="P34" s="165" t="s">
        <v>34</v>
      </c>
      <c r="Q34" s="120">
        <f>市区町村別_患者数!AM35</f>
        <v>23108</v>
      </c>
    </row>
    <row r="35" spans="1:17" ht="39.950000000000003" customHeight="1">
      <c r="A35" s="26"/>
      <c r="B35" s="331">
        <v>7</v>
      </c>
      <c r="C35" s="330" t="s">
        <v>100</v>
      </c>
      <c r="D35" s="329">
        <f>Q11</f>
        <v>11994</v>
      </c>
      <c r="E35" s="47" t="str">
        <f>'高額レセ疾病傾向(患者数順)'!$C$7</f>
        <v>1901</v>
      </c>
      <c r="F35" s="131" t="str">
        <f>'高額レセ疾病傾向(患者数順)'!$D$7</f>
        <v>骨折</v>
      </c>
      <c r="G35" s="131" t="s">
        <v>681</v>
      </c>
      <c r="H35" s="88">
        <v>193</v>
      </c>
      <c r="I35" s="89">
        <v>571004680</v>
      </c>
      <c r="J35" s="90">
        <v>90836620</v>
      </c>
      <c r="K35" s="88">
        <f t="shared" si="1"/>
        <v>661841300</v>
      </c>
      <c r="L35" s="111">
        <f t="shared" si="0"/>
        <v>3429229.5336787566</v>
      </c>
      <c r="M35" s="238">
        <f>IFERROR(H35/$Q$11,"-")</f>
        <v>1.6091379022844757E-2</v>
      </c>
      <c r="N35" s="26"/>
      <c r="O35" s="26"/>
      <c r="P35" s="165" t="s">
        <v>35</v>
      </c>
      <c r="Q35" s="120">
        <f>市区町村別_患者数!AM36</f>
        <v>31562</v>
      </c>
    </row>
    <row r="36" spans="1:17" ht="39.950000000000003" customHeight="1">
      <c r="A36" s="26"/>
      <c r="B36" s="332"/>
      <c r="C36" s="323"/>
      <c r="D36" s="327"/>
      <c r="E36" s="39" t="str">
        <f>'高額レセ疾病傾向(患者数順)'!$C$8</f>
        <v>0903</v>
      </c>
      <c r="F36" s="132" t="str">
        <f>'高額レセ疾病傾向(患者数順)'!$D$8</f>
        <v>その他の心疾患</v>
      </c>
      <c r="G36" s="132" t="s">
        <v>707</v>
      </c>
      <c r="H36" s="40">
        <v>148</v>
      </c>
      <c r="I36" s="41">
        <v>429341250</v>
      </c>
      <c r="J36" s="42">
        <v>111240980</v>
      </c>
      <c r="K36" s="40">
        <f t="shared" si="1"/>
        <v>540582230</v>
      </c>
      <c r="L36" s="109">
        <f t="shared" si="0"/>
        <v>3652582.6351351351</v>
      </c>
      <c r="M36" s="239">
        <f t="shared" ref="M36:M39" si="8">IFERROR(H36/$Q$11,"-")</f>
        <v>1.2339503084875771E-2</v>
      </c>
      <c r="N36" s="26"/>
      <c r="O36" s="26"/>
      <c r="P36" s="165" t="s">
        <v>36</v>
      </c>
      <c r="Q36" s="120">
        <f>市区町村別_患者数!AM37</f>
        <v>25703</v>
      </c>
    </row>
    <row r="37" spans="1:17" ht="39.950000000000003" customHeight="1">
      <c r="A37" s="26"/>
      <c r="B37" s="332"/>
      <c r="C37" s="323"/>
      <c r="D37" s="327"/>
      <c r="E37" s="39" t="str">
        <f>'高額レセ疾病傾向(患者数順)'!$C$9</f>
        <v>0210</v>
      </c>
      <c r="F37" s="132" t="str">
        <f>'高額レセ疾病傾向(患者数順)'!$D$9</f>
        <v>その他の悪性新生物＜腫瘍＞</v>
      </c>
      <c r="G37" s="132" t="s">
        <v>708</v>
      </c>
      <c r="H37" s="40">
        <v>124</v>
      </c>
      <c r="I37" s="41">
        <v>257334800</v>
      </c>
      <c r="J37" s="42">
        <v>179445750</v>
      </c>
      <c r="K37" s="40">
        <f t="shared" si="1"/>
        <v>436780550</v>
      </c>
      <c r="L37" s="109">
        <f t="shared" si="0"/>
        <v>3522423.7903225808</v>
      </c>
      <c r="M37" s="239">
        <f t="shared" si="8"/>
        <v>1.0338502584625646E-2</v>
      </c>
      <c r="N37" s="26"/>
      <c r="O37" s="26"/>
      <c r="P37" s="165" t="s">
        <v>37</v>
      </c>
      <c r="Q37" s="120">
        <f>市区町村別_患者数!AM38</f>
        <v>7555</v>
      </c>
    </row>
    <row r="38" spans="1:17" ht="39.950000000000003" customHeight="1">
      <c r="A38" s="26"/>
      <c r="B38" s="332"/>
      <c r="C38" s="323"/>
      <c r="D38" s="327"/>
      <c r="E38" s="39" t="str">
        <f>'高額レセ疾病傾向(患者数順)'!$C$10</f>
        <v>1011</v>
      </c>
      <c r="F38" s="132" t="str">
        <f>'高額レセ疾病傾向(患者数順)'!$D$10</f>
        <v>その他の呼吸器系の疾患</v>
      </c>
      <c r="G38" s="132" t="s">
        <v>684</v>
      </c>
      <c r="H38" s="40">
        <v>130</v>
      </c>
      <c r="I38" s="41">
        <v>326553120</v>
      </c>
      <c r="J38" s="42">
        <v>64102010</v>
      </c>
      <c r="K38" s="40">
        <f t="shared" si="1"/>
        <v>390655130</v>
      </c>
      <c r="L38" s="109">
        <f t="shared" si="0"/>
        <v>3005039.4615384615</v>
      </c>
      <c r="M38" s="239">
        <f t="shared" si="8"/>
        <v>1.0838752709688178E-2</v>
      </c>
      <c r="N38" s="26"/>
      <c r="O38" s="26"/>
      <c r="P38" s="165" t="s">
        <v>38</v>
      </c>
      <c r="Q38" s="120">
        <f>市区町村別_患者数!AM39</f>
        <v>32422</v>
      </c>
    </row>
    <row r="39" spans="1:17" ht="39.950000000000003" customHeight="1" thickBot="1">
      <c r="A39" s="26"/>
      <c r="B39" s="333"/>
      <c r="C39" s="325"/>
      <c r="D39" s="328"/>
      <c r="E39" s="43" t="str">
        <f>'高額レセ疾病傾向(患者数順)'!$C$11</f>
        <v>1310</v>
      </c>
      <c r="F39" s="133" t="str">
        <f>'高額レセ疾病傾向(患者数順)'!$D$11</f>
        <v>その他の筋骨格系及び結合組織の疾患</v>
      </c>
      <c r="G39" s="133" t="s">
        <v>709</v>
      </c>
      <c r="H39" s="44">
        <v>63</v>
      </c>
      <c r="I39" s="45">
        <v>192810680</v>
      </c>
      <c r="J39" s="46">
        <v>23231810</v>
      </c>
      <c r="K39" s="44">
        <f t="shared" si="1"/>
        <v>216042490</v>
      </c>
      <c r="L39" s="110">
        <f t="shared" si="0"/>
        <v>3429245.8730158731</v>
      </c>
      <c r="M39" s="240">
        <f t="shared" si="8"/>
        <v>5.2526263131565786E-3</v>
      </c>
      <c r="N39" s="26"/>
      <c r="O39" s="26"/>
      <c r="P39" s="165" t="s">
        <v>1</v>
      </c>
      <c r="Q39" s="120">
        <f>市区町村別_患者数!AM40</f>
        <v>66353</v>
      </c>
    </row>
    <row r="40" spans="1:17" ht="39.950000000000003" customHeight="1">
      <c r="A40" s="26"/>
      <c r="B40" s="331">
        <v>8</v>
      </c>
      <c r="C40" s="330" t="s">
        <v>51</v>
      </c>
      <c r="D40" s="329">
        <f>Q12</f>
        <v>10094</v>
      </c>
      <c r="E40" s="47" t="str">
        <f>'高額レセ疾病傾向(患者数順)'!$C$7</f>
        <v>1901</v>
      </c>
      <c r="F40" s="131" t="str">
        <f>'高額レセ疾病傾向(患者数順)'!$D$7</f>
        <v>骨折</v>
      </c>
      <c r="G40" s="131" t="s">
        <v>710</v>
      </c>
      <c r="H40" s="88">
        <v>129</v>
      </c>
      <c r="I40" s="89">
        <v>335857250</v>
      </c>
      <c r="J40" s="90">
        <v>56558850</v>
      </c>
      <c r="K40" s="88">
        <f t="shared" si="1"/>
        <v>392416100</v>
      </c>
      <c r="L40" s="111">
        <f t="shared" si="0"/>
        <v>3041985.2713178294</v>
      </c>
      <c r="M40" s="238">
        <f>IFERROR(H40/$Q$12,"-")</f>
        <v>1.2779869229245096E-2</v>
      </c>
      <c r="N40" s="26"/>
      <c r="O40" s="26"/>
      <c r="P40" s="165" t="s">
        <v>2</v>
      </c>
      <c r="Q40" s="120">
        <f>市区町村別_患者数!AM41</f>
        <v>18444</v>
      </c>
    </row>
    <row r="41" spans="1:17" ht="39.950000000000003" customHeight="1">
      <c r="A41" s="26"/>
      <c r="B41" s="332"/>
      <c r="C41" s="323"/>
      <c r="D41" s="327"/>
      <c r="E41" s="39" t="str">
        <f>'高額レセ疾病傾向(患者数順)'!$C$8</f>
        <v>0903</v>
      </c>
      <c r="F41" s="132" t="str">
        <f>'高額レセ疾病傾向(患者数順)'!$D$8</f>
        <v>その他の心疾患</v>
      </c>
      <c r="G41" s="132" t="s">
        <v>711</v>
      </c>
      <c r="H41" s="40">
        <v>127</v>
      </c>
      <c r="I41" s="41">
        <v>394568930</v>
      </c>
      <c r="J41" s="42">
        <v>75856940</v>
      </c>
      <c r="K41" s="40">
        <f t="shared" si="1"/>
        <v>470425870</v>
      </c>
      <c r="L41" s="109">
        <f t="shared" si="0"/>
        <v>3704140.7086614175</v>
      </c>
      <c r="M41" s="239">
        <f t="shared" ref="M41:M44" si="9">IFERROR(H41/$Q$12,"-")</f>
        <v>1.258173172181494E-2</v>
      </c>
      <c r="N41" s="26"/>
      <c r="O41" s="26"/>
      <c r="P41" s="165" t="s">
        <v>3</v>
      </c>
      <c r="Q41" s="120">
        <f>市区町村別_患者数!AM42</f>
        <v>57228</v>
      </c>
    </row>
    <row r="42" spans="1:17" ht="39.950000000000003" customHeight="1">
      <c r="A42" s="26"/>
      <c r="B42" s="332"/>
      <c r="C42" s="323"/>
      <c r="D42" s="327"/>
      <c r="E42" s="39" t="str">
        <f>'高額レセ疾病傾向(患者数順)'!$C$9</f>
        <v>0210</v>
      </c>
      <c r="F42" s="132" t="str">
        <f>'高額レセ疾病傾向(患者数順)'!$D$9</f>
        <v>その他の悪性新生物＜腫瘍＞</v>
      </c>
      <c r="G42" s="132" t="s">
        <v>683</v>
      </c>
      <c r="H42" s="40">
        <v>112</v>
      </c>
      <c r="I42" s="41">
        <v>245370650</v>
      </c>
      <c r="J42" s="42">
        <v>201231770</v>
      </c>
      <c r="K42" s="40">
        <f t="shared" si="1"/>
        <v>446602420</v>
      </c>
      <c r="L42" s="109">
        <f t="shared" si="0"/>
        <v>3987521.6071428573</v>
      </c>
      <c r="M42" s="239">
        <f t="shared" si="9"/>
        <v>1.1095700416088766E-2</v>
      </c>
      <c r="N42" s="26"/>
      <c r="O42" s="26"/>
      <c r="P42" s="165" t="s">
        <v>39</v>
      </c>
      <c r="Q42" s="120">
        <f>市区町村別_患者数!AM43</f>
        <v>11957</v>
      </c>
    </row>
    <row r="43" spans="1:17" ht="39.950000000000003" customHeight="1">
      <c r="A43" s="26"/>
      <c r="B43" s="332"/>
      <c r="C43" s="323"/>
      <c r="D43" s="327"/>
      <c r="E43" s="39" t="str">
        <f>'高額レセ疾病傾向(患者数順)'!$C$10</f>
        <v>1011</v>
      </c>
      <c r="F43" s="132" t="str">
        <f>'高額レセ疾病傾向(患者数順)'!$D$10</f>
        <v>その他の呼吸器系の疾患</v>
      </c>
      <c r="G43" s="132" t="s">
        <v>684</v>
      </c>
      <c r="H43" s="40">
        <v>75</v>
      </c>
      <c r="I43" s="41">
        <v>161162860</v>
      </c>
      <c r="J43" s="42">
        <v>37207500</v>
      </c>
      <c r="K43" s="40">
        <f t="shared" si="1"/>
        <v>198370360</v>
      </c>
      <c r="L43" s="109">
        <f t="shared" si="0"/>
        <v>2644938.1333333333</v>
      </c>
      <c r="M43" s="239">
        <f t="shared" si="9"/>
        <v>7.4301565286308702E-3</v>
      </c>
      <c r="N43" s="26"/>
      <c r="O43" s="26"/>
      <c r="P43" s="165" t="s">
        <v>7</v>
      </c>
      <c r="Q43" s="120">
        <f>市区町村別_患者数!AM44</f>
        <v>66470</v>
      </c>
    </row>
    <row r="44" spans="1:17" ht="39.950000000000003" customHeight="1" thickBot="1">
      <c r="A44" s="26"/>
      <c r="B44" s="333"/>
      <c r="C44" s="325"/>
      <c r="D44" s="328"/>
      <c r="E44" s="43" t="str">
        <f>'高額レセ疾病傾向(患者数順)'!$C$11</f>
        <v>1310</v>
      </c>
      <c r="F44" s="133" t="str">
        <f>'高額レセ疾病傾向(患者数順)'!$D$11</f>
        <v>その他の筋骨格系及び結合組織の疾患</v>
      </c>
      <c r="G44" s="133" t="s">
        <v>712</v>
      </c>
      <c r="H44" s="44">
        <v>56</v>
      </c>
      <c r="I44" s="45">
        <v>194007890</v>
      </c>
      <c r="J44" s="46">
        <v>16823670</v>
      </c>
      <c r="K44" s="44">
        <f t="shared" si="1"/>
        <v>210831560</v>
      </c>
      <c r="L44" s="110">
        <f t="shared" si="0"/>
        <v>3764849.2857142859</v>
      </c>
      <c r="M44" s="240">
        <f t="shared" si="9"/>
        <v>5.5478502080443829E-3</v>
      </c>
      <c r="N44" s="26"/>
      <c r="O44" s="26"/>
      <c r="P44" s="165" t="s">
        <v>40</v>
      </c>
      <c r="Q44" s="120">
        <f>市区町村別_患者数!AM45</f>
        <v>14344</v>
      </c>
    </row>
    <row r="45" spans="1:17" ht="39.950000000000003" customHeight="1">
      <c r="A45" s="26"/>
      <c r="B45" s="331">
        <v>9</v>
      </c>
      <c r="C45" s="330" t="s">
        <v>101</v>
      </c>
      <c r="D45" s="329">
        <f>Q13</f>
        <v>6537</v>
      </c>
      <c r="E45" s="47" t="str">
        <f>'高額レセ疾病傾向(患者数順)'!$C$7</f>
        <v>1901</v>
      </c>
      <c r="F45" s="131" t="str">
        <f>'高額レセ疾病傾向(患者数順)'!$D$7</f>
        <v>骨折</v>
      </c>
      <c r="G45" s="131" t="s">
        <v>713</v>
      </c>
      <c r="H45" s="88">
        <v>119</v>
      </c>
      <c r="I45" s="89">
        <v>289327520</v>
      </c>
      <c r="J45" s="90">
        <v>50404590</v>
      </c>
      <c r="K45" s="88">
        <f t="shared" si="1"/>
        <v>339732110</v>
      </c>
      <c r="L45" s="111">
        <f t="shared" si="0"/>
        <v>2854891.6806722688</v>
      </c>
      <c r="M45" s="238">
        <f>IFERROR(H45/$Q$13,"-")</f>
        <v>1.8204069144867677E-2</v>
      </c>
      <c r="N45" s="26"/>
      <c r="O45" s="26"/>
      <c r="P45" s="165" t="s">
        <v>11</v>
      </c>
      <c r="Q45" s="120">
        <f>市区町村別_患者数!AM46</f>
        <v>26342</v>
      </c>
    </row>
    <row r="46" spans="1:17" ht="39.950000000000003" customHeight="1">
      <c r="A46" s="26"/>
      <c r="B46" s="332"/>
      <c r="C46" s="323"/>
      <c r="D46" s="327"/>
      <c r="E46" s="39" t="str">
        <f>'高額レセ疾病傾向(患者数順)'!$C$8</f>
        <v>0903</v>
      </c>
      <c r="F46" s="132" t="str">
        <f>'高額レセ疾病傾向(患者数順)'!$D$8</f>
        <v>その他の心疾患</v>
      </c>
      <c r="G46" s="132" t="s">
        <v>682</v>
      </c>
      <c r="H46" s="40">
        <v>95</v>
      </c>
      <c r="I46" s="41">
        <v>262396420</v>
      </c>
      <c r="J46" s="42">
        <v>49016130</v>
      </c>
      <c r="K46" s="40">
        <f t="shared" si="1"/>
        <v>311412550</v>
      </c>
      <c r="L46" s="109">
        <f t="shared" si="0"/>
        <v>3278026.8421052634</v>
      </c>
      <c r="M46" s="239">
        <f t="shared" ref="M46:M49" si="10">IFERROR(H46/$Q$13,"-")</f>
        <v>1.4532660241701086E-2</v>
      </c>
      <c r="N46" s="26"/>
      <c r="O46" s="26"/>
      <c r="P46" s="165" t="s">
        <v>12</v>
      </c>
      <c r="Q46" s="120">
        <f>市区町村別_患者数!AM47</f>
        <v>70556</v>
      </c>
    </row>
    <row r="47" spans="1:17" ht="39.950000000000003" customHeight="1">
      <c r="A47" s="26"/>
      <c r="B47" s="332"/>
      <c r="C47" s="323"/>
      <c r="D47" s="327"/>
      <c r="E47" s="39" t="str">
        <f>'高額レセ疾病傾向(患者数順)'!$C$9</f>
        <v>0210</v>
      </c>
      <c r="F47" s="132" t="str">
        <f>'高額レセ疾病傾向(患者数順)'!$D$9</f>
        <v>その他の悪性新生物＜腫瘍＞</v>
      </c>
      <c r="G47" s="132" t="s">
        <v>714</v>
      </c>
      <c r="H47" s="40">
        <v>45</v>
      </c>
      <c r="I47" s="41">
        <v>62028620</v>
      </c>
      <c r="J47" s="42">
        <v>106208270</v>
      </c>
      <c r="K47" s="40">
        <f t="shared" si="1"/>
        <v>168236890</v>
      </c>
      <c r="L47" s="109">
        <f t="shared" si="0"/>
        <v>3738597.5555555555</v>
      </c>
      <c r="M47" s="239">
        <f t="shared" si="10"/>
        <v>6.8838916934373566E-3</v>
      </c>
      <c r="N47" s="26"/>
      <c r="O47" s="26"/>
      <c r="P47" s="165" t="s">
        <v>8</v>
      </c>
      <c r="Q47" s="120">
        <f>市区町村別_患者数!AM48</f>
        <v>43423</v>
      </c>
    </row>
    <row r="48" spans="1:17" ht="39.950000000000003" customHeight="1">
      <c r="A48" s="26"/>
      <c r="B48" s="332"/>
      <c r="C48" s="323"/>
      <c r="D48" s="327"/>
      <c r="E48" s="39" t="str">
        <f>'高額レセ疾病傾向(患者数順)'!$C$10</f>
        <v>1011</v>
      </c>
      <c r="F48" s="132" t="str">
        <f>'高額レセ疾病傾向(患者数順)'!$D$10</f>
        <v>その他の呼吸器系の疾患</v>
      </c>
      <c r="G48" s="132" t="s">
        <v>715</v>
      </c>
      <c r="H48" s="40">
        <v>86</v>
      </c>
      <c r="I48" s="41">
        <v>256947980</v>
      </c>
      <c r="J48" s="42">
        <v>37245390</v>
      </c>
      <c r="K48" s="40">
        <f t="shared" si="1"/>
        <v>294193370</v>
      </c>
      <c r="L48" s="109">
        <f t="shared" si="0"/>
        <v>3420853.1395348837</v>
      </c>
      <c r="M48" s="239">
        <f t="shared" si="10"/>
        <v>1.3155881903013615E-2</v>
      </c>
      <c r="N48" s="26"/>
      <c r="O48" s="26"/>
      <c r="P48" s="165" t="s">
        <v>18</v>
      </c>
      <c r="Q48" s="120">
        <f>市区町村別_患者数!AM49</f>
        <v>46653</v>
      </c>
    </row>
    <row r="49" spans="1:17" ht="39.950000000000003" customHeight="1" thickBot="1">
      <c r="A49" s="26"/>
      <c r="B49" s="333"/>
      <c r="C49" s="325"/>
      <c r="D49" s="328"/>
      <c r="E49" s="43" t="str">
        <f>'高額レセ疾病傾向(患者数順)'!$C$11</f>
        <v>1310</v>
      </c>
      <c r="F49" s="133" t="str">
        <f>'高額レセ疾病傾向(患者数順)'!$D$11</f>
        <v>その他の筋骨格系及び結合組織の疾患</v>
      </c>
      <c r="G49" s="133" t="s">
        <v>716</v>
      </c>
      <c r="H49" s="44">
        <v>50</v>
      </c>
      <c r="I49" s="45">
        <v>191044690</v>
      </c>
      <c r="J49" s="46">
        <v>27024710</v>
      </c>
      <c r="K49" s="44">
        <f t="shared" si="1"/>
        <v>218069400</v>
      </c>
      <c r="L49" s="110">
        <f t="shared" si="0"/>
        <v>4361388</v>
      </c>
      <c r="M49" s="240">
        <f t="shared" si="10"/>
        <v>7.6487685482637298E-3</v>
      </c>
      <c r="N49" s="26"/>
      <c r="O49" s="26"/>
      <c r="P49" s="165" t="s">
        <v>41</v>
      </c>
      <c r="Q49" s="120">
        <f>市区町村別_患者数!AM50</f>
        <v>16304</v>
      </c>
    </row>
    <row r="50" spans="1:17" ht="39.950000000000003" customHeight="1">
      <c r="A50" s="26"/>
      <c r="B50" s="331">
        <v>10</v>
      </c>
      <c r="C50" s="330" t="s">
        <v>52</v>
      </c>
      <c r="D50" s="329">
        <f>Q14</f>
        <v>14759</v>
      </c>
      <c r="E50" s="47" t="str">
        <f>'高額レセ疾病傾向(患者数順)'!$C$7</f>
        <v>1901</v>
      </c>
      <c r="F50" s="131" t="str">
        <f>'高額レセ疾病傾向(患者数順)'!$D$7</f>
        <v>骨折</v>
      </c>
      <c r="G50" s="131" t="s">
        <v>681</v>
      </c>
      <c r="H50" s="88">
        <v>274</v>
      </c>
      <c r="I50" s="89">
        <v>777192660</v>
      </c>
      <c r="J50" s="90">
        <v>103486570</v>
      </c>
      <c r="K50" s="88">
        <f t="shared" si="1"/>
        <v>880679230</v>
      </c>
      <c r="L50" s="111">
        <f t="shared" si="0"/>
        <v>3214157.7737226277</v>
      </c>
      <c r="M50" s="238">
        <f>IFERROR(H50/$Q$14,"-")</f>
        <v>1.8564943424351242E-2</v>
      </c>
      <c r="N50" s="26"/>
      <c r="O50" s="26"/>
      <c r="P50" s="165" t="s">
        <v>21</v>
      </c>
      <c r="Q50" s="120">
        <f>市区町村別_患者数!AM51</f>
        <v>21150</v>
      </c>
    </row>
    <row r="51" spans="1:17" ht="39.950000000000003" customHeight="1">
      <c r="A51" s="26"/>
      <c r="B51" s="332"/>
      <c r="C51" s="323"/>
      <c r="D51" s="327"/>
      <c r="E51" s="39" t="str">
        <f>'高額レセ疾病傾向(患者数順)'!$C$8</f>
        <v>0903</v>
      </c>
      <c r="F51" s="132" t="str">
        <f>'高額レセ疾病傾向(患者数順)'!$D$8</f>
        <v>その他の心疾患</v>
      </c>
      <c r="G51" s="132" t="s">
        <v>717</v>
      </c>
      <c r="H51" s="40">
        <v>189</v>
      </c>
      <c r="I51" s="41">
        <v>477372030</v>
      </c>
      <c r="J51" s="42">
        <v>132639750</v>
      </c>
      <c r="K51" s="40">
        <f t="shared" si="1"/>
        <v>610011780</v>
      </c>
      <c r="L51" s="109">
        <f t="shared" si="0"/>
        <v>3227575.5555555555</v>
      </c>
      <c r="M51" s="239">
        <f t="shared" ref="M51:M54" si="11">IFERROR(H51/$Q$14,"-")</f>
        <v>1.2805745646724032E-2</v>
      </c>
      <c r="N51" s="26"/>
      <c r="O51" s="26"/>
      <c r="P51" s="165" t="s">
        <v>13</v>
      </c>
      <c r="Q51" s="120">
        <f>市区町村別_患者数!AM52</f>
        <v>43039</v>
      </c>
    </row>
    <row r="52" spans="1:17" ht="39.950000000000003" customHeight="1">
      <c r="A52" s="26"/>
      <c r="B52" s="332"/>
      <c r="C52" s="323"/>
      <c r="D52" s="327"/>
      <c r="E52" s="39" t="str">
        <f>'高額レセ疾病傾向(患者数順)'!$C$9</f>
        <v>0210</v>
      </c>
      <c r="F52" s="132" t="str">
        <f>'高額レセ疾病傾向(患者数順)'!$D$9</f>
        <v>その他の悪性新生物＜腫瘍＞</v>
      </c>
      <c r="G52" s="132" t="s">
        <v>718</v>
      </c>
      <c r="H52" s="40">
        <v>130</v>
      </c>
      <c r="I52" s="41">
        <v>241413660</v>
      </c>
      <c r="J52" s="42">
        <v>254366940</v>
      </c>
      <c r="K52" s="40">
        <f t="shared" si="1"/>
        <v>495780600</v>
      </c>
      <c r="L52" s="109">
        <f t="shared" si="0"/>
        <v>3813696.923076923</v>
      </c>
      <c r="M52" s="239">
        <f t="shared" si="11"/>
        <v>8.8081848363710281E-3</v>
      </c>
      <c r="N52" s="26"/>
      <c r="O52" s="26"/>
      <c r="P52" s="165" t="s">
        <v>22</v>
      </c>
      <c r="Q52" s="120">
        <f>市区町村別_患者数!AM53</f>
        <v>23103</v>
      </c>
    </row>
    <row r="53" spans="1:17" ht="39.950000000000003" customHeight="1">
      <c r="A53" s="26"/>
      <c r="B53" s="332"/>
      <c r="C53" s="323"/>
      <c r="D53" s="327"/>
      <c r="E53" s="39" t="str">
        <f>'高額レセ疾病傾向(患者数順)'!$C$10</f>
        <v>1011</v>
      </c>
      <c r="F53" s="132" t="str">
        <f>'高額レセ疾病傾向(患者数順)'!$D$10</f>
        <v>その他の呼吸器系の疾患</v>
      </c>
      <c r="G53" s="132" t="s">
        <v>719</v>
      </c>
      <c r="H53" s="40">
        <v>127</v>
      </c>
      <c r="I53" s="41">
        <v>245870650</v>
      </c>
      <c r="J53" s="42">
        <v>64578870</v>
      </c>
      <c r="K53" s="40">
        <f t="shared" si="1"/>
        <v>310449520</v>
      </c>
      <c r="L53" s="109">
        <f t="shared" si="0"/>
        <v>2444484.4094488188</v>
      </c>
      <c r="M53" s="239">
        <f t="shared" si="11"/>
        <v>8.604919032454774E-3</v>
      </c>
      <c r="N53" s="26"/>
      <c r="O53" s="26"/>
      <c r="P53" s="165" t="s">
        <v>23</v>
      </c>
      <c r="Q53" s="120">
        <f>市区町村別_患者数!AM54</f>
        <v>22902</v>
      </c>
    </row>
    <row r="54" spans="1:17" ht="39.950000000000003" customHeight="1" thickBot="1">
      <c r="A54" s="26"/>
      <c r="B54" s="333"/>
      <c r="C54" s="325"/>
      <c r="D54" s="328"/>
      <c r="E54" s="43" t="str">
        <f>'高額レセ疾病傾向(患者数順)'!$C$11</f>
        <v>1310</v>
      </c>
      <c r="F54" s="133" t="str">
        <f>'高額レセ疾病傾向(患者数順)'!$D$11</f>
        <v>その他の筋骨格系及び結合組織の疾患</v>
      </c>
      <c r="G54" s="133" t="s">
        <v>720</v>
      </c>
      <c r="H54" s="44">
        <v>254</v>
      </c>
      <c r="I54" s="45">
        <v>567854110</v>
      </c>
      <c r="J54" s="46">
        <v>107275020</v>
      </c>
      <c r="K54" s="44">
        <f t="shared" si="1"/>
        <v>675129130</v>
      </c>
      <c r="L54" s="110">
        <f t="shared" si="0"/>
        <v>2657988.7007874018</v>
      </c>
      <c r="M54" s="240">
        <f t="shared" si="11"/>
        <v>1.7209838064909548E-2</v>
      </c>
      <c r="N54" s="26"/>
      <c r="O54" s="26"/>
      <c r="P54" s="165" t="s">
        <v>14</v>
      </c>
      <c r="Q54" s="120">
        <f>市区町村別_患者数!AM55</f>
        <v>20903</v>
      </c>
    </row>
    <row r="55" spans="1:17" ht="39.950000000000003" customHeight="1">
      <c r="A55" s="26"/>
      <c r="B55" s="331">
        <v>11</v>
      </c>
      <c r="C55" s="330" t="s">
        <v>53</v>
      </c>
      <c r="D55" s="329">
        <f>Q15</f>
        <v>25098</v>
      </c>
      <c r="E55" s="47" t="str">
        <f>'高額レセ疾病傾向(患者数順)'!$C$7</f>
        <v>1901</v>
      </c>
      <c r="F55" s="131" t="str">
        <f>'高額レセ疾病傾向(患者数順)'!$D$7</f>
        <v>骨折</v>
      </c>
      <c r="G55" s="131" t="s">
        <v>681</v>
      </c>
      <c r="H55" s="88">
        <v>384</v>
      </c>
      <c r="I55" s="89">
        <v>1063806950</v>
      </c>
      <c r="J55" s="90">
        <v>154545280</v>
      </c>
      <c r="K55" s="88">
        <f t="shared" si="1"/>
        <v>1218352230</v>
      </c>
      <c r="L55" s="111">
        <f t="shared" si="0"/>
        <v>3172792.265625</v>
      </c>
      <c r="M55" s="238">
        <f>IFERROR(H55/$Q$15,"-")</f>
        <v>1.5300023906287354E-2</v>
      </c>
      <c r="N55" s="26"/>
      <c r="O55" s="26"/>
      <c r="P55" s="165" t="s">
        <v>42</v>
      </c>
      <c r="Q55" s="120">
        <f>市区町村別_患者数!AM56</f>
        <v>28605</v>
      </c>
    </row>
    <row r="56" spans="1:17" ht="39.950000000000003" customHeight="1">
      <c r="A56" s="26"/>
      <c r="B56" s="332"/>
      <c r="C56" s="323"/>
      <c r="D56" s="327"/>
      <c r="E56" s="39" t="str">
        <f>'高額レセ疾病傾向(患者数順)'!$C$8</f>
        <v>0903</v>
      </c>
      <c r="F56" s="132" t="str">
        <f>'高額レセ疾病傾向(患者数順)'!$D$8</f>
        <v>その他の心疾患</v>
      </c>
      <c r="G56" s="132" t="s">
        <v>721</v>
      </c>
      <c r="H56" s="40">
        <v>285</v>
      </c>
      <c r="I56" s="41">
        <v>908234040</v>
      </c>
      <c r="J56" s="42">
        <v>182045620</v>
      </c>
      <c r="K56" s="40">
        <f t="shared" si="1"/>
        <v>1090279660</v>
      </c>
      <c r="L56" s="109">
        <f t="shared" si="0"/>
        <v>3825542.6666666665</v>
      </c>
      <c r="M56" s="239">
        <f t="shared" ref="M56:M59" si="12">IFERROR(H56/$Q$15,"-")</f>
        <v>1.1355486492947646E-2</v>
      </c>
      <c r="N56" s="26"/>
      <c r="O56" s="26"/>
      <c r="P56" s="165" t="s">
        <v>4</v>
      </c>
      <c r="Q56" s="120">
        <f>市区町村別_患者数!AM57</f>
        <v>22912</v>
      </c>
    </row>
    <row r="57" spans="1:17" ht="39.950000000000003" customHeight="1">
      <c r="A57" s="26"/>
      <c r="B57" s="332"/>
      <c r="C57" s="323"/>
      <c r="D57" s="327"/>
      <c r="E57" s="39" t="str">
        <f>'高額レセ疾病傾向(患者数順)'!$C$9</f>
        <v>0210</v>
      </c>
      <c r="F57" s="132" t="str">
        <f>'高額レセ疾病傾向(患者数順)'!$D$9</f>
        <v>その他の悪性新生物＜腫瘍＞</v>
      </c>
      <c r="G57" s="132" t="s">
        <v>683</v>
      </c>
      <c r="H57" s="40">
        <v>239</v>
      </c>
      <c r="I57" s="41">
        <v>507401560</v>
      </c>
      <c r="J57" s="42">
        <v>463980760</v>
      </c>
      <c r="K57" s="40">
        <f t="shared" si="1"/>
        <v>971382320</v>
      </c>
      <c r="L57" s="109">
        <f t="shared" si="0"/>
        <v>4064361.171548117</v>
      </c>
      <c r="M57" s="239">
        <f t="shared" si="12"/>
        <v>9.5226711291736387E-3</v>
      </c>
      <c r="N57" s="26"/>
      <c r="O57" s="26"/>
      <c r="P57" s="165" t="s">
        <v>19</v>
      </c>
      <c r="Q57" s="120">
        <f>市区町村別_患者数!AM58</f>
        <v>12794</v>
      </c>
    </row>
    <row r="58" spans="1:17" ht="39.950000000000003" customHeight="1">
      <c r="A58" s="26"/>
      <c r="B58" s="332"/>
      <c r="C58" s="323"/>
      <c r="D58" s="327"/>
      <c r="E58" s="39" t="str">
        <f>'高額レセ疾病傾向(患者数順)'!$C$10</f>
        <v>1011</v>
      </c>
      <c r="F58" s="132" t="str">
        <f>'高額レセ疾病傾向(患者数順)'!$D$10</f>
        <v>その他の呼吸器系の疾患</v>
      </c>
      <c r="G58" s="132" t="s">
        <v>722</v>
      </c>
      <c r="H58" s="40">
        <v>297</v>
      </c>
      <c r="I58" s="41">
        <v>617787450</v>
      </c>
      <c r="J58" s="42">
        <v>151592090</v>
      </c>
      <c r="K58" s="40">
        <f t="shared" si="1"/>
        <v>769379540</v>
      </c>
      <c r="L58" s="109">
        <f t="shared" si="0"/>
        <v>2590503.5016835015</v>
      </c>
      <c r="M58" s="239">
        <f t="shared" si="12"/>
        <v>1.1833612240019125E-2</v>
      </c>
      <c r="N58" s="26"/>
      <c r="O58" s="26"/>
      <c r="P58" s="165" t="s">
        <v>24</v>
      </c>
      <c r="Q58" s="120">
        <f>市区町村別_患者数!AM59</f>
        <v>21237</v>
      </c>
    </row>
    <row r="59" spans="1:17" ht="39.950000000000003" customHeight="1" thickBot="1">
      <c r="A59" s="26"/>
      <c r="B59" s="333"/>
      <c r="C59" s="325"/>
      <c r="D59" s="328"/>
      <c r="E59" s="43" t="str">
        <f>'高額レセ疾病傾向(患者数順)'!$C$11</f>
        <v>1310</v>
      </c>
      <c r="F59" s="133" t="str">
        <f>'高額レセ疾病傾向(患者数順)'!$D$11</f>
        <v>その他の筋骨格系及び結合組織の疾患</v>
      </c>
      <c r="G59" s="133" t="s">
        <v>723</v>
      </c>
      <c r="H59" s="44">
        <v>209</v>
      </c>
      <c r="I59" s="45">
        <v>779091590</v>
      </c>
      <c r="J59" s="46">
        <v>85331100</v>
      </c>
      <c r="K59" s="44">
        <f t="shared" si="1"/>
        <v>864422690</v>
      </c>
      <c r="L59" s="110">
        <f t="shared" si="0"/>
        <v>4135993.7320574163</v>
      </c>
      <c r="M59" s="239">
        <f t="shared" si="12"/>
        <v>8.3273567614949393E-3</v>
      </c>
      <c r="N59" s="26"/>
      <c r="O59" s="26"/>
      <c r="P59" s="165" t="s">
        <v>15</v>
      </c>
      <c r="Q59" s="120">
        <f>市区町村別_患者数!AM60</f>
        <v>21975</v>
      </c>
    </row>
    <row r="60" spans="1:17" ht="39.950000000000003" customHeight="1">
      <c r="A60" s="26"/>
      <c r="B60" s="331">
        <v>12</v>
      </c>
      <c r="C60" s="330" t="s">
        <v>102</v>
      </c>
      <c r="D60" s="329">
        <f>Q16</f>
        <v>12972</v>
      </c>
      <c r="E60" s="47" t="str">
        <f>'高額レセ疾病傾向(患者数順)'!$C$7</f>
        <v>1901</v>
      </c>
      <c r="F60" s="131" t="str">
        <f>'高額レセ疾病傾向(患者数順)'!$D$7</f>
        <v>骨折</v>
      </c>
      <c r="G60" s="131" t="s">
        <v>724</v>
      </c>
      <c r="H60" s="88">
        <v>228</v>
      </c>
      <c r="I60" s="89">
        <v>648534390</v>
      </c>
      <c r="J60" s="90">
        <v>101799430</v>
      </c>
      <c r="K60" s="88">
        <f t="shared" si="1"/>
        <v>750333820</v>
      </c>
      <c r="L60" s="111">
        <f t="shared" si="0"/>
        <v>3290937.8070175438</v>
      </c>
      <c r="M60" s="238">
        <f>IFERROR(H60/$Q$16,"-")</f>
        <v>1.757631822386679E-2</v>
      </c>
      <c r="N60" s="26"/>
      <c r="O60" s="26"/>
      <c r="P60" s="165" t="s">
        <v>9</v>
      </c>
      <c r="Q60" s="120">
        <f>市区町村別_患者数!AM61</f>
        <v>14205</v>
      </c>
    </row>
    <row r="61" spans="1:17" ht="39.950000000000003" customHeight="1">
      <c r="A61" s="26"/>
      <c r="B61" s="332"/>
      <c r="C61" s="323"/>
      <c r="D61" s="327"/>
      <c r="E61" s="39" t="str">
        <f>'高額レセ疾病傾向(患者数順)'!$C$8</f>
        <v>0903</v>
      </c>
      <c r="F61" s="132" t="str">
        <f>'高額レセ疾病傾向(患者数順)'!$D$8</f>
        <v>その他の心疾患</v>
      </c>
      <c r="G61" s="132" t="s">
        <v>725</v>
      </c>
      <c r="H61" s="40">
        <v>148</v>
      </c>
      <c r="I61" s="41">
        <v>429919530</v>
      </c>
      <c r="J61" s="42">
        <v>97256120</v>
      </c>
      <c r="K61" s="40">
        <f t="shared" si="1"/>
        <v>527175650</v>
      </c>
      <c r="L61" s="109">
        <f t="shared" si="0"/>
        <v>3561997.6351351351</v>
      </c>
      <c r="M61" s="239">
        <f t="shared" ref="M61:M64" si="13">IFERROR(H61/$Q$16,"-")</f>
        <v>1.1409189022510022E-2</v>
      </c>
      <c r="N61" s="26"/>
      <c r="O61" s="26"/>
      <c r="P61" s="165" t="s">
        <v>43</v>
      </c>
      <c r="Q61" s="120">
        <f>市区町村別_患者数!AM62</f>
        <v>10006</v>
      </c>
    </row>
    <row r="62" spans="1:17" ht="39.950000000000003" customHeight="1">
      <c r="A62" s="26"/>
      <c r="B62" s="332"/>
      <c r="C62" s="323"/>
      <c r="D62" s="327"/>
      <c r="E62" s="39" t="str">
        <f>'高額レセ疾病傾向(患者数順)'!$C$9</f>
        <v>0210</v>
      </c>
      <c r="F62" s="132" t="str">
        <f>'高額レセ疾病傾向(患者数順)'!$D$9</f>
        <v>その他の悪性新生物＜腫瘍＞</v>
      </c>
      <c r="G62" s="132" t="s">
        <v>726</v>
      </c>
      <c r="H62" s="40">
        <v>113</v>
      </c>
      <c r="I62" s="41">
        <v>235646850</v>
      </c>
      <c r="J62" s="42">
        <v>221839640</v>
      </c>
      <c r="K62" s="40">
        <f t="shared" si="1"/>
        <v>457486490</v>
      </c>
      <c r="L62" s="109">
        <f t="shared" si="0"/>
        <v>4048553.0088495575</v>
      </c>
      <c r="M62" s="239">
        <f t="shared" si="13"/>
        <v>8.7110699969164349E-3</v>
      </c>
      <c r="N62" s="26"/>
      <c r="O62" s="26"/>
      <c r="P62" s="165" t="s">
        <v>25</v>
      </c>
      <c r="Q62" s="120">
        <f>市区町村別_患者数!AM63</f>
        <v>11734</v>
      </c>
    </row>
    <row r="63" spans="1:17" ht="39.950000000000003" customHeight="1">
      <c r="A63" s="26"/>
      <c r="B63" s="332"/>
      <c r="C63" s="323"/>
      <c r="D63" s="327"/>
      <c r="E63" s="39" t="str">
        <f>'高額レセ疾病傾向(患者数順)'!$C$10</f>
        <v>1011</v>
      </c>
      <c r="F63" s="132" t="str">
        <f>'高額レセ疾病傾向(患者数順)'!$D$10</f>
        <v>その他の呼吸器系の疾患</v>
      </c>
      <c r="G63" s="132" t="s">
        <v>684</v>
      </c>
      <c r="H63" s="40">
        <v>120</v>
      </c>
      <c r="I63" s="41">
        <v>291975810</v>
      </c>
      <c r="J63" s="42">
        <v>70874900</v>
      </c>
      <c r="K63" s="40">
        <f t="shared" si="1"/>
        <v>362850710</v>
      </c>
      <c r="L63" s="109">
        <f t="shared" si="0"/>
        <v>3023755.9166666665</v>
      </c>
      <c r="M63" s="239">
        <f t="shared" si="13"/>
        <v>9.2506938020351526E-3</v>
      </c>
      <c r="N63" s="26"/>
      <c r="O63" s="26"/>
      <c r="P63" s="165" t="s">
        <v>20</v>
      </c>
      <c r="Q63" s="120">
        <f>市区町村別_患者数!AM64</f>
        <v>83614</v>
      </c>
    </row>
    <row r="64" spans="1:17" ht="39.950000000000003" customHeight="1" thickBot="1">
      <c r="A64" s="26"/>
      <c r="B64" s="333"/>
      <c r="C64" s="325"/>
      <c r="D64" s="328"/>
      <c r="E64" s="43" t="str">
        <f>'高額レセ疾病傾向(患者数順)'!$C$11</f>
        <v>1310</v>
      </c>
      <c r="F64" s="133" t="str">
        <f>'高額レセ疾病傾向(患者数順)'!$D$11</f>
        <v>その他の筋骨格系及び結合組織の疾患</v>
      </c>
      <c r="G64" s="133" t="s">
        <v>727</v>
      </c>
      <c r="H64" s="44">
        <v>97</v>
      </c>
      <c r="I64" s="45">
        <v>309307600</v>
      </c>
      <c r="J64" s="46">
        <v>33559960</v>
      </c>
      <c r="K64" s="44">
        <f t="shared" si="1"/>
        <v>342867560</v>
      </c>
      <c r="L64" s="110">
        <f t="shared" si="0"/>
        <v>3534717.1134020616</v>
      </c>
      <c r="M64" s="240">
        <f t="shared" si="13"/>
        <v>7.4776441566450818E-3</v>
      </c>
      <c r="N64" s="26"/>
      <c r="O64" s="26"/>
      <c r="P64" s="165" t="s">
        <v>44</v>
      </c>
      <c r="Q64" s="120">
        <f>市区町村別_患者数!AM65</f>
        <v>11177</v>
      </c>
    </row>
    <row r="65" spans="1:17" ht="39.950000000000003" customHeight="1">
      <c r="A65" s="26"/>
      <c r="B65" s="331">
        <v>13</v>
      </c>
      <c r="C65" s="330" t="s">
        <v>103</v>
      </c>
      <c r="D65" s="329">
        <f>Q17</f>
        <v>22027</v>
      </c>
      <c r="E65" s="47" t="str">
        <f>'高額レセ疾病傾向(患者数順)'!$C$7</f>
        <v>1901</v>
      </c>
      <c r="F65" s="131" t="str">
        <f>'高額レセ疾病傾向(患者数順)'!$D$7</f>
        <v>骨折</v>
      </c>
      <c r="G65" s="131" t="s">
        <v>681</v>
      </c>
      <c r="H65" s="88">
        <v>389</v>
      </c>
      <c r="I65" s="89">
        <v>1021778490</v>
      </c>
      <c r="J65" s="90">
        <v>153772340</v>
      </c>
      <c r="K65" s="88">
        <f t="shared" si="1"/>
        <v>1175550830</v>
      </c>
      <c r="L65" s="111">
        <f t="shared" si="0"/>
        <v>3021981.5681233932</v>
      </c>
      <c r="M65" s="238">
        <f>IFERROR(H65/$Q$17,"-")</f>
        <v>1.7660144368275298E-2</v>
      </c>
      <c r="N65" s="26"/>
      <c r="O65" s="26"/>
      <c r="P65" s="165" t="s">
        <v>16</v>
      </c>
      <c r="Q65" s="120">
        <f>市区町村別_患者数!AM66</f>
        <v>9762</v>
      </c>
    </row>
    <row r="66" spans="1:17" ht="39.950000000000003" customHeight="1">
      <c r="A66" s="26"/>
      <c r="B66" s="332"/>
      <c r="C66" s="323"/>
      <c r="D66" s="327"/>
      <c r="E66" s="39" t="str">
        <f>'高額レセ疾病傾向(患者数順)'!$C$8</f>
        <v>0903</v>
      </c>
      <c r="F66" s="132" t="str">
        <f>'高額レセ疾病傾向(患者数順)'!$D$8</f>
        <v>その他の心疾患</v>
      </c>
      <c r="G66" s="132" t="s">
        <v>704</v>
      </c>
      <c r="H66" s="40">
        <v>263</v>
      </c>
      <c r="I66" s="41">
        <v>806086570</v>
      </c>
      <c r="J66" s="42">
        <v>197890010</v>
      </c>
      <c r="K66" s="40">
        <f t="shared" si="1"/>
        <v>1003976580</v>
      </c>
      <c r="L66" s="109">
        <f t="shared" si="0"/>
        <v>3817401.4448669204</v>
      </c>
      <c r="M66" s="239">
        <f t="shared" ref="M66:M69" si="14">IFERROR(H66/$Q$17,"-")</f>
        <v>1.193989195078767E-2</v>
      </c>
      <c r="N66" s="26"/>
      <c r="O66" s="26"/>
      <c r="P66" s="165" t="s">
        <v>17</v>
      </c>
      <c r="Q66" s="120">
        <f>市区町村別_患者数!AM67</f>
        <v>14406</v>
      </c>
    </row>
    <row r="67" spans="1:17" ht="39.950000000000003" customHeight="1">
      <c r="A67" s="26"/>
      <c r="B67" s="332"/>
      <c r="C67" s="323"/>
      <c r="D67" s="327"/>
      <c r="E67" s="39" t="str">
        <f>'高額レセ疾病傾向(患者数順)'!$C$9</f>
        <v>0210</v>
      </c>
      <c r="F67" s="132" t="str">
        <f>'高額レセ疾病傾向(患者数順)'!$D$9</f>
        <v>その他の悪性新生物＜腫瘍＞</v>
      </c>
      <c r="G67" s="132" t="s">
        <v>728</v>
      </c>
      <c r="H67" s="40">
        <v>181</v>
      </c>
      <c r="I67" s="41">
        <v>364680310</v>
      </c>
      <c r="J67" s="42">
        <v>316893200</v>
      </c>
      <c r="K67" s="40">
        <f t="shared" si="1"/>
        <v>681573510</v>
      </c>
      <c r="L67" s="109">
        <f t="shared" si="0"/>
        <v>3765599.5027624308</v>
      </c>
      <c r="M67" s="239">
        <f t="shared" si="14"/>
        <v>8.2171879965496891E-3</v>
      </c>
      <c r="N67" s="26"/>
      <c r="O67" s="26"/>
      <c r="P67" s="165" t="s">
        <v>26</v>
      </c>
      <c r="Q67" s="120">
        <f>市区町村別_患者数!AM68</f>
        <v>10544</v>
      </c>
    </row>
    <row r="68" spans="1:17" ht="39.950000000000003" customHeight="1">
      <c r="A68" s="26"/>
      <c r="B68" s="332"/>
      <c r="C68" s="323"/>
      <c r="D68" s="327"/>
      <c r="E68" s="39" t="str">
        <f>'高額レセ疾病傾向(患者数順)'!$C$10</f>
        <v>1011</v>
      </c>
      <c r="F68" s="132" t="str">
        <f>'高額レセ疾病傾向(患者数順)'!$D$10</f>
        <v>その他の呼吸器系の疾患</v>
      </c>
      <c r="G68" s="132" t="s">
        <v>684</v>
      </c>
      <c r="H68" s="40">
        <v>200</v>
      </c>
      <c r="I68" s="41">
        <v>511455310</v>
      </c>
      <c r="J68" s="42">
        <v>108725280</v>
      </c>
      <c r="K68" s="40">
        <f t="shared" si="1"/>
        <v>620180590</v>
      </c>
      <c r="L68" s="109">
        <f t="shared" si="0"/>
        <v>3100902.95</v>
      </c>
      <c r="M68" s="239">
        <f t="shared" si="14"/>
        <v>9.0797657420438552E-3</v>
      </c>
      <c r="N68" s="26"/>
      <c r="O68" s="26"/>
      <c r="P68" s="165" t="s">
        <v>45</v>
      </c>
      <c r="Q68" s="120">
        <f>市区町村別_患者数!AM69</f>
        <v>10960</v>
      </c>
    </row>
    <row r="69" spans="1:17" ht="39.950000000000003" customHeight="1" thickBot="1">
      <c r="A69" s="26"/>
      <c r="B69" s="333"/>
      <c r="C69" s="325"/>
      <c r="D69" s="328"/>
      <c r="E69" s="43" t="str">
        <f>'高額レセ疾病傾向(患者数順)'!$C$11</f>
        <v>1310</v>
      </c>
      <c r="F69" s="133" t="str">
        <f>'高額レセ疾病傾向(患者数順)'!$D$11</f>
        <v>その他の筋骨格系及び結合組織の疾患</v>
      </c>
      <c r="G69" s="133" t="s">
        <v>729</v>
      </c>
      <c r="H69" s="44">
        <v>136</v>
      </c>
      <c r="I69" s="45">
        <v>485951770</v>
      </c>
      <c r="J69" s="46">
        <v>44012180</v>
      </c>
      <c r="K69" s="44">
        <f t="shared" si="1"/>
        <v>529963950</v>
      </c>
      <c r="L69" s="110">
        <f t="shared" ref="L69:L132" si="15">IFERROR(K69/H69,"-")</f>
        <v>3896793.75</v>
      </c>
      <c r="M69" s="239">
        <f t="shared" si="14"/>
        <v>6.1742407045898215E-3</v>
      </c>
      <c r="N69" s="26"/>
      <c r="O69" s="26"/>
      <c r="P69" s="165" t="s">
        <v>10</v>
      </c>
      <c r="Q69" s="120">
        <f>市区町村別_患者数!AM70</f>
        <v>5508</v>
      </c>
    </row>
    <row r="70" spans="1:17" ht="39.950000000000003" customHeight="1">
      <c r="A70" s="26"/>
      <c r="B70" s="331">
        <v>14</v>
      </c>
      <c r="C70" s="330" t="s">
        <v>104</v>
      </c>
      <c r="D70" s="329">
        <f>Q18</f>
        <v>16994</v>
      </c>
      <c r="E70" s="47" t="str">
        <f>'高額レセ疾病傾向(患者数順)'!$C$7</f>
        <v>1901</v>
      </c>
      <c r="F70" s="131" t="str">
        <f>'高額レセ疾病傾向(患者数順)'!$D$7</f>
        <v>骨折</v>
      </c>
      <c r="G70" s="131" t="s">
        <v>681</v>
      </c>
      <c r="H70" s="88">
        <v>259</v>
      </c>
      <c r="I70" s="89">
        <v>718136900</v>
      </c>
      <c r="J70" s="90">
        <v>98922200</v>
      </c>
      <c r="K70" s="88">
        <f t="shared" ref="K70:K133" si="16">IF(SUM(I70:J70)=0,"-",SUM(I70:J70))</f>
        <v>817059100</v>
      </c>
      <c r="L70" s="111">
        <f t="shared" si="15"/>
        <v>3154668.3397683399</v>
      </c>
      <c r="M70" s="238">
        <f>IFERROR(H70/$Q$18,"-")</f>
        <v>1.5240673178768977E-2</v>
      </c>
      <c r="N70" s="26"/>
      <c r="O70" s="26"/>
      <c r="P70" s="165" t="s">
        <v>5</v>
      </c>
      <c r="Q70" s="120">
        <f>市区町村別_患者数!AM71</f>
        <v>5670</v>
      </c>
    </row>
    <row r="71" spans="1:17" ht="39.950000000000003" customHeight="1">
      <c r="A71" s="26"/>
      <c r="B71" s="332"/>
      <c r="C71" s="323"/>
      <c r="D71" s="327"/>
      <c r="E71" s="39" t="str">
        <f>'高額レセ疾病傾向(患者数順)'!$C$8</f>
        <v>0903</v>
      </c>
      <c r="F71" s="132" t="str">
        <f>'高額レセ疾病傾向(患者数順)'!$D$8</f>
        <v>その他の心疾患</v>
      </c>
      <c r="G71" s="132" t="s">
        <v>704</v>
      </c>
      <c r="H71" s="40">
        <v>224</v>
      </c>
      <c r="I71" s="41">
        <v>672478020</v>
      </c>
      <c r="J71" s="42">
        <v>177936860</v>
      </c>
      <c r="K71" s="40">
        <f t="shared" si="16"/>
        <v>850414880</v>
      </c>
      <c r="L71" s="109">
        <f t="shared" si="15"/>
        <v>3796495</v>
      </c>
      <c r="M71" s="239">
        <f t="shared" ref="M71:M74" si="17">IFERROR(H71/$Q$18,"-")</f>
        <v>1.3181122749205602E-2</v>
      </c>
      <c r="N71" s="26"/>
      <c r="O71" s="26"/>
      <c r="P71" s="165" t="s">
        <v>6</v>
      </c>
      <c r="Q71" s="120">
        <f>市区町村別_患者数!AM72</f>
        <v>2435</v>
      </c>
    </row>
    <row r="72" spans="1:17" ht="39.950000000000003" customHeight="1">
      <c r="A72" s="26"/>
      <c r="B72" s="332"/>
      <c r="C72" s="323"/>
      <c r="D72" s="327"/>
      <c r="E72" s="39" t="str">
        <f>'高額レセ疾病傾向(患者数順)'!$C$9</f>
        <v>0210</v>
      </c>
      <c r="F72" s="132" t="str">
        <f>'高額レセ疾病傾向(患者数順)'!$D$9</f>
        <v>その他の悪性新生物＜腫瘍＞</v>
      </c>
      <c r="G72" s="132" t="s">
        <v>730</v>
      </c>
      <c r="H72" s="40">
        <v>143</v>
      </c>
      <c r="I72" s="41">
        <v>302304960</v>
      </c>
      <c r="J72" s="42">
        <v>273813140</v>
      </c>
      <c r="K72" s="40">
        <f t="shared" si="16"/>
        <v>576118100</v>
      </c>
      <c r="L72" s="109">
        <f t="shared" si="15"/>
        <v>4028797.9020979023</v>
      </c>
      <c r="M72" s="239">
        <f t="shared" si="17"/>
        <v>8.4147346122160765E-3</v>
      </c>
      <c r="N72" s="26"/>
      <c r="O72" s="26"/>
      <c r="P72" s="165" t="s">
        <v>46</v>
      </c>
      <c r="Q72" s="120">
        <f>市区町村別_患者数!AM73</f>
        <v>3170</v>
      </c>
    </row>
    <row r="73" spans="1:17" ht="39.950000000000003" customHeight="1">
      <c r="A73" s="26"/>
      <c r="B73" s="332"/>
      <c r="C73" s="323"/>
      <c r="D73" s="327"/>
      <c r="E73" s="39" t="str">
        <f>'高額レセ疾病傾向(患者数順)'!$C$10</f>
        <v>1011</v>
      </c>
      <c r="F73" s="132" t="str">
        <f>'高額レセ疾病傾向(患者数順)'!$D$10</f>
        <v>その他の呼吸器系の疾患</v>
      </c>
      <c r="G73" s="132" t="s">
        <v>722</v>
      </c>
      <c r="H73" s="40">
        <v>168</v>
      </c>
      <c r="I73" s="41">
        <v>396126650</v>
      </c>
      <c r="J73" s="42">
        <v>98134430</v>
      </c>
      <c r="K73" s="40">
        <f t="shared" si="16"/>
        <v>494261080</v>
      </c>
      <c r="L73" s="109">
        <f t="shared" si="15"/>
        <v>2942030.2380952379</v>
      </c>
      <c r="M73" s="239">
        <f t="shared" si="17"/>
        <v>9.8858420619042011E-3</v>
      </c>
      <c r="N73" s="26"/>
      <c r="O73" s="26"/>
      <c r="P73" s="165" t="s">
        <v>47</v>
      </c>
      <c r="Q73" s="120">
        <f>市区町村別_患者数!AM74</f>
        <v>7840</v>
      </c>
    </row>
    <row r="74" spans="1:17" ht="39.950000000000003" customHeight="1" thickBot="1">
      <c r="A74" s="26"/>
      <c r="B74" s="333"/>
      <c r="C74" s="325"/>
      <c r="D74" s="328"/>
      <c r="E74" s="43" t="str">
        <f>'高額レセ疾病傾向(患者数順)'!$C$11</f>
        <v>1310</v>
      </c>
      <c r="F74" s="133" t="str">
        <f>'高額レセ疾病傾向(患者数順)'!$D$11</f>
        <v>その他の筋骨格系及び結合組織の疾患</v>
      </c>
      <c r="G74" s="133" t="s">
        <v>731</v>
      </c>
      <c r="H74" s="44">
        <v>103</v>
      </c>
      <c r="I74" s="45">
        <v>346587000</v>
      </c>
      <c r="J74" s="46">
        <v>36812530</v>
      </c>
      <c r="K74" s="44">
        <f t="shared" si="16"/>
        <v>383399530</v>
      </c>
      <c r="L74" s="110">
        <f t="shared" si="15"/>
        <v>3722325.5339805824</v>
      </c>
      <c r="M74" s="240">
        <f t="shared" si="17"/>
        <v>6.0609626927150759E-3</v>
      </c>
      <c r="N74" s="26"/>
      <c r="O74" s="26"/>
      <c r="P74" s="165" t="s">
        <v>48</v>
      </c>
      <c r="Q74" s="120">
        <f>市区町村別_患者数!AM75</f>
        <v>1299</v>
      </c>
    </row>
    <row r="75" spans="1:17" ht="39.950000000000003" customHeight="1">
      <c r="A75" s="26"/>
      <c r="B75" s="331">
        <v>15</v>
      </c>
      <c r="C75" s="330" t="s">
        <v>105</v>
      </c>
      <c r="D75" s="329">
        <f>Q19</f>
        <v>27763</v>
      </c>
      <c r="E75" s="47" t="str">
        <f>'高額レセ疾病傾向(患者数順)'!$C$7</f>
        <v>1901</v>
      </c>
      <c r="F75" s="131" t="str">
        <f>'高額レセ疾病傾向(患者数順)'!$D$7</f>
        <v>骨折</v>
      </c>
      <c r="G75" s="131" t="s">
        <v>681</v>
      </c>
      <c r="H75" s="88">
        <v>471</v>
      </c>
      <c r="I75" s="89">
        <v>1278246940</v>
      </c>
      <c r="J75" s="90">
        <v>211938960</v>
      </c>
      <c r="K75" s="88">
        <f t="shared" si="16"/>
        <v>1490185900</v>
      </c>
      <c r="L75" s="111">
        <f t="shared" si="15"/>
        <v>3163876.6454352443</v>
      </c>
      <c r="M75" s="238">
        <f>IFERROR(H75/$Q$19,"-")</f>
        <v>1.6965025393509348E-2</v>
      </c>
      <c r="N75" s="26"/>
      <c r="O75" s="26"/>
      <c r="P75" s="165" t="s">
        <v>49</v>
      </c>
      <c r="Q75" s="120">
        <f>市区町村別_患者数!AM76</f>
        <v>3884</v>
      </c>
    </row>
    <row r="76" spans="1:17" ht="39.950000000000003" customHeight="1">
      <c r="A76" s="26"/>
      <c r="B76" s="332"/>
      <c r="C76" s="323"/>
      <c r="D76" s="327"/>
      <c r="E76" s="39" t="str">
        <f>'高額レセ疾病傾向(患者数順)'!$C$8</f>
        <v>0903</v>
      </c>
      <c r="F76" s="132" t="str">
        <f>'高額レセ疾病傾向(患者数順)'!$D$8</f>
        <v>その他の心疾患</v>
      </c>
      <c r="G76" s="132" t="s">
        <v>707</v>
      </c>
      <c r="H76" s="40">
        <v>318</v>
      </c>
      <c r="I76" s="41">
        <v>859400570</v>
      </c>
      <c r="J76" s="42">
        <v>199351760</v>
      </c>
      <c r="K76" s="40">
        <f t="shared" si="16"/>
        <v>1058752330</v>
      </c>
      <c r="L76" s="109">
        <f t="shared" si="15"/>
        <v>3329409.8427672954</v>
      </c>
      <c r="M76" s="239">
        <f t="shared" ref="M76:M79" si="18">IFERROR(H76/$Q$19,"-")</f>
        <v>1.145409357778338E-2</v>
      </c>
      <c r="N76" s="26"/>
      <c r="O76" s="26"/>
      <c r="P76" s="165" t="s">
        <v>27</v>
      </c>
      <c r="Q76" s="120">
        <f>市区町村別_患者数!AM77</f>
        <v>2477</v>
      </c>
    </row>
    <row r="77" spans="1:17" ht="39.950000000000003" customHeight="1">
      <c r="A77" s="26"/>
      <c r="B77" s="332"/>
      <c r="C77" s="323"/>
      <c r="D77" s="327"/>
      <c r="E77" s="39" t="str">
        <f>'高額レセ疾病傾向(患者数順)'!$C$9</f>
        <v>0210</v>
      </c>
      <c r="F77" s="132" t="str">
        <f>'高額レセ疾病傾向(患者数順)'!$D$9</f>
        <v>その他の悪性新生物＜腫瘍＞</v>
      </c>
      <c r="G77" s="132" t="s">
        <v>728</v>
      </c>
      <c r="H77" s="40">
        <v>250</v>
      </c>
      <c r="I77" s="41">
        <v>502971110</v>
      </c>
      <c r="J77" s="42">
        <v>463430910</v>
      </c>
      <c r="K77" s="40">
        <f t="shared" si="16"/>
        <v>966402020</v>
      </c>
      <c r="L77" s="109">
        <f t="shared" si="15"/>
        <v>3865608.08</v>
      </c>
      <c r="M77" s="239">
        <f t="shared" si="18"/>
        <v>9.0047905485718394E-3</v>
      </c>
      <c r="N77" s="26"/>
      <c r="O77" s="26"/>
      <c r="P77" s="165" t="s">
        <v>28</v>
      </c>
      <c r="Q77" s="120">
        <f>市区町村別_患者数!AM78</f>
        <v>3332</v>
      </c>
    </row>
    <row r="78" spans="1:17" ht="39.950000000000003" customHeight="1">
      <c r="A78" s="26"/>
      <c r="B78" s="332"/>
      <c r="C78" s="323"/>
      <c r="D78" s="327"/>
      <c r="E78" s="39" t="str">
        <f>'高額レセ疾病傾向(患者数順)'!$C$10</f>
        <v>1011</v>
      </c>
      <c r="F78" s="132" t="str">
        <f>'高額レセ疾病傾向(患者数順)'!$D$10</f>
        <v>その他の呼吸器系の疾患</v>
      </c>
      <c r="G78" s="132" t="s">
        <v>705</v>
      </c>
      <c r="H78" s="40">
        <v>254</v>
      </c>
      <c r="I78" s="41">
        <v>612032660</v>
      </c>
      <c r="J78" s="42">
        <v>133596850</v>
      </c>
      <c r="K78" s="40">
        <f t="shared" si="16"/>
        <v>745629510</v>
      </c>
      <c r="L78" s="109">
        <f t="shared" si="15"/>
        <v>2935549.2519685039</v>
      </c>
      <c r="M78" s="239">
        <f t="shared" si="18"/>
        <v>9.1488671973489893E-3</v>
      </c>
      <c r="N78" s="26"/>
      <c r="O78" s="26"/>
      <c r="P78" s="165" t="s">
        <v>29</v>
      </c>
      <c r="Q78" s="120">
        <f>市区町村別_患者数!AM79</f>
        <v>1542</v>
      </c>
    </row>
    <row r="79" spans="1:17" ht="39.950000000000003" customHeight="1" thickBot="1">
      <c r="A79" s="26"/>
      <c r="B79" s="333"/>
      <c r="C79" s="325"/>
      <c r="D79" s="328"/>
      <c r="E79" s="43" t="str">
        <f>'高額レセ疾病傾向(患者数順)'!$C$11</f>
        <v>1310</v>
      </c>
      <c r="F79" s="133" t="str">
        <f>'高額レセ疾病傾向(患者数順)'!$D$11</f>
        <v>その他の筋骨格系及び結合組織の疾患</v>
      </c>
      <c r="G79" s="133" t="s">
        <v>732</v>
      </c>
      <c r="H79" s="44">
        <v>243</v>
      </c>
      <c r="I79" s="45">
        <v>779583830</v>
      </c>
      <c r="J79" s="46">
        <v>78953850</v>
      </c>
      <c r="K79" s="44">
        <f t="shared" si="16"/>
        <v>858537680</v>
      </c>
      <c r="L79" s="110">
        <f t="shared" si="15"/>
        <v>3533076.8724279837</v>
      </c>
      <c r="M79" s="239">
        <f t="shared" si="18"/>
        <v>8.7526564132118286E-3</v>
      </c>
      <c r="N79" s="26"/>
      <c r="O79" s="26"/>
      <c r="P79" s="165" t="s">
        <v>214</v>
      </c>
      <c r="Q79" s="120">
        <f>市区町村別_患者数!AM80</f>
        <v>1427513</v>
      </c>
    </row>
    <row r="80" spans="1:17" ht="39.950000000000003" customHeight="1">
      <c r="A80" s="26"/>
      <c r="B80" s="331">
        <v>16</v>
      </c>
      <c r="C80" s="330" t="s">
        <v>54</v>
      </c>
      <c r="D80" s="329">
        <f>Q20</f>
        <v>18326</v>
      </c>
      <c r="E80" s="47" t="str">
        <f>'高額レセ疾病傾向(患者数順)'!$C$7</f>
        <v>1901</v>
      </c>
      <c r="F80" s="131" t="str">
        <f>'高額レセ疾病傾向(患者数順)'!$D$7</f>
        <v>骨折</v>
      </c>
      <c r="G80" s="131" t="s">
        <v>733</v>
      </c>
      <c r="H80" s="88">
        <v>279</v>
      </c>
      <c r="I80" s="89">
        <v>731665740</v>
      </c>
      <c r="J80" s="90">
        <v>124873080</v>
      </c>
      <c r="K80" s="88">
        <f t="shared" si="16"/>
        <v>856538820</v>
      </c>
      <c r="L80" s="111">
        <f t="shared" si="15"/>
        <v>3070031.6129032257</v>
      </c>
      <c r="M80" s="238">
        <f>IFERROR(H80/$Q$20,"-")</f>
        <v>1.5224271526792536E-2</v>
      </c>
      <c r="N80" s="26"/>
      <c r="O80" s="26"/>
      <c r="P80" s="26"/>
      <c r="Q80" s="26"/>
    </row>
    <row r="81" spans="1:17" ht="39.950000000000003" customHeight="1">
      <c r="A81" s="26"/>
      <c r="B81" s="332"/>
      <c r="C81" s="323"/>
      <c r="D81" s="327"/>
      <c r="E81" s="39" t="str">
        <f>'高額レセ疾病傾向(患者数順)'!$C$8</f>
        <v>0903</v>
      </c>
      <c r="F81" s="132" t="str">
        <f>'高額レセ疾病傾向(患者数順)'!$D$8</f>
        <v>その他の心疾患</v>
      </c>
      <c r="G81" s="132" t="s">
        <v>717</v>
      </c>
      <c r="H81" s="40">
        <v>232</v>
      </c>
      <c r="I81" s="41">
        <v>721801140</v>
      </c>
      <c r="J81" s="42">
        <v>170755760</v>
      </c>
      <c r="K81" s="40">
        <f t="shared" si="16"/>
        <v>892556900</v>
      </c>
      <c r="L81" s="109">
        <f t="shared" si="15"/>
        <v>3847228.0172413792</v>
      </c>
      <c r="M81" s="239">
        <f t="shared" ref="M81:M84" si="19">IFERROR(H81/$Q$20,"-")</f>
        <v>1.2659609298264761E-2</v>
      </c>
      <c r="N81" s="26"/>
      <c r="O81" s="26"/>
      <c r="P81" s="26"/>
      <c r="Q81" s="26"/>
    </row>
    <row r="82" spans="1:17" ht="39.950000000000003" customHeight="1">
      <c r="A82" s="26"/>
      <c r="B82" s="332"/>
      <c r="C82" s="323"/>
      <c r="D82" s="327"/>
      <c r="E82" s="39" t="str">
        <f>'高額レセ疾病傾向(患者数順)'!$C$9</f>
        <v>0210</v>
      </c>
      <c r="F82" s="132" t="str">
        <f>'高額レセ疾病傾向(患者数順)'!$D$9</f>
        <v>その他の悪性新生物＜腫瘍＞</v>
      </c>
      <c r="G82" s="132" t="s">
        <v>734</v>
      </c>
      <c r="H82" s="40">
        <v>164</v>
      </c>
      <c r="I82" s="41">
        <v>343623570</v>
      </c>
      <c r="J82" s="42">
        <v>294150680</v>
      </c>
      <c r="K82" s="40">
        <f t="shared" si="16"/>
        <v>637774250</v>
      </c>
      <c r="L82" s="109">
        <f t="shared" si="15"/>
        <v>3888867.3780487804</v>
      </c>
      <c r="M82" s="239">
        <f t="shared" si="19"/>
        <v>8.9490341591181924E-3</v>
      </c>
      <c r="N82" s="26"/>
      <c r="O82" s="26"/>
      <c r="P82" s="26"/>
      <c r="Q82" s="26"/>
    </row>
    <row r="83" spans="1:17" ht="39.950000000000003" customHeight="1">
      <c r="A83" s="26"/>
      <c r="B83" s="332"/>
      <c r="C83" s="323"/>
      <c r="D83" s="327"/>
      <c r="E83" s="39" t="str">
        <f>'高額レセ疾病傾向(患者数順)'!$C$10</f>
        <v>1011</v>
      </c>
      <c r="F83" s="132" t="str">
        <f>'高額レセ疾病傾向(患者数順)'!$D$10</f>
        <v>その他の呼吸器系の疾患</v>
      </c>
      <c r="G83" s="132" t="s">
        <v>684</v>
      </c>
      <c r="H83" s="40">
        <v>168</v>
      </c>
      <c r="I83" s="41">
        <v>419028020</v>
      </c>
      <c r="J83" s="42">
        <v>95283200</v>
      </c>
      <c r="K83" s="40">
        <f t="shared" si="16"/>
        <v>514311220</v>
      </c>
      <c r="L83" s="109">
        <f t="shared" si="15"/>
        <v>3061376.3095238097</v>
      </c>
      <c r="M83" s="239">
        <f t="shared" si="19"/>
        <v>9.1673032849503445E-3</v>
      </c>
      <c r="N83" s="26"/>
      <c r="O83" s="26"/>
      <c r="P83" s="26"/>
      <c r="Q83" s="26"/>
    </row>
    <row r="84" spans="1:17" ht="39.950000000000003" customHeight="1" thickBot="1">
      <c r="A84" s="26"/>
      <c r="B84" s="333"/>
      <c r="C84" s="325"/>
      <c r="D84" s="328"/>
      <c r="E84" s="43" t="str">
        <f>'高額レセ疾病傾向(患者数順)'!$C$11</f>
        <v>1310</v>
      </c>
      <c r="F84" s="133" t="str">
        <f>'高額レセ疾病傾向(患者数順)'!$D$11</f>
        <v>その他の筋骨格系及び結合組織の疾患</v>
      </c>
      <c r="G84" s="133" t="s">
        <v>735</v>
      </c>
      <c r="H84" s="44">
        <v>125</v>
      </c>
      <c r="I84" s="45">
        <v>420352720</v>
      </c>
      <c r="J84" s="46">
        <v>41725530</v>
      </c>
      <c r="K84" s="44">
        <f t="shared" si="16"/>
        <v>462078250</v>
      </c>
      <c r="L84" s="110">
        <f t="shared" si="15"/>
        <v>3696626</v>
      </c>
      <c r="M84" s="240">
        <f t="shared" si="19"/>
        <v>6.8209101822547203E-3</v>
      </c>
      <c r="N84" s="26"/>
      <c r="O84" s="26"/>
      <c r="P84" s="26"/>
      <c r="Q84" s="26"/>
    </row>
    <row r="85" spans="1:17" ht="39.950000000000003" customHeight="1">
      <c r="A85" s="26"/>
      <c r="B85" s="331">
        <v>17</v>
      </c>
      <c r="C85" s="330" t="s">
        <v>106</v>
      </c>
      <c r="D85" s="329">
        <f>Q21</f>
        <v>25948</v>
      </c>
      <c r="E85" s="47" t="str">
        <f>'高額レセ疾病傾向(患者数順)'!$C$7</f>
        <v>1901</v>
      </c>
      <c r="F85" s="131" t="str">
        <f>'高額レセ疾病傾向(患者数順)'!$D$7</f>
        <v>骨折</v>
      </c>
      <c r="G85" s="131" t="s">
        <v>681</v>
      </c>
      <c r="H85" s="88">
        <v>485</v>
      </c>
      <c r="I85" s="89">
        <v>1294331420</v>
      </c>
      <c r="J85" s="90">
        <v>216061110</v>
      </c>
      <c r="K85" s="88">
        <f t="shared" si="16"/>
        <v>1510392530</v>
      </c>
      <c r="L85" s="111">
        <f t="shared" si="15"/>
        <v>3114211.4020618559</v>
      </c>
      <c r="M85" s="238">
        <f>IFERROR(H85/$Q$21,"-")</f>
        <v>1.869122861106829E-2</v>
      </c>
      <c r="N85" s="26"/>
      <c r="O85" s="26"/>
      <c r="P85" s="26"/>
      <c r="Q85" s="26"/>
    </row>
    <row r="86" spans="1:17" ht="39.950000000000003" customHeight="1">
      <c r="A86" s="26"/>
      <c r="B86" s="332"/>
      <c r="C86" s="323"/>
      <c r="D86" s="327"/>
      <c r="E86" s="39" t="str">
        <f>'高額レセ疾病傾向(患者数順)'!$C$8</f>
        <v>0903</v>
      </c>
      <c r="F86" s="132" t="str">
        <f>'高額レセ疾病傾向(患者数順)'!$D$8</f>
        <v>その他の心疾患</v>
      </c>
      <c r="G86" s="132" t="s">
        <v>717</v>
      </c>
      <c r="H86" s="40">
        <v>339</v>
      </c>
      <c r="I86" s="41">
        <v>991874190</v>
      </c>
      <c r="J86" s="42">
        <v>256915920</v>
      </c>
      <c r="K86" s="40">
        <f t="shared" si="16"/>
        <v>1248790110</v>
      </c>
      <c r="L86" s="109">
        <f t="shared" si="15"/>
        <v>3683746.6371681415</v>
      </c>
      <c r="M86" s="239">
        <f t="shared" ref="M86:M89" si="20">IFERROR(H86/$Q$21,"-")</f>
        <v>1.3064590719901341E-2</v>
      </c>
      <c r="N86" s="26"/>
      <c r="O86" s="26"/>
      <c r="P86" s="26"/>
      <c r="Q86" s="26"/>
    </row>
    <row r="87" spans="1:17" ht="39.950000000000003" customHeight="1">
      <c r="A87" s="26"/>
      <c r="B87" s="332"/>
      <c r="C87" s="323"/>
      <c r="D87" s="327"/>
      <c r="E87" s="39" t="str">
        <f>'高額レセ疾病傾向(患者数順)'!$C$9</f>
        <v>0210</v>
      </c>
      <c r="F87" s="132" t="str">
        <f>'高額レセ疾病傾向(患者数順)'!$D$9</f>
        <v>その他の悪性新生物＜腫瘍＞</v>
      </c>
      <c r="G87" s="132" t="s">
        <v>736</v>
      </c>
      <c r="H87" s="40">
        <v>228</v>
      </c>
      <c r="I87" s="41">
        <v>542882410</v>
      </c>
      <c r="J87" s="42">
        <v>470639140</v>
      </c>
      <c r="K87" s="40">
        <f t="shared" si="16"/>
        <v>1013521550</v>
      </c>
      <c r="L87" s="109">
        <f t="shared" si="15"/>
        <v>4445269.9561403506</v>
      </c>
      <c r="M87" s="239">
        <f t="shared" si="20"/>
        <v>8.7868043779867431E-3</v>
      </c>
      <c r="N87" s="26"/>
      <c r="O87" s="26"/>
      <c r="P87" s="26"/>
      <c r="Q87" s="26"/>
    </row>
    <row r="88" spans="1:17" ht="39.950000000000003" customHeight="1">
      <c r="A88" s="26"/>
      <c r="B88" s="332"/>
      <c r="C88" s="323"/>
      <c r="D88" s="327"/>
      <c r="E88" s="39" t="str">
        <f>'高額レセ疾病傾向(患者数順)'!$C$10</f>
        <v>1011</v>
      </c>
      <c r="F88" s="132" t="str">
        <f>'高額レセ疾病傾向(患者数順)'!$D$10</f>
        <v>その他の呼吸器系の疾患</v>
      </c>
      <c r="G88" s="132" t="s">
        <v>737</v>
      </c>
      <c r="H88" s="40">
        <v>253</v>
      </c>
      <c r="I88" s="41">
        <v>590844320</v>
      </c>
      <c r="J88" s="42">
        <v>118851430</v>
      </c>
      <c r="K88" s="40">
        <f t="shared" si="16"/>
        <v>709695750</v>
      </c>
      <c r="L88" s="109">
        <f t="shared" si="15"/>
        <v>2805121.5415019761</v>
      </c>
      <c r="M88" s="239">
        <f t="shared" si="20"/>
        <v>9.7502697703098513E-3</v>
      </c>
      <c r="N88" s="26"/>
      <c r="O88" s="26"/>
      <c r="P88" s="26"/>
      <c r="Q88" s="26"/>
    </row>
    <row r="89" spans="1:17" ht="39.950000000000003" customHeight="1" thickBot="1">
      <c r="A89" s="26"/>
      <c r="B89" s="333"/>
      <c r="C89" s="325"/>
      <c r="D89" s="328"/>
      <c r="E89" s="43" t="str">
        <f>'高額レセ疾病傾向(患者数順)'!$C$11</f>
        <v>1310</v>
      </c>
      <c r="F89" s="133" t="str">
        <f>'高額レセ疾病傾向(患者数順)'!$D$11</f>
        <v>その他の筋骨格系及び結合組織の疾患</v>
      </c>
      <c r="G89" s="133" t="s">
        <v>720</v>
      </c>
      <c r="H89" s="44">
        <v>323</v>
      </c>
      <c r="I89" s="45">
        <v>1217088800</v>
      </c>
      <c r="J89" s="46">
        <v>87751110</v>
      </c>
      <c r="K89" s="44">
        <f t="shared" si="16"/>
        <v>1304839910</v>
      </c>
      <c r="L89" s="110">
        <f t="shared" si="15"/>
        <v>4039752.0433436534</v>
      </c>
      <c r="M89" s="239">
        <f t="shared" si="20"/>
        <v>1.2447972868814551E-2</v>
      </c>
      <c r="N89" s="26"/>
      <c r="O89" s="26"/>
      <c r="P89" s="26"/>
      <c r="Q89" s="26"/>
    </row>
    <row r="90" spans="1:17" ht="39.950000000000003" customHeight="1">
      <c r="A90" s="26"/>
      <c r="B90" s="331">
        <v>18</v>
      </c>
      <c r="C90" s="330" t="s">
        <v>55</v>
      </c>
      <c r="D90" s="329">
        <f>Q22</f>
        <v>23197</v>
      </c>
      <c r="E90" s="47" t="str">
        <f>'高額レセ疾病傾向(患者数順)'!$C$7</f>
        <v>1901</v>
      </c>
      <c r="F90" s="131" t="str">
        <f>'高額レセ疾病傾向(患者数順)'!$D$7</f>
        <v>骨折</v>
      </c>
      <c r="G90" s="131" t="s">
        <v>681</v>
      </c>
      <c r="H90" s="88">
        <v>371</v>
      </c>
      <c r="I90" s="89">
        <v>1041087590</v>
      </c>
      <c r="J90" s="90">
        <v>178110880</v>
      </c>
      <c r="K90" s="88">
        <f t="shared" si="16"/>
        <v>1219198470</v>
      </c>
      <c r="L90" s="111">
        <f t="shared" si="15"/>
        <v>3286249.2452830188</v>
      </c>
      <c r="M90" s="238">
        <f>IFERROR(H90/$Q$22,"-")</f>
        <v>1.5993447428546796E-2</v>
      </c>
      <c r="N90" s="26"/>
      <c r="O90" s="26"/>
      <c r="P90" s="26"/>
      <c r="Q90" s="26"/>
    </row>
    <row r="91" spans="1:17" ht="39.950000000000003" customHeight="1">
      <c r="A91" s="26"/>
      <c r="B91" s="332"/>
      <c r="C91" s="323"/>
      <c r="D91" s="327"/>
      <c r="E91" s="39" t="str">
        <f>'高額レセ疾病傾向(患者数順)'!$C$8</f>
        <v>0903</v>
      </c>
      <c r="F91" s="132" t="str">
        <f>'高額レセ疾病傾向(患者数順)'!$D$8</f>
        <v>その他の心疾患</v>
      </c>
      <c r="G91" s="132" t="s">
        <v>738</v>
      </c>
      <c r="H91" s="40">
        <v>335</v>
      </c>
      <c r="I91" s="41">
        <v>1001311680</v>
      </c>
      <c r="J91" s="42">
        <v>265621050</v>
      </c>
      <c r="K91" s="40">
        <f t="shared" si="16"/>
        <v>1266932730</v>
      </c>
      <c r="L91" s="109">
        <f t="shared" si="15"/>
        <v>3781888.7462686566</v>
      </c>
      <c r="M91" s="239">
        <f t="shared" ref="M91:M94" si="21">IFERROR(H91/$Q$22,"-")</f>
        <v>1.4441522610682416E-2</v>
      </c>
      <c r="N91" s="26"/>
      <c r="O91" s="26"/>
      <c r="P91" s="26"/>
      <c r="Q91" s="26"/>
    </row>
    <row r="92" spans="1:17" ht="39.950000000000003" customHeight="1">
      <c r="A92" s="26"/>
      <c r="B92" s="332"/>
      <c r="C92" s="323"/>
      <c r="D92" s="327"/>
      <c r="E92" s="39" t="str">
        <f>'高額レセ疾病傾向(患者数順)'!$C$9</f>
        <v>0210</v>
      </c>
      <c r="F92" s="132" t="str">
        <f>'高額レセ疾病傾向(患者数順)'!$D$9</f>
        <v>その他の悪性新生物＜腫瘍＞</v>
      </c>
      <c r="G92" s="132" t="s">
        <v>708</v>
      </c>
      <c r="H92" s="40">
        <v>174</v>
      </c>
      <c r="I92" s="41">
        <v>314076600</v>
      </c>
      <c r="J92" s="42">
        <v>313085050</v>
      </c>
      <c r="K92" s="40">
        <f t="shared" si="16"/>
        <v>627161650</v>
      </c>
      <c r="L92" s="109">
        <f t="shared" si="15"/>
        <v>3604377.2988505745</v>
      </c>
      <c r="M92" s="239">
        <f t="shared" si="21"/>
        <v>7.5009699530111653E-3</v>
      </c>
      <c r="N92" s="26"/>
      <c r="O92" s="26"/>
      <c r="P92" s="26"/>
      <c r="Q92" s="26"/>
    </row>
    <row r="93" spans="1:17" ht="39.950000000000003" customHeight="1">
      <c r="A93" s="26"/>
      <c r="B93" s="332"/>
      <c r="C93" s="323"/>
      <c r="D93" s="327"/>
      <c r="E93" s="39" t="str">
        <f>'高額レセ疾病傾向(患者数順)'!$C$10</f>
        <v>1011</v>
      </c>
      <c r="F93" s="132" t="str">
        <f>'高額レセ疾病傾向(患者数順)'!$D$10</f>
        <v>その他の呼吸器系の疾患</v>
      </c>
      <c r="G93" s="132" t="s">
        <v>719</v>
      </c>
      <c r="H93" s="40">
        <v>193</v>
      </c>
      <c r="I93" s="41">
        <v>481874670</v>
      </c>
      <c r="J93" s="42">
        <v>99191620</v>
      </c>
      <c r="K93" s="40">
        <f t="shared" si="16"/>
        <v>581066290</v>
      </c>
      <c r="L93" s="109">
        <f t="shared" si="15"/>
        <v>3010706.1658031088</v>
      </c>
      <c r="M93" s="239">
        <f t="shared" si="21"/>
        <v>8.3200413846618096E-3</v>
      </c>
      <c r="N93" s="26"/>
      <c r="O93" s="26"/>
      <c r="P93" s="26"/>
      <c r="Q93" s="26"/>
    </row>
    <row r="94" spans="1:17" ht="39.950000000000003" customHeight="1" thickBot="1">
      <c r="A94" s="26"/>
      <c r="B94" s="333"/>
      <c r="C94" s="325"/>
      <c r="D94" s="328"/>
      <c r="E94" s="43" t="str">
        <f>'高額レセ疾病傾向(患者数順)'!$C$11</f>
        <v>1310</v>
      </c>
      <c r="F94" s="133" t="str">
        <f>'高額レセ疾病傾向(患者数順)'!$D$11</f>
        <v>その他の筋骨格系及び結合組織の疾患</v>
      </c>
      <c r="G94" s="133" t="s">
        <v>739</v>
      </c>
      <c r="H94" s="44">
        <v>165</v>
      </c>
      <c r="I94" s="45">
        <v>615318020</v>
      </c>
      <c r="J94" s="46">
        <v>56825650</v>
      </c>
      <c r="K94" s="44">
        <f t="shared" si="16"/>
        <v>672143670</v>
      </c>
      <c r="L94" s="110">
        <f t="shared" si="15"/>
        <v>4073598</v>
      </c>
      <c r="M94" s="240">
        <f t="shared" si="21"/>
        <v>7.1129887485450703E-3</v>
      </c>
      <c r="N94" s="26"/>
      <c r="O94" s="26"/>
      <c r="P94" s="26"/>
      <c r="Q94" s="26"/>
    </row>
    <row r="95" spans="1:17" ht="39.950000000000003" customHeight="1">
      <c r="A95" s="26"/>
      <c r="B95" s="331">
        <v>19</v>
      </c>
      <c r="C95" s="330" t="s">
        <v>107</v>
      </c>
      <c r="D95" s="329">
        <f>Q23</f>
        <v>16046</v>
      </c>
      <c r="E95" s="47" t="str">
        <f>'高額レセ疾病傾向(患者数順)'!$C$7</f>
        <v>1901</v>
      </c>
      <c r="F95" s="131" t="str">
        <f>'高額レセ疾病傾向(患者数順)'!$D$7</f>
        <v>骨折</v>
      </c>
      <c r="G95" s="131" t="s">
        <v>690</v>
      </c>
      <c r="H95" s="88">
        <v>293</v>
      </c>
      <c r="I95" s="89">
        <v>738064830</v>
      </c>
      <c r="J95" s="90">
        <v>119277230</v>
      </c>
      <c r="K95" s="88">
        <f t="shared" si="16"/>
        <v>857342060</v>
      </c>
      <c r="L95" s="111">
        <f t="shared" si="15"/>
        <v>2926082.1160409558</v>
      </c>
      <c r="M95" s="238">
        <f>IFERROR(H95/$Q$23,"-")</f>
        <v>1.8260002492833105E-2</v>
      </c>
      <c r="N95" s="26"/>
      <c r="O95" s="26"/>
      <c r="P95" s="26"/>
      <c r="Q95" s="26"/>
    </row>
    <row r="96" spans="1:17" ht="39.950000000000003" customHeight="1">
      <c r="A96" s="26"/>
      <c r="B96" s="332"/>
      <c r="C96" s="323"/>
      <c r="D96" s="327"/>
      <c r="E96" s="39" t="str">
        <f>'高額レセ疾病傾向(患者数順)'!$C$8</f>
        <v>0903</v>
      </c>
      <c r="F96" s="132" t="str">
        <f>'高額レセ疾病傾向(患者数順)'!$D$8</f>
        <v>その他の心疾患</v>
      </c>
      <c r="G96" s="132" t="s">
        <v>686</v>
      </c>
      <c r="H96" s="40">
        <v>228</v>
      </c>
      <c r="I96" s="41">
        <v>659207200</v>
      </c>
      <c r="J96" s="42">
        <v>142149580</v>
      </c>
      <c r="K96" s="40">
        <f t="shared" si="16"/>
        <v>801356780</v>
      </c>
      <c r="L96" s="109">
        <f t="shared" si="15"/>
        <v>3514722.7192982454</v>
      </c>
      <c r="M96" s="239">
        <f t="shared" ref="M96:M99" si="22">IFERROR(H96/$Q$23,"-")</f>
        <v>1.4209148697494702E-2</v>
      </c>
      <c r="N96" s="26"/>
      <c r="O96" s="26"/>
      <c r="P96" s="26"/>
      <c r="Q96" s="26"/>
    </row>
    <row r="97" spans="1:17" ht="39.950000000000003" customHeight="1">
      <c r="A97" s="26"/>
      <c r="B97" s="332"/>
      <c r="C97" s="323"/>
      <c r="D97" s="327"/>
      <c r="E97" s="39" t="str">
        <f>'高額レセ疾病傾向(患者数順)'!$C$9</f>
        <v>0210</v>
      </c>
      <c r="F97" s="132" t="str">
        <f>'高額レセ疾病傾向(患者数順)'!$D$9</f>
        <v>その他の悪性新生物＜腫瘍＞</v>
      </c>
      <c r="G97" s="132" t="s">
        <v>740</v>
      </c>
      <c r="H97" s="40">
        <v>148</v>
      </c>
      <c r="I97" s="41">
        <v>330632000</v>
      </c>
      <c r="J97" s="42">
        <v>235496290</v>
      </c>
      <c r="K97" s="40">
        <f t="shared" si="16"/>
        <v>566128290</v>
      </c>
      <c r="L97" s="109">
        <f t="shared" si="15"/>
        <v>3825191.1486486485</v>
      </c>
      <c r="M97" s="239">
        <f t="shared" si="22"/>
        <v>9.2234824878474394E-3</v>
      </c>
      <c r="N97" s="26"/>
      <c r="O97" s="26"/>
      <c r="P97" s="26"/>
      <c r="Q97" s="26"/>
    </row>
    <row r="98" spans="1:17" ht="39.950000000000003" customHeight="1">
      <c r="A98" s="26"/>
      <c r="B98" s="332"/>
      <c r="C98" s="323"/>
      <c r="D98" s="327"/>
      <c r="E98" s="39" t="str">
        <f>'高額レセ疾病傾向(患者数順)'!$C$10</f>
        <v>1011</v>
      </c>
      <c r="F98" s="132" t="str">
        <f>'高額レセ疾病傾向(患者数順)'!$D$10</f>
        <v>その他の呼吸器系の疾患</v>
      </c>
      <c r="G98" s="132" t="s">
        <v>741</v>
      </c>
      <c r="H98" s="40">
        <v>184</v>
      </c>
      <c r="I98" s="41">
        <v>458304680</v>
      </c>
      <c r="J98" s="42">
        <v>65093820</v>
      </c>
      <c r="K98" s="40">
        <f t="shared" si="16"/>
        <v>523398500</v>
      </c>
      <c r="L98" s="109">
        <f t="shared" si="15"/>
        <v>2844557.0652173911</v>
      </c>
      <c r="M98" s="239">
        <f t="shared" si="22"/>
        <v>1.1467032282188707E-2</v>
      </c>
      <c r="N98" s="26"/>
      <c r="O98" s="26"/>
      <c r="P98" s="26"/>
      <c r="Q98" s="26"/>
    </row>
    <row r="99" spans="1:17" ht="39.950000000000003" customHeight="1" thickBot="1">
      <c r="A99" s="26"/>
      <c r="B99" s="333"/>
      <c r="C99" s="325"/>
      <c r="D99" s="328"/>
      <c r="E99" s="43" t="str">
        <f>'高額レセ疾病傾向(患者数順)'!$C$11</f>
        <v>1310</v>
      </c>
      <c r="F99" s="133" t="str">
        <f>'高額レセ疾病傾向(患者数順)'!$D$11</f>
        <v>その他の筋骨格系及び結合組織の疾患</v>
      </c>
      <c r="G99" s="133" t="s">
        <v>742</v>
      </c>
      <c r="H99" s="44">
        <v>138</v>
      </c>
      <c r="I99" s="45">
        <v>432675930</v>
      </c>
      <c r="J99" s="46">
        <v>42763040</v>
      </c>
      <c r="K99" s="44">
        <f t="shared" si="16"/>
        <v>475438970</v>
      </c>
      <c r="L99" s="110">
        <f t="shared" si="15"/>
        <v>3445209.9275362319</v>
      </c>
      <c r="M99" s="239">
        <f t="shared" si="22"/>
        <v>8.6002742116415305E-3</v>
      </c>
      <c r="N99" s="26"/>
      <c r="O99" s="26"/>
      <c r="P99" s="26"/>
      <c r="Q99" s="26"/>
    </row>
    <row r="100" spans="1:17" ht="39.950000000000003" customHeight="1">
      <c r="A100" s="26"/>
      <c r="B100" s="331">
        <v>20</v>
      </c>
      <c r="C100" s="330" t="s">
        <v>108</v>
      </c>
      <c r="D100" s="329">
        <f>Q24</f>
        <v>25098</v>
      </c>
      <c r="E100" s="47" t="str">
        <f>'高額レセ疾病傾向(患者数順)'!$C$7</f>
        <v>1901</v>
      </c>
      <c r="F100" s="131" t="str">
        <f>'高額レセ疾病傾向(患者数順)'!$D$7</f>
        <v>骨折</v>
      </c>
      <c r="G100" s="131" t="s">
        <v>681</v>
      </c>
      <c r="H100" s="88">
        <v>374</v>
      </c>
      <c r="I100" s="89">
        <v>1077788430</v>
      </c>
      <c r="J100" s="90">
        <v>156621210</v>
      </c>
      <c r="K100" s="88">
        <f t="shared" si="16"/>
        <v>1234409640</v>
      </c>
      <c r="L100" s="111">
        <f t="shared" si="15"/>
        <v>3300560.5347593585</v>
      </c>
      <c r="M100" s="238">
        <f>IFERROR(H100/$Q$24,"-")</f>
        <v>1.4901585783727788E-2</v>
      </c>
      <c r="N100" s="26"/>
      <c r="O100" s="26"/>
      <c r="P100" s="26"/>
      <c r="Q100" s="26"/>
    </row>
    <row r="101" spans="1:17" ht="39.950000000000003" customHeight="1">
      <c r="A101" s="26"/>
      <c r="B101" s="332"/>
      <c r="C101" s="323"/>
      <c r="D101" s="327"/>
      <c r="E101" s="39" t="str">
        <f>'高額レセ疾病傾向(患者数順)'!$C$8</f>
        <v>0903</v>
      </c>
      <c r="F101" s="132" t="str">
        <f>'高額レセ疾病傾向(患者数順)'!$D$8</f>
        <v>その他の心疾患</v>
      </c>
      <c r="G101" s="132" t="s">
        <v>682</v>
      </c>
      <c r="H101" s="40">
        <v>308</v>
      </c>
      <c r="I101" s="41">
        <v>852001010</v>
      </c>
      <c r="J101" s="42">
        <v>192049830</v>
      </c>
      <c r="K101" s="40">
        <f t="shared" si="16"/>
        <v>1044050840</v>
      </c>
      <c r="L101" s="109">
        <f t="shared" si="15"/>
        <v>3389775.4545454546</v>
      </c>
      <c r="M101" s="239">
        <f t="shared" ref="M101:M104" si="23">IFERROR(H101/$Q$24,"-")</f>
        <v>1.2271894174834649E-2</v>
      </c>
      <c r="N101" s="26"/>
      <c r="O101" s="26"/>
      <c r="P101" s="26"/>
      <c r="Q101" s="26"/>
    </row>
    <row r="102" spans="1:17" ht="39.950000000000003" customHeight="1">
      <c r="A102" s="26"/>
      <c r="B102" s="332"/>
      <c r="C102" s="323"/>
      <c r="D102" s="327"/>
      <c r="E102" s="39" t="str">
        <f>'高額レセ疾病傾向(患者数順)'!$C$9</f>
        <v>0210</v>
      </c>
      <c r="F102" s="132" t="str">
        <f>'高額レセ疾病傾向(患者数順)'!$D$9</f>
        <v>その他の悪性新生物＜腫瘍＞</v>
      </c>
      <c r="G102" s="132" t="s">
        <v>734</v>
      </c>
      <c r="H102" s="40">
        <v>241</v>
      </c>
      <c r="I102" s="41">
        <v>451871430</v>
      </c>
      <c r="J102" s="42">
        <v>547438880</v>
      </c>
      <c r="K102" s="40">
        <f t="shared" si="16"/>
        <v>999310310</v>
      </c>
      <c r="L102" s="109">
        <f t="shared" si="15"/>
        <v>4146515.8091286309</v>
      </c>
      <c r="M102" s="239">
        <f t="shared" si="23"/>
        <v>9.6023587536855533E-3</v>
      </c>
      <c r="N102" s="26"/>
      <c r="O102" s="26"/>
      <c r="P102" s="26"/>
      <c r="Q102" s="26"/>
    </row>
    <row r="103" spans="1:17" ht="39.950000000000003" customHeight="1">
      <c r="A103" s="26"/>
      <c r="B103" s="332"/>
      <c r="C103" s="323"/>
      <c r="D103" s="327"/>
      <c r="E103" s="39" t="str">
        <f>'高額レセ疾病傾向(患者数順)'!$C$10</f>
        <v>1011</v>
      </c>
      <c r="F103" s="132" t="str">
        <f>'高額レセ疾病傾向(患者数順)'!$D$10</f>
        <v>その他の呼吸器系の疾患</v>
      </c>
      <c r="G103" s="132" t="s">
        <v>705</v>
      </c>
      <c r="H103" s="40">
        <v>238</v>
      </c>
      <c r="I103" s="41">
        <v>552307680</v>
      </c>
      <c r="J103" s="42">
        <v>135539540</v>
      </c>
      <c r="K103" s="40">
        <f t="shared" si="16"/>
        <v>687847220</v>
      </c>
      <c r="L103" s="109">
        <f t="shared" si="15"/>
        <v>2890114.369747899</v>
      </c>
      <c r="M103" s="239">
        <f t="shared" si="23"/>
        <v>9.4828273169176823E-3</v>
      </c>
      <c r="N103" s="26"/>
      <c r="O103" s="26"/>
      <c r="P103" s="26"/>
      <c r="Q103" s="26"/>
    </row>
    <row r="104" spans="1:17" ht="39.950000000000003" customHeight="1" thickBot="1">
      <c r="A104" s="26"/>
      <c r="B104" s="333"/>
      <c r="C104" s="325"/>
      <c r="D104" s="328"/>
      <c r="E104" s="43" t="str">
        <f>'高額レセ疾病傾向(患者数順)'!$C$11</f>
        <v>1310</v>
      </c>
      <c r="F104" s="133" t="str">
        <f>'高額レセ疾病傾向(患者数順)'!$D$11</f>
        <v>その他の筋骨格系及び結合組織の疾患</v>
      </c>
      <c r="G104" s="133" t="s">
        <v>743</v>
      </c>
      <c r="H104" s="44">
        <v>263</v>
      </c>
      <c r="I104" s="45">
        <v>755232560</v>
      </c>
      <c r="J104" s="46">
        <v>113443040</v>
      </c>
      <c r="K104" s="44">
        <f t="shared" si="16"/>
        <v>868675600</v>
      </c>
      <c r="L104" s="110">
        <f t="shared" si="15"/>
        <v>3302949.0494296579</v>
      </c>
      <c r="M104" s="240">
        <f t="shared" si="23"/>
        <v>1.04789226233166E-2</v>
      </c>
      <c r="N104" s="26"/>
      <c r="O104" s="26"/>
      <c r="P104" s="26"/>
      <c r="Q104" s="26"/>
    </row>
    <row r="105" spans="1:17" ht="39.950000000000003" customHeight="1">
      <c r="A105" s="26"/>
      <c r="B105" s="331">
        <v>21</v>
      </c>
      <c r="C105" s="330" t="s">
        <v>109</v>
      </c>
      <c r="D105" s="329">
        <f>Q25</f>
        <v>16365</v>
      </c>
      <c r="E105" s="47" t="str">
        <f>'高額レセ疾病傾向(患者数順)'!$C$7</f>
        <v>1901</v>
      </c>
      <c r="F105" s="131" t="str">
        <f>'高額レセ疾病傾向(患者数順)'!$D$7</f>
        <v>骨折</v>
      </c>
      <c r="G105" s="131" t="s">
        <v>724</v>
      </c>
      <c r="H105" s="88">
        <v>270</v>
      </c>
      <c r="I105" s="89">
        <v>726661050</v>
      </c>
      <c r="J105" s="90">
        <v>107405660</v>
      </c>
      <c r="K105" s="88">
        <f t="shared" si="16"/>
        <v>834066710</v>
      </c>
      <c r="L105" s="111">
        <f t="shared" si="15"/>
        <v>3089135.9629629632</v>
      </c>
      <c r="M105" s="238">
        <f>IFERROR(H105/$Q$25,"-")</f>
        <v>1.6498625114573784E-2</v>
      </c>
      <c r="N105" s="26"/>
      <c r="O105" s="26"/>
      <c r="P105" s="26"/>
      <c r="Q105" s="26"/>
    </row>
    <row r="106" spans="1:17" ht="39.950000000000003" customHeight="1">
      <c r="A106" s="26"/>
      <c r="B106" s="332"/>
      <c r="C106" s="323"/>
      <c r="D106" s="327"/>
      <c r="E106" s="39" t="str">
        <f>'高額レセ疾病傾向(患者数順)'!$C$8</f>
        <v>0903</v>
      </c>
      <c r="F106" s="132" t="str">
        <f>'高額レセ疾病傾向(患者数順)'!$D$8</f>
        <v>その他の心疾患</v>
      </c>
      <c r="G106" s="132" t="s">
        <v>744</v>
      </c>
      <c r="H106" s="40">
        <v>189</v>
      </c>
      <c r="I106" s="41">
        <v>510455240</v>
      </c>
      <c r="J106" s="42">
        <v>128451420</v>
      </c>
      <c r="K106" s="40">
        <f t="shared" si="16"/>
        <v>638906660</v>
      </c>
      <c r="L106" s="109">
        <f t="shared" si="15"/>
        <v>3380458.5185185187</v>
      </c>
      <c r="M106" s="239">
        <f t="shared" ref="M106:M109" si="24">IFERROR(H106/$Q$25,"-")</f>
        <v>1.154903758020165E-2</v>
      </c>
      <c r="N106" s="26"/>
      <c r="O106" s="26"/>
      <c r="P106" s="26"/>
      <c r="Q106" s="26"/>
    </row>
    <row r="107" spans="1:17" ht="39.950000000000003" customHeight="1">
      <c r="A107" s="26"/>
      <c r="B107" s="332"/>
      <c r="C107" s="323"/>
      <c r="D107" s="327"/>
      <c r="E107" s="39" t="str">
        <f>'高額レセ疾病傾向(患者数順)'!$C$9</f>
        <v>0210</v>
      </c>
      <c r="F107" s="132" t="str">
        <f>'高額レセ疾病傾向(患者数順)'!$D$9</f>
        <v>その他の悪性新生物＜腫瘍＞</v>
      </c>
      <c r="G107" s="132" t="s">
        <v>683</v>
      </c>
      <c r="H107" s="40">
        <v>141</v>
      </c>
      <c r="I107" s="41">
        <v>333891600</v>
      </c>
      <c r="J107" s="42">
        <v>315606810</v>
      </c>
      <c r="K107" s="40">
        <f t="shared" si="16"/>
        <v>649498410</v>
      </c>
      <c r="L107" s="109">
        <f t="shared" si="15"/>
        <v>4606371.7021276597</v>
      </c>
      <c r="M107" s="239">
        <f t="shared" si="24"/>
        <v>8.6159486709440885E-3</v>
      </c>
      <c r="N107" s="26"/>
      <c r="O107" s="26"/>
      <c r="P107" s="26"/>
      <c r="Q107" s="26"/>
    </row>
    <row r="108" spans="1:17" ht="39.950000000000003" customHeight="1">
      <c r="A108" s="26"/>
      <c r="B108" s="332"/>
      <c r="C108" s="323"/>
      <c r="D108" s="327"/>
      <c r="E108" s="39" t="str">
        <f>'高額レセ疾病傾向(患者数順)'!$C$10</f>
        <v>1011</v>
      </c>
      <c r="F108" s="132" t="str">
        <f>'高額レセ疾病傾向(患者数順)'!$D$10</f>
        <v>その他の呼吸器系の疾患</v>
      </c>
      <c r="G108" s="132" t="s">
        <v>705</v>
      </c>
      <c r="H108" s="40">
        <v>146</v>
      </c>
      <c r="I108" s="41">
        <v>325104420</v>
      </c>
      <c r="J108" s="42">
        <v>72908030</v>
      </c>
      <c r="K108" s="40">
        <f t="shared" si="16"/>
        <v>398012450</v>
      </c>
      <c r="L108" s="109">
        <f t="shared" si="15"/>
        <v>2726112.6712328768</v>
      </c>
      <c r="M108" s="239">
        <f t="shared" si="24"/>
        <v>8.9214787656584169E-3</v>
      </c>
      <c r="N108" s="26"/>
      <c r="O108" s="26"/>
      <c r="P108" s="26"/>
      <c r="Q108" s="26"/>
    </row>
    <row r="109" spans="1:17" ht="39.950000000000003" customHeight="1" thickBot="1">
      <c r="A109" s="26"/>
      <c r="B109" s="333"/>
      <c r="C109" s="325"/>
      <c r="D109" s="328"/>
      <c r="E109" s="43" t="str">
        <f>'高額レセ疾病傾向(患者数順)'!$C$11</f>
        <v>1310</v>
      </c>
      <c r="F109" s="133" t="str">
        <f>'高額レセ疾病傾向(患者数順)'!$D$11</f>
        <v>その他の筋骨格系及び結合組織の疾患</v>
      </c>
      <c r="G109" s="133" t="s">
        <v>745</v>
      </c>
      <c r="H109" s="44">
        <v>181</v>
      </c>
      <c r="I109" s="45">
        <v>515685800</v>
      </c>
      <c r="J109" s="46">
        <v>64754990</v>
      </c>
      <c r="K109" s="44">
        <f t="shared" si="16"/>
        <v>580440790</v>
      </c>
      <c r="L109" s="110">
        <f t="shared" si="15"/>
        <v>3206855.1933701658</v>
      </c>
      <c r="M109" s="240">
        <f t="shared" si="24"/>
        <v>1.1060189428658723E-2</v>
      </c>
      <c r="N109" s="26"/>
      <c r="O109" s="26"/>
      <c r="P109" s="26"/>
      <c r="Q109" s="26"/>
    </row>
    <row r="110" spans="1:17" ht="39.950000000000003" customHeight="1">
      <c r="A110" s="26"/>
      <c r="B110" s="331">
        <v>22</v>
      </c>
      <c r="C110" s="330" t="s">
        <v>56</v>
      </c>
      <c r="D110" s="329">
        <f>Q26</f>
        <v>21781</v>
      </c>
      <c r="E110" s="47" t="str">
        <f>'高額レセ疾病傾向(患者数順)'!$C$7</f>
        <v>1901</v>
      </c>
      <c r="F110" s="131" t="str">
        <f>'高額レセ疾病傾向(患者数順)'!$D$7</f>
        <v>骨折</v>
      </c>
      <c r="G110" s="131" t="s">
        <v>681</v>
      </c>
      <c r="H110" s="88">
        <v>400</v>
      </c>
      <c r="I110" s="89">
        <v>1112502470</v>
      </c>
      <c r="J110" s="90">
        <v>182545180</v>
      </c>
      <c r="K110" s="88">
        <f t="shared" si="16"/>
        <v>1295047650</v>
      </c>
      <c r="L110" s="111">
        <f t="shared" si="15"/>
        <v>3237619.125</v>
      </c>
      <c r="M110" s="238">
        <f>IFERROR(H110/$Q$26,"-")</f>
        <v>1.8364629723153208E-2</v>
      </c>
      <c r="N110" s="26"/>
      <c r="O110" s="26"/>
      <c r="P110" s="26"/>
      <c r="Q110" s="26"/>
    </row>
    <row r="111" spans="1:17" ht="39.950000000000003" customHeight="1">
      <c r="A111" s="26"/>
      <c r="B111" s="332"/>
      <c r="C111" s="323"/>
      <c r="D111" s="327"/>
      <c r="E111" s="39" t="str">
        <f>'高額レセ疾病傾向(患者数順)'!$C$8</f>
        <v>0903</v>
      </c>
      <c r="F111" s="132" t="str">
        <f>'高額レセ疾病傾向(患者数順)'!$D$8</f>
        <v>その他の心疾患</v>
      </c>
      <c r="G111" s="132" t="s">
        <v>704</v>
      </c>
      <c r="H111" s="40">
        <v>247</v>
      </c>
      <c r="I111" s="41">
        <v>688226240</v>
      </c>
      <c r="J111" s="42">
        <v>191421670</v>
      </c>
      <c r="K111" s="40">
        <f t="shared" si="16"/>
        <v>879647910</v>
      </c>
      <c r="L111" s="109">
        <f t="shared" si="15"/>
        <v>3561327.5708502023</v>
      </c>
      <c r="M111" s="239">
        <f t="shared" ref="M111:M114" si="25">IFERROR(H111/$Q$26,"-")</f>
        <v>1.1340158854047105E-2</v>
      </c>
      <c r="N111" s="26"/>
      <c r="O111" s="26"/>
      <c r="P111" s="26"/>
      <c r="Q111" s="26"/>
    </row>
    <row r="112" spans="1:17" ht="39.950000000000003" customHeight="1">
      <c r="A112" s="26"/>
      <c r="B112" s="332"/>
      <c r="C112" s="323"/>
      <c r="D112" s="327"/>
      <c r="E112" s="39" t="str">
        <f>'高額レセ疾病傾向(患者数順)'!$C$9</f>
        <v>0210</v>
      </c>
      <c r="F112" s="132" t="str">
        <f>'高額レセ疾病傾向(患者数順)'!$D$9</f>
        <v>その他の悪性新生物＜腫瘍＞</v>
      </c>
      <c r="G112" s="132" t="s">
        <v>734</v>
      </c>
      <c r="H112" s="40">
        <v>200</v>
      </c>
      <c r="I112" s="41">
        <v>446837760</v>
      </c>
      <c r="J112" s="42">
        <v>361869750</v>
      </c>
      <c r="K112" s="40">
        <f t="shared" si="16"/>
        <v>808707510</v>
      </c>
      <c r="L112" s="109">
        <f t="shared" si="15"/>
        <v>4043537.55</v>
      </c>
      <c r="M112" s="239">
        <f t="shared" si="25"/>
        <v>9.1823148615766039E-3</v>
      </c>
      <c r="N112" s="26"/>
      <c r="O112" s="26"/>
      <c r="P112" s="26"/>
      <c r="Q112" s="26"/>
    </row>
    <row r="113" spans="1:17" ht="39.950000000000003" customHeight="1">
      <c r="A113" s="26"/>
      <c r="B113" s="332"/>
      <c r="C113" s="323"/>
      <c r="D113" s="327"/>
      <c r="E113" s="39" t="str">
        <f>'高額レセ疾病傾向(患者数順)'!$C$10</f>
        <v>1011</v>
      </c>
      <c r="F113" s="132" t="str">
        <f>'高額レセ疾病傾向(患者数順)'!$D$10</f>
        <v>その他の呼吸器系の疾患</v>
      </c>
      <c r="G113" s="132" t="s">
        <v>715</v>
      </c>
      <c r="H113" s="40">
        <v>198</v>
      </c>
      <c r="I113" s="41">
        <v>419987530</v>
      </c>
      <c r="J113" s="42">
        <v>109378490</v>
      </c>
      <c r="K113" s="40">
        <f t="shared" si="16"/>
        <v>529366020</v>
      </c>
      <c r="L113" s="109">
        <f t="shared" si="15"/>
        <v>2673565.7575757578</v>
      </c>
      <c r="M113" s="239">
        <f t="shared" si="25"/>
        <v>9.0904917129608371E-3</v>
      </c>
      <c r="N113" s="26"/>
      <c r="O113" s="26"/>
      <c r="P113" s="26"/>
      <c r="Q113" s="26"/>
    </row>
    <row r="114" spans="1:17" ht="39.950000000000003" customHeight="1" thickBot="1">
      <c r="A114" s="26"/>
      <c r="B114" s="333"/>
      <c r="C114" s="325"/>
      <c r="D114" s="328"/>
      <c r="E114" s="43" t="str">
        <f>'高額レセ疾病傾向(患者数順)'!$C$11</f>
        <v>1310</v>
      </c>
      <c r="F114" s="133" t="str">
        <f>'高額レセ疾病傾向(患者数順)'!$D$11</f>
        <v>その他の筋骨格系及び結合組織の疾患</v>
      </c>
      <c r="G114" s="133" t="s">
        <v>699</v>
      </c>
      <c r="H114" s="44">
        <v>152</v>
      </c>
      <c r="I114" s="45">
        <v>522324660</v>
      </c>
      <c r="J114" s="46">
        <v>49113990</v>
      </c>
      <c r="K114" s="44">
        <f t="shared" si="16"/>
        <v>571438650</v>
      </c>
      <c r="L114" s="110">
        <f t="shared" si="15"/>
        <v>3759464.8026315789</v>
      </c>
      <c r="M114" s="239">
        <f t="shared" si="25"/>
        <v>6.9785592947982185E-3</v>
      </c>
      <c r="N114" s="26"/>
      <c r="O114" s="26"/>
      <c r="P114" s="26"/>
      <c r="Q114" s="26"/>
    </row>
    <row r="115" spans="1:17" ht="39.950000000000003" customHeight="1">
      <c r="A115" s="26"/>
      <c r="B115" s="331">
        <v>23</v>
      </c>
      <c r="C115" s="330" t="s">
        <v>110</v>
      </c>
      <c r="D115" s="329">
        <f>Q27</f>
        <v>33821</v>
      </c>
      <c r="E115" s="47" t="str">
        <f>'高額レセ疾病傾向(患者数順)'!$C$7</f>
        <v>1901</v>
      </c>
      <c r="F115" s="131" t="str">
        <f>'高額レセ疾病傾向(患者数順)'!$D$7</f>
        <v>骨折</v>
      </c>
      <c r="G115" s="131" t="s">
        <v>724</v>
      </c>
      <c r="H115" s="88">
        <v>509</v>
      </c>
      <c r="I115" s="89">
        <v>1317317890</v>
      </c>
      <c r="J115" s="90">
        <v>217501400</v>
      </c>
      <c r="K115" s="88">
        <f t="shared" si="16"/>
        <v>1534819290</v>
      </c>
      <c r="L115" s="111">
        <f t="shared" si="15"/>
        <v>3015362.0628683693</v>
      </c>
      <c r="M115" s="238">
        <f>IFERROR(H115/$Q$27,"-")</f>
        <v>1.504982111705745E-2</v>
      </c>
      <c r="N115" s="26"/>
      <c r="O115" s="26"/>
      <c r="P115" s="26"/>
      <c r="Q115" s="26"/>
    </row>
    <row r="116" spans="1:17" ht="39.950000000000003" customHeight="1">
      <c r="A116" s="26"/>
      <c r="B116" s="332"/>
      <c r="C116" s="323"/>
      <c r="D116" s="327"/>
      <c r="E116" s="39" t="str">
        <f>'高額レセ疾病傾向(患者数順)'!$C$8</f>
        <v>0903</v>
      </c>
      <c r="F116" s="132" t="str">
        <f>'高額レセ疾病傾向(患者数順)'!$D$8</f>
        <v>その他の心疾患</v>
      </c>
      <c r="G116" s="132" t="s">
        <v>682</v>
      </c>
      <c r="H116" s="40">
        <v>416</v>
      </c>
      <c r="I116" s="41">
        <v>1212238490</v>
      </c>
      <c r="J116" s="42">
        <v>276032700</v>
      </c>
      <c r="K116" s="40">
        <f t="shared" si="16"/>
        <v>1488271190</v>
      </c>
      <c r="L116" s="109">
        <f t="shared" si="15"/>
        <v>3577574.9759615385</v>
      </c>
      <c r="M116" s="239">
        <f t="shared" ref="M116:M119" si="26">IFERROR(H116/$Q$27,"-")</f>
        <v>1.2300050264628486E-2</v>
      </c>
      <c r="N116" s="26"/>
      <c r="O116" s="26"/>
      <c r="P116" s="26"/>
      <c r="Q116" s="26"/>
    </row>
    <row r="117" spans="1:17" ht="39.950000000000003" customHeight="1">
      <c r="A117" s="26"/>
      <c r="B117" s="332"/>
      <c r="C117" s="323"/>
      <c r="D117" s="327"/>
      <c r="E117" s="39" t="str">
        <f>'高額レセ疾病傾向(患者数順)'!$C$9</f>
        <v>0210</v>
      </c>
      <c r="F117" s="132" t="str">
        <f>'高額レセ疾病傾向(患者数順)'!$D$9</f>
        <v>その他の悪性新生物＜腫瘍＞</v>
      </c>
      <c r="G117" s="132" t="s">
        <v>683</v>
      </c>
      <c r="H117" s="40">
        <v>280</v>
      </c>
      <c r="I117" s="41">
        <v>587125400</v>
      </c>
      <c r="J117" s="42">
        <v>533868940</v>
      </c>
      <c r="K117" s="40">
        <f t="shared" si="16"/>
        <v>1120994340</v>
      </c>
      <c r="L117" s="109">
        <f t="shared" si="15"/>
        <v>4003551.2142857141</v>
      </c>
      <c r="M117" s="239">
        <f t="shared" si="26"/>
        <v>8.2788799858076346E-3</v>
      </c>
      <c r="N117" s="26"/>
      <c r="O117" s="26"/>
      <c r="P117" s="26"/>
      <c r="Q117" s="26"/>
    </row>
    <row r="118" spans="1:17" ht="39.950000000000003" customHeight="1">
      <c r="A118" s="26"/>
      <c r="B118" s="332"/>
      <c r="C118" s="323"/>
      <c r="D118" s="327"/>
      <c r="E118" s="39" t="str">
        <f>'高額レセ疾病傾向(患者数順)'!$C$10</f>
        <v>1011</v>
      </c>
      <c r="F118" s="132" t="str">
        <f>'高額レセ疾病傾向(患者数順)'!$D$10</f>
        <v>その他の呼吸器系の疾患</v>
      </c>
      <c r="G118" s="132" t="s">
        <v>715</v>
      </c>
      <c r="H118" s="40">
        <v>298</v>
      </c>
      <c r="I118" s="41">
        <v>796764470</v>
      </c>
      <c r="J118" s="42">
        <v>157232080</v>
      </c>
      <c r="K118" s="40">
        <f t="shared" si="16"/>
        <v>953996550</v>
      </c>
      <c r="L118" s="109">
        <f t="shared" si="15"/>
        <v>3201330.7046979866</v>
      </c>
      <c r="M118" s="239">
        <f t="shared" si="26"/>
        <v>8.811093699180983E-3</v>
      </c>
      <c r="N118" s="26"/>
      <c r="O118" s="26"/>
      <c r="P118" s="26"/>
      <c r="Q118" s="26"/>
    </row>
    <row r="119" spans="1:17" ht="39.950000000000003" customHeight="1" thickBot="1">
      <c r="A119" s="26"/>
      <c r="B119" s="333"/>
      <c r="C119" s="325"/>
      <c r="D119" s="328"/>
      <c r="E119" s="43" t="str">
        <f>'高額レセ疾病傾向(患者数順)'!$C$11</f>
        <v>1310</v>
      </c>
      <c r="F119" s="133" t="str">
        <f>'高額レセ疾病傾向(患者数順)'!$D$11</f>
        <v>その他の筋骨格系及び結合組織の疾患</v>
      </c>
      <c r="G119" s="133" t="s">
        <v>746</v>
      </c>
      <c r="H119" s="44">
        <v>176</v>
      </c>
      <c r="I119" s="45">
        <v>574075960</v>
      </c>
      <c r="J119" s="46">
        <v>53497880</v>
      </c>
      <c r="K119" s="44">
        <f t="shared" si="16"/>
        <v>627573840</v>
      </c>
      <c r="L119" s="110">
        <f t="shared" si="15"/>
        <v>3565760.4545454546</v>
      </c>
      <c r="M119" s="239">
        <f t="shared" si="26"/>
        <v>5.2038674196505132E-3</v>
      </c>
      <c r="N119" s="26"/>
      <c r="O119" s="26"/>
      <c r="P119" s="26"/>
      <c r="Q119" s="26"/>
    </row>
    <row r="120" spans="1:17" ht="39.950000000000003" customHeight="1">
      <c r="A120" s="26"/>
      <c r="B120" s="331">
        <v>24</v>
      </c>
      <c r="C120" s="330" t="s">
        <v>111</v>
      </c>
      <c r="D120" s="329">
        <f>Q28</f>
        <v>15444</v>
      </c>
      <c r="E120" s="47" t="str">
        <f>'高額レセ疾病傾向(患者数順)'!$C$7</f>
        <v>1901</v>
      </c>
      <c r="F120" s="131" t="str">
        <f>'高額レセ疾病傾向(患者数順)'!$D$7</f>
        <v>骨折</v>
      </c>
      <c r="G120" s="131" t="s">
        <v>681</v>
      </c>
      <c r="H120" s="88">
        <v>266</v>
      </c>
      <c r="I120" s="89">
        <v>727927050</v>
      </c>
      <c r="J120" s="90">
        <v>104510030</v>
      </c>
      <c r="K120" s="88">
        <f t="shared" si="16"/>
        <v>832437080</v>
      </c>
      <c r="L120" s="111">
        <f t="shared" si="15"/>
        <v>3129462.7067669174</v>
      </c>
      <c r="M120" s="238">
        <f>IFERROR(H120/$Q$28,"-")</f>
        <v>1.7223517223517223E-2</v>
      </c>
      <c r="N120" s="26"/>
      <c r="O120" s="26"/>
      <c r="P120" s="26"/>
      <c r="Q120" s="26"/>
    </row>
    <row r="121" spans="1:17" ht="39.950000000000003" customHeight="1">
      <c r="A121" s="26"/>
      <c r="B121" s="332"/>
      <c r="C121" s="323"/>
      <c r="D121" s="327"/>
      <c r="E121" s="39" t="str">
        <f>'高額レセ疾病傾向(患者数順)'!$C$8</f>
        <v>0903</v>
      </c>
      <c r="F121" s="132" t="str">
        <f>'高額レセ疾病傾向(患者数順)'!$D$8</f>
        <v>その他の心疾患</v>
      </c>
      <c r="G121" s="132" t="s">
        <v>682</v>
      </c>
      <c r="H121" s="40">
        <v>198</v>
      </c>
      <c r="I121" s="41">
        <v>554847920</v>
      </c>
      <c r="J121" s="42">
        <v>134329240</v>
      </c>
      <c r="K121" s="40">
        <f t="shared" si="16"/>
        <v>689177160</v>
      </c>
      <c r="L121" s="109">
        <f t="shared" si="15"/>
        <v>3480692.7272727271</v>
      </c>
      <c r="M121" s="239">
        <f t="shared" ref="M121:M124" si="27">IFERROR(H121/$Q$28,"-")</f>
        <v>1.282051282051282E-2</v>
      </c>
      <c r="N121" s="26"/>
      <c r="O121" s="26"/>
      <c r="P121" s="26"/>
      <c r="Q121" s="26"/>
    </row>
    <row r="122" spans="1:17" ht="39.950000000000003" customHeight="1">
      <c r="A122" s="26"/>
      <c r="B122" s="332"/>
      <c r="C122" s="323"/>
      <c r="D122" s="327"/>
      <c r="E122" s="39" t="str">
        <f>'高額レセ疾病傾向(患者数順)'!$C$9</f>
        <v>0210</v>
      </c>
      <c r="F122" s="132" t="str">
        <f>'高額レセ疾病傾向(患者数順)'!$D$9</f>
        <v>その他の悪性新生物＜腫瘍＞</v>
      </c>
      <c r="G122" s="132" t="s">
        <v>683</v>
      </c>
      <c r="H122" s="40">
        <v>139</v>
      </c>
      <c r="I122" s="41">
        <v>300177130</v>
      </c>
      <c r="J122" s="42">
        <v>285173780</v>
      </c>
      <c r="K122" s="40">
        <f t="shared" si="16"/>
        <v>585350910</v>
      </c>
      <c r="L122" s="109">
        <f t="shared" si="15"/>
        <v>4211157.6258992804</v>
      </c>
      <c r="M122" s="239">
        <f t="shared" si="27"/>
        <v>9.0002590002589995E-3</v>
      </c>
      <c r="N122" s="26"/>
      <c r="O122" s="26"/>
      <c r="P122" s="26"/>
      <c r="Q122" s="26"/>
    </row>
    <row r="123" spans="1:17" ht="39.950000000000003" customHeight="1">
      <c r="A123" s="26"/>
      <c r="B123" s="332"/>
      <c r="C123" s="323"/>
      <c r="D123" s="327"/>
      <c r="E123" s="39" t="str">
        <f>'高額レセ疾病傾向(患者数順)'!$C$10</f>
        <v>1011</v>
      </c>
      <c r="F123" s="132" t="str">
        <f>'高額レセ疾病傾向(患者数順)'!$D$10</f>
        <v>その他の呼吸器系の疾患</v>
      </c>
      <c r="G123" s="132" t="s">
        <v>747</v>
      </c>
      <c r="H123" s="40">
        <v>157</v>
      </c>
      <c r="I123" s="41">
        <v>354218890</v>
      </c>
      <c r="J123" s="42">
        <v>76244260</v>
      </c>
      <c r="K123" s="40">
        <f t="shared" si="16"/>
        <v>430463150</v>
      </c>
      <c r="L123" s="109">
        <f t="shared" si="15"/>
        <v>2741803.5031847134</v>
      </c>
      <c r="M123" s="239">
        <f t="shared" si="27"/>
        <v>1.0165760165760165E-2</v>
      </c>
      <c r="N123" s="26"/>
      <c r="O123" s="26"/>
      <c r="P123" s="26"/>
      <c r="Q123" s="26"/>
    </row>
    <row r="124" spans="1:17" ht="39.950000000000003" customHeight="1" thickBot="1">
      <c r="A124" s="26"/>
      <c r="B124" s="333"/>
      <c r="C124" s="325"/>
      <c r="D124" s="328"/>
      <c r="E124" s="43" t="str">
        <f>'高額レセ疾病傾向(患者数順)'!$C$11</f>
        <v>1310</v>
      </c>
      <c r="F124" s="133" t="str">
        <f>'高額レセ疾病傾向(患者数順)'!$D$11</f>
        <v>その他の筋骨格系及び結合組織の疾患</v>
      </c>
      <c r="G124" s="133" t="s">
        <v>748</v>
      </c>
      <c r="H124" s="44">
        <v>137</v>
      </c>
      <c r="I124" s="45">
        <v>511124540</v>
      </c>
      <c r="J124" s="46">
        <v>46430070</v>
      </c>
      <c r="K124" s="44">
        <f t="shared" si="16"/>
        <v>557554610</v>
      </c>
      <c r="L124" s="110">
        <f t="shared" si="15"/>
        <v>4069741.678832117</v>
      </c>
      <c r="M124" s="240">
        <f t="shared" si="27"/>
        <v>8.8707588707588707E-3</v>
      </c>
      <c r="N124" s="26"/>
      <c r="O124" s="26"/>
      <c r="P124" s="26"/>
      <c r="Q124" s="26"/>
    </row>
    <row r="125" spans="1:17" ht="39.950000000000003" customHeight="1">
      <c r="A125" s="26"/>
      <c r="B125" s="331">
        <v>25</v>
      </c>
      <c r="C125" s="330" t="s">
        <v>112</v>
      </c>
      <c r="D125" s="329">
        <f>Q29</f>
        <v>10686</v>
      </c>
      <c r="E125" s="47" t="str">
        <f>'高額レセ疾病傾向(患者数順)'!$C$7</f>
        <v>1901</v>
      </c>
      <c r="F125" s="131" t="str">
        <f>'高額レセ疾病傾向(患者数順)'!$D$7</f>
        <v>骨折</v>
      </c>
      <c r="G125" s="131" t="s">
        <v>681</v>
      </c>
      <c r="H125" s="88">
        <v>204</v>
      </c>
      <c r="I125" s="89">
        <v>514067210</v>
      </c>
      <c r="J125" s="90">
        <v>88810060</v>
      </c>
      <c r="K125" s="88">
        <f t="shared" si="16"/>
        <v>602877270</v>
      </c>
      <c r="L125" s="111">
        <f t="shared" si="15"/>
        <v>2955280.7352941176</v>
      </c>
      <c r="M125" s="238">
        <f>IFERROR(H125/$Q$29,"-")</f>
        <v>1.9090398652442449E-2</v>
      </c>
      <c r="N125" s="26"/>
      <c r="O125" s="26"/>
      <c r="P125" s="26"/>
      <c r="Q125" s="26"/>
    </row>
    <row r="126" spans="1:17" ht="39.950000000000003" customHeight="1">
      <c r="A126" s="26"/>
      <c r="B126" s="332"/>
      <c r="C126" s="323"/>
      <c r="D126" s="327"/>
      <c r="E126" s="39" t="str">
        <f>'高額レセ疾病傾向(患者数順)'!$C$8</f>
        <v>0903</v>
      </c>
      <c r="F126" s="132" t="str">
        <f>'高額レセ疾病傾向(患者数順)'!$D$8</f>
        <v>その他の心疾患</v>
      </c>
      <c r="G126" s="132" t="s">
        <v>721</v>
      </c>
      <c r="H126" s="40">
        <v>115</v>
      </c>
      <c r="I126" s="41">
        <v>315384470</v>
      </c>
      <c r="J126" s="42">
        <v>70453390</v>
      </c>
      <c r="K126" s="40">
        <f t="shared" si="16"/>
        <v>385837860</v>
      </c>
      <c r="L126" s="109">
        <f t="shared" si="15"/>
        <v>3355111.8260869565</v>
      </c>
      <c r="M126" s="239">
        <f t="shared" ref="M126:M129" si="28">IFERROR(H126/$Q$29,"-")</f>
        <v>1.0761744338386675E-2</v>
      </c>
      <c r="N126" s="26"/>
      <c r="O126" s="26"/>
      <c r="P126" s="26"/>
      <c r="Q126" s="26"/>
    </row>
    <row r="127" spans="1:17" ht="39.950000000000003" customHeight="1">
      <c r="A127" s="26"/>
      <c r="B127" s="332"/>
      <c r="C127" s="323"/>
      <c r="D127" s="327"/>
      <c r="E127" s="39" t="str">
        <f>'高額レセ疾病傾向(患者数順)'!$C$9</f>
        <v>0210</v>
      </c>
      <c r="F127" s="132" t="str">
        <f>'高額レセ疾病傾向(患者数順)'!$D$9</f>
        <v>その他の悪性新生物＜腫瘍＞</v>
      </c>
      <c r="G127" s="132" t="s">
        <v>730</v>
      </c>
      <c r="H127" s="40">
        <v>86</v>
      </c>
      <c r="I127" s="41">
        <v>144453030</v>
      </c>
      <c r="J127" s="42">
        <v>184668690</v>
      </c>
      <c r="K127" s="40">
        <f t="shared" si="16"/>
        <v>329121720</v>
      </c>
      <c r="L127" s="109">
        <f t="shared" si="15"/>
        <v>3826996.7441860465</v>
      </c>
      <c r="M127" s="239">
        <f t="shared" si="28"/>
        <v>8.0479131574022079E-3</v>
      </c>
      <c r="N127" s="26"/>
      <c r="O127" s="26"/>
      <c r="P127" s="26"/>
      <c r="Q127" s="26"/>
    </row>
    <row r="128" spans="1:17" ht="39.950000000000003" customHeight="1">
      <c r="A128" s="26"/>
      <c r="B128" s="332"/>
      <c r="C128" s="323"/>
      <c r="D128" s="327"/>
      <c r="E128" s="39" t="str">
        <f>'高額レセ疾病傾向(患者数順)'!$C$10</f>
        <v>1011</v>
      </c>
      <c r="F128" s="132" t="str">
        <f>'高額レセ疾病傾向(患者数順)'!$D$10</f>
        <v>その他の呼吸器系の疾患</v>
      </c>
      <c r="G128" s="132" t="s">
        <v>749</v>
      </c>
      <c r="H128" s="40">
        <v>107</v>
      </c>
      <c r="I128" s="41">
        <v>263777730</v>
      </c>
      <c r="J128" s="42">
        <v>52608370</v>
      </c>
      <c r="K128" s="40">
        <f t="shared" si="16"/>
        <v>316386100</v>
      </c>
      <c r="L128" s="109">
        <f t="shared" si="15"/>
        <v>2956879.4392523365</v>
      </c>
      <c r="M128" s="239">
        <f t="shared" si="28"/>
        <v>1.0013101253977166E-2</v>
      </c>
      <c r="N128" s="26"/>
      <c r="O128" s="26"/>
      <c r="P128" s="26"/>
      <c r="Q128" s="26"/>
    </row>
    <row r="129" spans="1:17" ht="39.950000000000003" customHeight="1" thickBot="1">
      <c r="A129" s="26"/>
      <c r="B129" s="333"/>
      <c r="C129" s="325"/>
      <c r="D129" s="328"/>
      <c r="E129" s="43" t="str">
        <f>'高額レセ疾病傾向(患者数順)'!$C$11</f>
        <v>1310</v>
      </c>
      <c r="F129" s="133" t="str">
        <f>'高額レセ疾病傾向(患者数順)'!$D$11</f>
        <v>その他の筋骨格系及び結合組織の疾患</v>
      </c>
      <c r="G129" s="133" t="s">
        <v>750</v>
      </c>
      <c r="H129" s="44">
        <v>65</v>
      </c>
      <c r="I129" s="45">
        <v>234081380</v>
      </c>
      <c r="J129" s="46">
        <v>18751560</v>
      </c>
      <c r="K129" s="44">
        <f t="shared" si="16"/>
        <v>252832940</v>
      </c>
      <c r="L129" s="110">
        <f t="shared" si="15"/>
        <v>3889737.5384615385</v>
      </c>
      <c r="M129" s="239">
        <f t="shared" si="28"/>
        <v>6.082725060827251E-3</v>
      </c>
      <c r="N129" s="26"/>
      <c r="O129" s="26"/>
      <c r="P129" s="26"/>
      <c r="Q129" s="26"/>
    </row>
    <row r="130" spans="1:17" ht="39.950000000000003" customHeight="1">
      <c r="A130" s="26"/>
      <c r="B130" s="331">
        <v>26</v>
      </c>
      <c r="C130" s="330" t="s">
        <v>30</v>
      </c>
      <c r="D130" s="329">
        <f>Q30</f>
        <v>146909</v>
      </c>
      <c r="E130" s="47" t="str">
        <f>'高額レセ疾病傾向(患者数順)'!$C$7</f>
        <v>1901</v>
      </c>
      <c r="F130" s="131" t="str">
        <f>'高額レセ疾病傾向(患者数順)'!$D$7</f>
        <v>骨折</v>
      </c>
      <c r="G130" s="131" t="s">
        <v>681</v>
      </c>
      <c r="H130" s="88">
        <v>2290</v>
      </c>
      <c r="I130" s="89">
        <v>6455389930</v>
      </c>
      <c r="J130" s="90">
        <v>835925180</v>
      </c>
      <c r="K130" s="88">
        <f t="shared" si="16"/>
        <v>7291315110</v>
      </c>
      <c r="L130" s="111">
        <f t="shared" si="15"/>
        <v>3183980.3973799124</v>
      </c>
      <c r="M130" s="238">
        <f>IFERROR(H130/$Q$30,"-")</f>
        <v>1.5587880933094636E-2</v>
      </c>
      <c r="N130" s="26"/>
      <c r="O130" s="26"/>
      <c r="P130" s="26"/>
      <c r="Q130" s="26"/>
    </row>
    <row r="131" spans="1:17" ht="39.950000000000003" customHeight="1">
      <c r="A131" s="26"/>
      <c r="B131" s="332"/>
      <c r="C131" s="323"/>
      <c r="D131" s="327"/>
      <c r="E131" s="39" t="str">
        <f>'高額レセ疾病傾向(患者数順)'!$C$8</f>
        <v>0903</v>
      </c>
      <c r="F131" s="132" t="str">
        <f>'高額レセ疾病傾向(患者数順)'!$D$8</f>
        <v>その他の心疾患</v>
      </c>
      <c r="G131" s="132" t="s">
        <v>751</v>
      </c>
      <c r="H131" s="40">
        <v>1629</v>
      </c>
      <c r="I131" s="41">
        <v>4794833640</v>
      </c>
      <c r="J131" s="42">
        <v>996929840</v>
      </c>
      <c r="K131" s="40">
        <f t="shared" si="16"/>
        <v>5791763480</v>
      </c>
      <c r="L131" s="109">
        <f t="shared" si="15"/>
        <v>3555410.3621853897</v>
      </c>
      <c r="M131" s="239">
        <f t="shared" ref="M131:M134" si="29">IFERROR(H131/$Q$30,"-")</f>
        <v>1.1088496960703565E-2</v>
      </c>
      <c r="N131" s="26"/>
      <c r="O131" s="26"/>
      <c r="P131" s="26"/>
      <c r="Q131" s="26"/>
    </row>
    <row r="132" spans="1:17" ht="39.950000000000003" customHeight="1">
      <c r="A132" s="26"/>
      <c r="B132" s="332"/>
      <c r="C132" s="323"/>
      <c r="D132" s="327"/>
      <c r="E132" s="39" t="str">
        <f>'高額レセ疾病傾向(患者数順)'!$C$9</f>
        <v>0210</v>
      </c>
      <c r="F132" s="132" t="str">
        <f>'高額レセ疾病傾向(患者数順)'!$D$9</f>
        <v>その他の悪性新生物＜腫瘍＞</v>
      </c>
      <c r="G132" s="132" t="s">
        <v>734</v>
      </c>
      <c r="H132" s="40">
        <v>1500</v>
      </c>
      <c r="I132" s="41">
        <v>3072439920</v>
      </c>
      <c r="J132" s="42">
        <v>2704062520</v>
      </c>
      <c r="K132" s="40">
        <f t="shared" si="16"/>
        <v>5776502440</v>
      </c>
      <c r="L132" s="109">
        <f t="shared" si="15"/>
        <v>3851001.6266666665</v>
      </c>
      <c r="M132" s="239">
        <f t="shared" si="29"/>
        <v>1.0210402357922251E-2</v>
      </c>
      <c r="N132" s="26"/>
      <c r="O132" s="26"/>
      <c r="P132" s="26"/>
      <c r="Q132" s="26"/>
    </row>
    <row r="133" spans="1:17" ht="39.950000000000003" customHeight="1">
      <c r="A133" s="26"/>
      <c r="B133" s="332"/>
      <c r="C133" s="323"/>
      <c r="D133" s="327"/>
      <c r="E133" s="39" t="str">
        <f>'高額レセ疾病傾向(患者数順)'!$C$10</f>
        <v>1011</v>
      </c>
      <c r="F133" s="132" t="str">
        <f>'高額レセ疾病傾向(患者数順)'!$D$10</f>
        <v>その他の呼吸器系の疾患</v>
      </c>
      <c r="G133" s="132" t="s">
        <v>705</v>
      </c>
      <c r="H133" s="40">
        <v>1315</v>
      </c>
      <c r="I133" s="41">
        <v>2948207000</v>
      </c>
      <c r="J133" s="42">
        <v>753814080</v>
      </c>
      <c r="K133" s="40">
        <f t="shared" si="16"/>
        <v>3702021080</v>
      </c>
      <c r="L133" s="109">
        <f t="shared" ref="L133:L196" si="30">IFERROR(K133/H133,"-")</f>
        <v>2815225.1558935363</v>
      </c>
      <c r="M133" s="239">
        <f t="shared" si="29"/>
        <v>8.951119400445174E-3</v>
      </c>
      <c r="N133" s="26"/>
      <c r="O133" s="26"/>
      <c r="P133" s="26"/>
      <c r="Q133" s="26"/>
    </row>
    <row r="134" spans="1:17" ht="39.950000000000003" customHeight="1" thickBot="1">
      <c r="A134" s="26"/>
      <c r="B134" s="333"/>
      <c r="C134" s="325"/>
      <c r="D134" s="328"/>
      <c r="E134" s="43" t="str">
        <f>'高額レセ疾病傾向(患者数順)'!$C$11</f>
        <v>1310</v>
      </c>
      <c r="F134" s="133" t="str">
        <f>'高額レセ疾病傾向(患者数順)'!$D$11</f>
        <v>その他の筋骨格系及び結合組織の疾患</v>
      </c>
      <c r="G134" s="133" t="s">
        <v>752</v>
      </c>
      <c r="H134" s="44">
        <v>1670</v>
      </c>
      <c r="I134" s="45">
        <v>5931926060</v>
      </c>
      <c r="J134" s="46">
        <v>514696860</v>
      </c>
      <c r="K134" s="44">
        <f t="shared" ref="K134:K197" si="31">IF(SUM(I134:J134)=0,"-",SUM(I134:J134))</f>
        <v>6446622920</v>
      </c>
      <c r="L134" s="110">
        <f t="shared" si="30"/>
        <v>3860253.2455089819</v>
      </c>
      <c r="M134" s="240">
        <f t="shared" si="29"/>
        <v>1.1367581291820106E-2</v>
      </c>
      <c r="N134" s="26"/>
      <c r="O134" s="26"/>
      <c r="P134" s="26"/>
      <c r="Q134" s="26"/>
    </row>
    <row r="135" spans="1:17" ht="39.950000000000003" customHeight="1">
      <c r="A135" s="26"/>
      <c r="B135" s="331">
        <v>27</v>
      </c>
      <c r="C135" s="330" t="s">
        <v>31</v>
      </c>
      <c r="D135" s="329">
        <f>Q31</f>
        <v>24767</v>
      </c>
      <c r="E135" s="47" t="str">
        <f>'高額レセ疾病傾向(患者数順)'!$C$7</f>
        <v>1901</v>
      </c>
      <c r="F135" s="131" t="str">
        <f>'高額レセ疾病傾向(患者数順)'!$D$7</f>
        <v>骨折</v>
      </c>
      <c r="G135" s="131" t="s">
        <v>681</v>
      </c>
      <c r="H135" s="88">
        <v>392</v>
      </c>
      <c r="I135" s="89">
        <v>1073459430</v>
      </c>
      <c r="J135" s="90">
        <v>141869000</v>
      </c>
      <c r="K135" s="88">
        <f t="shared" si="31"/>
        <v>1215328430</v>
      </c>
      <c r="L135" s="111">
        <f t="shared" si="30"/>
        <v>3100327.6275510206</v>
      </c>
      <c r="M135" s="238">
        <f>IFERROR(H135/$Q$31,"-")</f>
        <v>1.5827512415714458E-2</v>
      </c>
      <c r="N135" s="26"/>
      <c r="O135" s="26"/>
      <c r="P135" s="26"/>
      <c r="Q135" s="26"/>
    </row>
    <row r="136" spans="1:17" ht="39.950000000000003" customHeight="1">
      <c r="A136" s="26"/>
      <c r="B136" s="332"/>
      <c r="C136" s="323"/>
      <c r="D136" s="327"/>
      <c r="E136" s="39" t="str">
        <f>'高額レセ疾病傾向(患者数順)'!$C$8</f>
        <v>0903</v>
      </c>
      <c r="F136" s="132" t="str">
        <f>'高額レセ疾病傾向(患者数順)'!$D$8</f>
        <v>その他の心疾患</v>
      </c>
      <c r="G136" s="132" t="s">
        <v>696</v>
      </c>
      <c r="H136" s="40">
        <v>319</v>
      </c>
      <c r="I136" s="41">
        <v>918773140</v>
      </c>
      <c r="J136" s="42">
        <v>171460720</v>
      </c>
      <c r="K136" s="40">
        <f t="shared" si="31"/>
        <v>1090233860</v>
      </c>
      <c r="L136" s="109">
        <f t="shared" si="30"/>
        <v>3417661.0031347964</v>
      </c>
      <c r="M136" s="239">
        <f t="shared" ref="M136:M139" si="32">IFERROR(H136/$Q$31,"-")</f>
        <v>1.288004199135947E-2</v>
      </c>
      <c r="N136" s="26"/>
      <c r="O136" s="26"/>
      <c r="P136" s="26"/>
      <c r="Q136" s="26"/>
    </row>
    <row r="137" spans="1:17" ht="39.950000000000003" customHeight="1">
      <c r="A137" s="26"/>
      <c r="B137" s="332"/>
      <c r="C137" s="323"/>
      <c r="D137" s="327"/>
      <c r="E137" s="39" t="str">
        <f>'高額レセ疾病傾向(患者数順)'!$C$9</f>
        <v>0210</v>
      </c>
      <c r="F137" s="132" t="str">
        <f>'高額レセ疾病傾向(患者数順)'!$D$9</f>
        <v>その他の悪性新生物＜腫瘍＞</v>
      </c>
      <c r="G137" s="132" t="s">
        <v>734</v>
      </c>
      <c r="H137" s="40">
        <v>243</v>
      </c>
      <c r="I137" s="41">
        <v>548766470</v>
      </c>
      <c r="J137" s="42">
        <v>377226880</v>
      </c>
      <c r="K137" s="40">
        <f t="shared" si="31"/>
        <v>925993350</v>
      </c>
      <c r="L137" s="109">
        <f t="shared" si="30"/>
        <v>3810672.222222222</v>
      </c>
      <c r="M137" s="239">
        <f t="shared" si="32"/>
        <v>9.8114426454556473E-3</v>
      </c>
      <c r="N137" s="26"/>
      <c r="O137" s="26"/>
      <c r="P137" s="26"/>
      <c r="Q137" s="26"/>
    </row>
    <row r="138" spans="1:17" ht="39.950000000000003" customHeight="1">
      <c r="A138" s="26"/>
      <c r="B138" s="332"/>
      <c r="C138" s="323"/>
      <c r="D138" s="327"/>
      <c r="E138" s="39" t="str">
        <f>'高額レセ疾病傾向(患者数順)'!$C$10</f>
        <v>1011</v>
      </c>
      <c r="F138" s="132" t="str">
        <f>'高額レセ疾病傾向(患者数順)'!$D$10</f>
        <v>その他の呼吸器系の疾患</v>
      </c>
      <c r="G138" s="132" t="s">
        <v>737</v>
      </c>
      <c r="H138" s="40">
        <v>244</v>
      </c>
      <c r="I138" s="41">
        <v>582046470</v>
      </c>
      <c r="J138" s="42">
        <v>124618000</v>
      </c>
      <c r="K138" s="40">
        <f t="shared" si="31"/>
        <v>706664470</v>
      </c>
      <c r="L138" s="109">
        <f t="shared" si="30"/>
        <v>2896165.8606557376</v>
      </c>
      <c r="M138" s="239">
        <f t="shared" si="32"/>
        <v>9.8518189526385913E-3</v>
      </c>
      <c r="N138" s="26"/>
      <c r="O138" s="26"/>
      <c r="P138" s="26"/>
      <c r="Q138" s="26"/>
    </row>
    <row r="139" spans="1:17" ht="39.950000000000003" customHeight="1" thickBot="1">
      <c r="A139" s="26"/>
      <c r="B139" s="333"/>
      <c r="C139" s="325"/>
      <c r="D139" s="328"/>
      <c r="E139" s="43" t="str">
        <f>'高額レセ疾病傾向(患者数順)'!$C$11</f>
        <v>1310</v>
      </c>
      <c r="F139" s="133" t="str">
        <f>'高額レセ疾病傾向(患者数順)'!$D$11</f>
        <v>その他の筋骨格系及び結合組織の疾患</v>
      </c>
      <c r="G139" s="133" t="s">
        <v>753</v>
      </c>
      <c r="H139" s="44">
        <v>214</v>
      </c>
      <c r="I139" s="45">
        <v>774921870</v>
      </c>
      <c r="J139" s="46">
        <v>56997650</v>
      </c>
      <c r="K139" s="44">
        <f t="shared" si="31"/>
        <v>831919520</v>
      </c>
      <c r="L139" s="110">
        <f t="shared" si="30"/>
        <v>3887474.3925233646</v>
      </c>
      <c r="M139" s="239">
        <f t="shared" si="32"/>
        <v>8.6405297371502394E-3</v>
      </c>
      <c r="N139" s="26"/>
      <c r="O139" s="26"/>
      <c r="P139" s="26"/>
      <c r="Q139" s="26"/>
    </row>
    <row r="140" spans="1:17" ht="39.950000000000003" customHeight="1">
      <c r="A140" s="26"/>
      <c r="B140" s="331">
        <v>28</v>
      </c>
      <c r="C140" s="330" t="s">
        <v>32</v>
      </c>
      <c r="D140" s="329">
        <f>Q32</f>
        <v>21008</v>
      </c>
      <c r="E140" s="47" t="str">
        <f>'高額レセ疾病傾向(患者数順)'!$C$7</f>
        <v>1901</v>
      </c>
      <c r="F140" s="131" t="str">
        <f>'高額レセ疾病傾向(患者数順)'!$D$7</f>
        <v>骨折</v>
      </c>
      <c r="G140" s="131" t="s">
        <v>681</v>
      </c>
      <c r="H140" s="88">
        <v>325</v>
      </c>
      <c r="I140" s="89">
        <v>979178740</v>
      </c>
      <c r="J140" s="90">
        <v>114821830</v>
      </c>
      <c r="K140" s="88">
        <f t="shared" si="31"/>
        <v>1094000570</v>
      </c>
      <c r="L140" s="111">
        <f t="shared" si="30"/>
        <v>3366155.6</v>
      </c>
      <c r="M140" s="238">
        <f>IFERROR(H140/$Q$32,"-")</f>
        <v>1.547029702970297E-2</v>
      </c>
      <c r="N140" s="26"/>
      <c r="O140" s="26"/>
      <c r="P140" s="26"/>
      <c r="Q140" s="26"/>
    </row>
    <row r="141" spans="1:17" ht="39.950000000000003" customHeight="1">
      <c r="A141" s="26"/>
      <c r="B141" s="332"/>
      <c r="C141" s="323"/>
      <c r="D141" s="327"/>
      <c r="E141" s="39" t="str">
        <f>'高額レセ疾病傾向(患者数順)'!$C$8</f>
        <v>0903</v>
      </c>
      <c r="F141" s="132" t="str">
        <f>'高額レセ疾病傾向(患者数順)'!$D$8</f>
        <v>その他の心疾患</v>
      </c>
      <c r="G141" s="132" t="s">
        <v>704</v>
      </c>
      <c r="H141" s="40">
        <v>215</v>
      </c>
      <c r="I141" s="41">
        <v>673876070</v>
      </c>
      <c r="J141" s="42">
        <v>141097620</v>
      </c>
      <c r="K141" s="40">
        <f t="shared" si="31"/>
        <v>814973690</v>
      </c>
      <c r="L141" s="109">
        <f t="shared" si="30"/>
        <v>3790575.3023255812</v>
      </c>
      <c r="M141" s="239">
        <f t="shared" ref="M141:M144" si="33">IFERROR(H141/$Q$32,"-")</f>
        <v>1.0234196496572734E-2</v>
      </c>
      <c r="N141" s="26"/>
      <c r="O141" s="26"/>
      <c r="P141" s="26"/>
      <c r="Q141" s="26"/>
    </row>
    <row r="142" spans="1:17" ht="39.950000000000003" customHeight="1">
      <c r="A142" s="26"/>
      <c r="B142" s="332"/>
      <c r="C142" s="323"/>
      <c r="D142" s="327"/>
      <c r="E142" s="39" t="str">
        <f>'高額レセ疾病傾向(患者数順)'!$C$9</f>
        <v>0210</v>
      </c>
      <c r="F142" s="132" t="str">
        <f>'高額レセ疾病傾向(患者数順)'!$D$9</f>
        <v>その他の悪性新生物＜腫瘍＞</v>
      </c>
      <c r="G142" s="132" t="s">
        <v>701</v>
      </c>
      <c r="H142" s="40">
        <v>206</v>
      </c>
      <c r="I142" s="41">
        <v>416966320</v>
      </c>
      <c r="J142" s="42">
        <v>434003790</v>
      </c>
      <c r="K142" s="40">
        <f t="shared" si="31"/>
        <v>850970110</v>
      </c>
      <c r="L142" s="109">
        <f t="shared" si="30"/>
        <v>4130922.86407767</v>
      </c>
      <c r="M142" s="239">
        <f t="shared" si="33"/>
        <v>9.8057882711348066E-3</v>
      </c>
      <c r="N142" s="26"/>
      <c r="O142" s="26"/>
      <c r="P142" s="26"/>
      <c r="Q142" s="26"/>
    </row>
    <row r="143" spans="1:17" ht="39.950000000000003" customHeight="1">
      <c r="A143" s="26"/>
      <c r="B143" s="332"/>
      <c r="C143" s="323"/>
      <c r="D143" s="327"/>
      <c r="E143" s="39" t="str">
        <f>'高額レセ疾病傾向(患者数順)'!$C$10</f>
        <v>1011</v>
      </c>
      <c r="F143" s="132" t="str">
        <f>'高額レセ疾病傾向(患者数順)'!$D$10</f>
        <v>その他の呼吸器系の疾患</v>
      </c>
      <c r="G143" s="132" t="s">
        <v>754</v>
      </c>
      <c r="H143" s="40">
        <v>165</v>
      </c>
      <c r="I143" s="41">
        <v>384089190</v>
      </c>
      <c r="J143" s="42">
        <v>103123290</v>
      </c>
      <c r="K143" s="40">
        <f t="shared" si="31"/>
        <v>487212480</v>
      </c>
      <c r="L143" s="109">
        <f t="shared" si="30"/>
        <v>2952802.9090909092</v>
      </c>
      <c r="M143" s="239">
        <f t="shared" si="33"/>
        <v>7.8541507996953541E-3</v>
      </c>
      <c r="N143" s="26"/>
      <c r="O143" s="26"/>
      <c r="P143" s="26"/>
      <c r="Q143" s="26"/>
    </row>
    <row r="144" spans="1:17" ht="39.950000000000003" customHeight="1" thickBot="1">
      <c r="A144" s="26"/>
      <c r="B144" s="333"/>
      <c r="C144" s="325"/>
      <c r="D144" s="328"/>
      <c r="E144" s="43" t="str">
        <f>'高額レセ疾病傾向(患者数順)'!$C$11</f>
        <v>1310</v>
      </c>
      <c r="F144" s="133" t="str">
        <f>'高額レセ疾病傾向(患者数順)'!$D$11</f>
        <v>その他の筋骨格系及び結合組織の疾患</v>
      </c>
      <c r="G144" s="133" t="s">
        <v>755</v>
      </c>
      <c r="H144" s="44">
        <v>344</v>
      </c>
      <c r="I144" s="45">
        <v>1199372510</v>
      </c>
      <c r="J144" s="46">
        <v>108334020</v>
      </c>
      <c r="K144" s="44">
        <f t="shared" si="31"/>
        <v>1307706530</v>
      </c>
      <c r="L144" s="110">
        <f t="shared" si="30"/>
        <v>3801472.4709302327</v>
      </c>
      <c r="M144" s="240">
        <f t="shared" si="33"/>
        <v>1.6374714394516376E-2</v>
      </c>
      <c r="N144" s="26"/>
      <c r="O144" s="26"/>
      <c r="P144" s="26"/>
      <c r="Q144" s="26"/>
    </row>
    <row r="145" spans="1:17" ht="39.950000000000003" customHeight="1">
      <c r="A145" s="26"/>
      <c r="B145" s="331">
        <v>29</v>
      </c>
      <c r="C145" s="330" t="s">
        <v>33</v>
      </c>
      <c r="D145" s="329">
        <f>Q33</f>
        <v>17258</v>
      </c>
      <c r="E145" s="47" t="str">
        <f>'高額レセ疾病傾向(患者数順)'!$C$7</f>
        <v>1901</v>
      </c>
      <c r="F145" s="131" t="str">
        <f>'高額レセ疾病傾向(患者数順)'!$D$7</f>
        <v>骨折</v>
      </c>
      <c r="G145" s="131" t="s">
        <v>681</v>
      </c>
      <c r="H145" s="88">
        <v>254</v>
      </c>
      <c r="I145" s="89">
        <v>773701410</v>
      </c>
      <c r="J145" s="90">
        <v>92545440</v>
      </c>
      <c r="K145" s="88">
        <f t="shared" si="31"/>
        <v>866246850</v>
      </c>
      <c r="L145" s="111">
        <f t="shared" si="30"/>
        <v>3410420.6692913384</v>
      </c>
      <c r="M145" s="238">
        <f>IFERROR(H145/$Q$33,"-")</f>
        <v>1.4717812029203848E-2</v>
      </c>
      <c r="N145" s="26"/>
      <c r="O145" s="26"/>
      <c r="P145" s="26"/>
      <c r="Q145" s="26"/>
    </row>
    <row r="146" spans="1:17" ht="39.950000000000003" customHeight="1">
      <c r="A146" s="26"/>
      <c r="B146" s="332"/>
      <c r="C146" s="323"/>
      <c r="D146" s="327"/>
      <c r="E146" s="39" t="str">
        <f>'高額レセ疾病傾向(患者数順)'!$C$8</f>
        <v>0903</v>
      </c>
      <c r="F146" s="132" t="str">
        <f>'高額レセ疾病傾向(患者数順)'!$D$8</f>
        <v>その他の心疾患</v>
      </c>
      <c r="G146" s="132" t="s">
        <v>744</v>
      </c>
      <c r="H146" s="40">
        <v>187</v>
      </c>
      <c r="I146" s="41">
        <v>578995880</v>
      </c>
      <c r="J146" s="42">
        <v>113111210</v>
      </c>
      <c r="K146" s="40">
        <f t="shared" si="31"/>
        <v>692107090</v>
      </c>
      <c r="L146" s="109">
        <f t="shared" si="30"/>
        <v>3701107.4331550803</v>
      </c>
      <c r="M146" s="239">
        <f t="shared" ref="M146:M149" si="34">IFERROR(H146/$Q$33,"-")</f>
        <v>1.0835554525437479E-2</v>
      </c>
      <c r="N146" s="26"/>
      <c r="O146" s="26"/>
      <c r="P146" s="26"/>
      <c r="Q146" s="26"/>
    </row>
    <row r="147" spans="1:17" ht="39.950000000000003" customHeight="1">
      <c r="A147" s="26"/>
      <c r="B147" s="332"/>
      <c r="C147" s="323"/>
      <c r="D147" s="327"/>
      <c r="E147" s="39" t="str">
        <f>'高額レセ疾病傾向(患者数順)'!$C$9</f>
        <v>0210</v>
      </c>
      <c r="F147" s="132" t="str">
        <f>'高額レセ疾病傾向(患者数順)'!$D$9</f>
        <v>その他の悪性新生物＜腫瘍＞</v>
      </c>
      <c r="G147" s="132" t="s">
        <v>728</v>
      </c>
      <c r="H147" s="40">
        <v>177</v>
      </c>
      <c r="I147" s="41">
        <v>350956480</v>
      </c>
      <c r="J147" s="42">
        <v>320777070</v>
      </c>
      <c r="K147" s="40">
        <f t="shared" si="31"/>
        <v>671733550</v>
      </c>
      <c r="L147" s="109">
        <f t="shared" si="30"/>
        <v>3795104.8022598871</v>
      </c>
      <c r="M147" s="239">
        <f t="shared" si="34"/>
        <v>1.0256113106964886E-2</v>
      </c>
      <c r="N147" s="26"/>
      <c r="O147" s="26"/>
      <c r="P147" s="26"/>
      <c r="Q147" s="26"/>
    </row>
    <row r="148" spans="1:17" ht="39.950000000000003" customHeight="1">
      <c r="A148" s="26"/>
      <c r="B148" s="332"/>
      <c r="C148" s="323"/>
      <c r="D148" s="327"/>
      <c r="E148" s="39" t="str">
        <f>'高額レセ疾病傾向(患者数順)'!$C$10</f>
        <v>1011</v>
      </c>
      <c r="F148" s="132" t="str">
        <f>'高額レセ疾病傾向(患者数順)'!$D$10</f>
        <v>その他の呼吸器系の疾患</v>
      </c>
      <c r="G148" s="132" t="s">
        <v>705</v>
      </c>
      <c r="H148" s="40">
        <v>135</v>
      </c>
      <c r="I148" s="41">
        <v>306902770</v>
      </c>
      <c r="J148" s="42">
        <v>72468860</v>
      </c>
      <c r="K148" s="40">
        <f t="shared" si="31"/>
        <v>379371630</v>
      </c>
      <c r="L148" s="109">
        <f t="shared" si="30"/>
        <v>2810160.222222222</v>
      </c>
      <c r="M148" s="239">
        <f t="shared" si="34"/>
        <v>7.8224591493799983E-3</v>
      </c>
      <c r="N148" s="26"/>
      <c r="O148" s="26"/>
      <c r="P148" s="26"/>
      <c r="Q148" s="26"/>
    </row>
    <row r="149" spans="1:17" ht="39.950000000000003" customHeight="1" thickBot="1">
      <c r="A149" s="26"/>
      <c r="B149" s="333"/>
      <c r="C149" s="325"/>
      <c r="D149" s="328"/>
      <c r="E149" s="43" t="str">
        <f>'高額レセ疾病傾向(患者数順)'!$C$11</f>
        <v>1310</v>
      </c>
      <c r="F149" s="133" t="str">
        <f>'高額レセ疾病傾向(患者数順)'!$D$11</f>
        <v>その他の筋骨格系及び結合組織の疾患</v>
      </c>
      <c r="G149" s="133" t="s">
        <v>756</v>
      </c>
      <c r="H149" s="44">
        <v>238</v>
      </c>
      <c r="I149" s="45">
        <v>760426220</v>
      </c>
      <c r="J149" s="46">
        <v>86763100</v>
      </c>
      <c r="K149" s="44">
        <f t="shared" si="31"/>
        <v>847189320</v>
      </c>
      <c r="L149" s="110">
        <f t="shared" si="30"/>
        <v>3559618.9915966387</v>
      </c>
      <c r="M149" s="239">
        <f t="shared" si="34"/>
        <v>1.3790705759647699E-2</v>
      </c>
      <c r="N149" s="26"/>
      <c r="O149" s="26"/>
      <c r="P149" s="26"/>
      <c r="Q149" s="26"/>
    </row>
    <row r="150" spans="1:17" ht="39.950000000000003" customHeight="1">
      <c r="A150" s="26"/>
      <c r="B150" s="331">
        <v>30</v>
      </c>
      <c r="C150" s="330" t="s">
        <v>34</v>
      </c>
      <c r="D150" s="329">
        <f>Q34</f>
        <v>23108</v>
      </c>
      <c r="E150" s="47" t="str">
        <f>'高額レセ疾病傾向(患者数順)'!$C$7</f>
        <v>1901</v>
      </c>
      <c r="F150" s="131" t="str">
        <f>'高額レセ疾病傾向(患者数順)'!$D$7</f>
        <v>骨折</v>
      </c>
      <c r="G150" s="131" t="s">
        <v>733</v>
      </c>
      <c r="H150" s="88">
        <v>366</v>
      </c>
      <c r="I150" s="89">
        <v>1050236640</v>
      </c>
      <c r="J150" s="90">
        <v>136447920</v>
      </c>
      <c r="K150" s="88">
        <f t="shared" si="31"/>
        <v>1186684560</v>
      </c>
      <c r="L150" s="111">
        <f t="shared" si="30"/>
        <v>3242307.5409836066</v>
      </c>
      <c r="M150" s="238">
        <f>IFERROR(H150/$Q$34,"-")</f>
        <v>1.5838670590271768E-2</v>
      </c>
      <c r="N150" s="26"/>
      <c r="O150" s="26"/>
      <c r="P150" s="26"/>
      <c r="Q150" s="26"/>
    </row>
    <row r="151" spans="1:17" ht="39.950000000000003" customHeight="1">
      <c r="A151" s="26"/>
      <c r="B151" s="332"/>
      <c r="C151" s="323"/>
      <c r="D151" s="327"/>
      <c r="E151" s="39" t="str">
        <f>'高額レセ疾病傾向(患者数順)'!$C$8</f>
        <v>0903</v>
      </c>
      <c r="F151" s="132" t="str">
        <f>'高額レセ疾病傾向(患者数順)'!$D$8</f>
        <v>その他の心疾患</v>
      </c>
      <c r="G151" s="132" t="s">
        <v>751</v>
      </c>
      <c r="H151" s="40">
        <v>230</v>
      </c>
      <c r="I151" s="41">
        <v>596911360</v>
      </c>
      <c r="J151" s="42">
        <v>132630130</v>
      </c>
      <c r="K151" s="40">
        <f t="shared" si="31"/>
        <v>729541490</v>
      </c>
      <c r="L151" s="109">
        <f t="shared" si="30"/>
        <v>3171919.5217391304</v>
      </c>
      <c r="M151" s="239">
        <f t="shared" ref="M151:M154" si="35">IFERROR(H151/$Q$34,"-")</f>
        <v>9.9532629392418207E-3</v>
      </c>
      <c r="N151" s="26"/>
      <c r="O151" s="26"/>
      <c r="P151" s="26"/>
      <c r="Q151" s="26"/>
    </row>
    <row r="152" spans="1:17" ht="39.950000000000003" customHeight="1">
      <c r="A152" s="26"/>
      <c r="B152" s="332"/>
      <c r="C152" s="323"/>
      <c r="D152" s="327"/>
      <c r="E152" s="39" t="str">
        <f>'高額レセ疾病傾向(患者数順)'!$C$9</f>
        <v>0210</v>
      </c>
      <c r="F152" s="132" t="str">
        <f>'高額レセ疾病傾向(患者数順)'!$D$9</f>
        <v>その他の悪性新生物＜腫瘍＞</v>
      </c>
      <c r="G152" s="132" t="s">
        <v>757</v>
      </c>
      <c r="H152" s="40">
        <v>229</v>
      </c>
      <c r="I152" s="41">
        <v>439199600</v>
      </c>
      <c r="J152" s="42">
        <v>441821520</v>
      </c>
      <c r="K152" s="40">
        <f t="shared" si="31"/>
        <v>881021120</v>
      </c>
      <c r="L152" s="109">
        <f t="shared" si="30"/>
        <v>3847253.7991266376</v>
      </c>
      <c r="M152" s="239">
        <f t="shared" si="35"/>
        <v>9.9099878829842485E-3</v>
      </c>
      <c r="N152" s="26"/>
      <c r="O152" s="26"/>
      <c r="P152" s="26"/>
      <c r="Q152" s="26"/>
    </row>
    <row r="153" spans="1:17" ht="39.950000000000003" customHeight="1">
      <c r="A153" s="26"/>
      <c r="B153" s="332"/>
      <c r="C153" s="323"/>
      <c r="D153" s="327"/>
      <c r="E153" s="39" t="str">
        <f>'高額レセ疾病傾向(患者数順)'!$C$10</f>
        <v>1011</v>
      </c>
      <c r="F153" s="132" t="str">
        <f>'高額レセ疾病傾向(患者数順)'!$D$10</f>
        <v>その他の呼吸器系の疾患</v>
      </c>
      <c r="G153" s="132" t="s">
        <v>754</v>
      </c>
      <c r="H153" s="40">
        <v>240</v>
      </c>
      <c r="I153" s="41">
        <v>529146860</v>
      </c>
      <c r="J153" s="42">
        <v>130926710</v>
      </c>
      <c r="K153" s="40">
        <f t="shared" si="31"/>
        <v>660073570</v>
      </c>
      <c r="L153" s="109">
        <f t="shared" si="30"/>
        <v>2750306.5416666665</v>
      </c>
      <c r="M153" s="239">
        <f t="shared" si="35"/>
        <v>1.0386013501817552E-2</v>
      </c>
      <c r="N153" s="26"/>
      <c r="O153" s="26"/>
      <c r="P153" s="26"/>
      <c r="Q153" s="26"/>
    </row>
    <row r="154" spans="1:17" ht="39.950000000000003" customHeight="1" thickBot="1">
      <c r="A154" s="26"/>
      <c r="B154" s="333"/>
      <c r="C154" s="325"/>
      <c r="D154" s="328"/>
      <c r="E154" s="43" t="str">
        <f>'高額レセ疾病傾向(患者数順)'!$C$11</f>
        <v>1310</v>
      </c>
      <c r="F154" s="133" t="str">
        <f>'高額レセ疾病傾向(患者数順)'!$D$11</f>
        <v>その他の筋骨格系及び結合組織の疾患</v>
      </c>
      <c r="G154" s="133" t="s">
        <v>752</v>
      </c>
      <c r="H154" s="44">
        <v>245</v>
      </c>
      <c r="I154" s="45">
        <v>918611220</v>
      </c>
      <c r="J154" s="46">
        <v>69471370</v>
      </c>
      <c r="K154" s="44">
        <f t="shared" si="31"/>
        <v>988082590</v>
      </c>
      <c r="L154" s="110">
        <f t="shared" si="30"/>
        <v>4032990.163265306</v>
      </c>
      <c r="M154" s="240">
        <f t="shared" si="35"/>
        <v>1.0602388783105418E-2</v>
      </c>
      <c r="N154" s="26"/>
      <c r="O154" s="26"/>
      <c r="P154" s="26"/>
      <c r="Q154" s="26"/>
    </row>
    <row r="155" spans="1:17" ht="39.950000000000003" customHeight="1">
      <c r="A155" s="26"/>
      <c r="B155" s="331">
        <v>31</v>
      </c>
      <c r="C155" s="330" t="s">
        <v>35</v>
      </c>
      <c r="D155" s="329">
        <f>Q35</f>
        <v>31562</v>
      </c>
      <c r="E155" s="47" t="str">
        <f>'高額レセ疾病傾向(患者数順)'!$C$7</f>
        <v>1901</v>
      </c>
      <c r="F155" s="131" t="str">
        <f>'高額レセ疾病傾向(患者数順)'!$D$7</f>
        <v>骨折</v>
      </c>
      <c r="G155" s="131" t="s">
        <v>681</v>
      </c>
      <c r="H155" s="88">
        <v>394</v>
      </c>
      <c r="I155" s="89">
        <v>1086756260</v>
      </c>
      <c r="J155" s="90">
        <v>147274030</v>
      </c>
      <c r="K155" s="88">
        <f t="shared" si="31"/>
        <v>1234030290</v>
      </c>
      <c r="L155" s="111">
        <f t="shared" si="30"/>
        <v>3132056.5736040608</v>
      </c>
      <c r="M155" s="238">
        <f>IFERROR(H155/$Q$35,"-")</f>
        <v>1.2483366073125911E-2</v>
      </c>
      <c r="N155" s="26"/>
      <c r="O155" s="26"/>
      <c r="P155" s="26"/>
      <c r="Q155" s="26"/>
    </row>
    <row r="156" spans="1:17" ht="39.950000000000003" customHeight="1">
      <c r="A156" s="26"/>
      <c r="B156" s="332"/>
      <c r="C156" s="323"/>
      <c r="D156" s="327"/>
      <c r="E156" s="39" t="str">
        <f>'高額レセ疾病傾向(患者数順)'!$C$8</f>
        <v>0903</v>
      </c>
      <c r="F156" s="132" t="str">
        <f>'高額レセ疾病傾向(患者数順)'!$D$8</f>
        <v>その他の心疾患</v>
      </c>
      <c r="G156" s="132" t="s">
        <v>704</v>
      </c>
      <c r="H156" s="40">
        <v>350</v>
      </c>
      <c r="I156" s="41">
        <v>1041073380</v>
      </c>
      <c r="J156" s="42">
        <v>258903830</v>
      </c>
      <c r="K156" s="40">
        <f t="shared" si="31"/>
        <v>1299977210</v>
      </c>
      <c r="L156" s="109">
        <f t="shared" si="30"/>
        <v>3714220.6</v>
      </c>
      <c r="M156" s="239">
        <f t="shared" ref="M156:M159" si="36">IFERROR(H156/$Q$35,"-")</f>
        <v>1.1089284582726063E-2</v>
      </c>
      <c r="N156" s="26"/>
      <c r="O156" s="26"/>
      <c r="P156" s="26"/>
      <c r="Q156" s="26"/>
    </row>
    <row r="157" spans="1:17" ht="39.950000000000003" customHeight="1">
      <c r="A157" s="26"/>
      <c r="B157" s="332"/>
      <c r="C157" s="323"/>
      <c r="D157" s="327"/>
      <c r="E157" s="39" t="str">
        <f>'高額レセ疾病傾向(患者数順)'!$C$9</f>
        <v>0210</v>
      </c>
      <c r="F157" s="132" t="str">
        <f>'高額レセ疾病傾向(患者数順)'!$D$9</f>
        <v>その他の悪性新生物＜腫瘍＞</v>
      </c>
      <c r="G157" s="132" t="s">
        <v>758</v>
      </c>
      <c r="H157" s="40">
        <v>314</v>
      </c>
      <c r="I157" s="41">
        <v>605150650</v>
      </c>
      <c r="J157" s="42">
        <v>661283860</v>
      </c>
      <c r="K157" s="40">
        <f t="shared" si="31"/>
        <v>1266434510</v>
      </c>
      <c r="L157" s="109">
        <f t="shared" si="30"/>
        <v>4033230.9235668788</v>
      </c>
      <c r="M157" s="239">
        <f t="shared" si="36"/>
        <v>9.9486724542170966E-3</v>
      </c>
      <c r="N157" s="26"/>
      <c r="O157" s="26"/>
      <c r="P157" s="26"/>
      <c r="Q157" s="26"/>
    </row>
    <row r="158" spans="1:17" ht="39.950000000000003" customHeight="1">
      <c r="A158" s="26"/>
      <c r="B158" s="332"/>
      <c r="C158" s="323"/>
      <c r="D158" s="327"/>
      <c r="E158" s="39" t="str">
        <f>'高額レセ疾病傾向(患者数順)'!$C$10</f>
        <v>1011</v>
      </c>
      <c r="F158" s="132" t="str">
        <f>'高額レセ疾病傾向(患者数順)'!$D$10</f>
        <v>その他の呼吸器系の疾患</v>
      </c>
      <c r="G158" s="132" t="s">
        <v>705</v>
      </c>
      <c r="H158" s="40">
        <v>230</v>
      </c>
      <c r="I158" s="41">
        <v>478101470</v>
      </c>
      <c r="J158" s="42">
        <v>155957020</v>
      </c>
      <c r="K158" s="40">
        <f t="shared" si="31"/>
        <v>634058490</v>
      </c>
      <c r="L158" s="109">
        <f t="shared" si="30"/>
        <v>2756776.0434782607</v>
      </c>
      <c r="M158" s="239">
        <f t="shared" si="36"/>
        <v>7.2872441543628411E-3</v>
      </c>
      <c r="N158" s="26"/>
      <c r="O158" s="26"/>
      <c r="P158" s="26"/>
      <c r="Q158" s="26"/>
    </row>
    <row r="159" spans="1:17" ht="39.950000000000003" customHeight="1" thickBot="1">
      <c r="A159" s="26"/>
      <c r="B159" s="333"/>
      <c r="C159" s="325"/>
      <c r="D159" s="328"/>
      <c r="E159" s="43" t="str">
        <f>'高額レセ疾病傾向(患者数順)'!$C$11</f>
        <v>1310</v>
      </c>
      <c r="F159" s="133" t="str">
        <f>'高額レセ疾病傾向(患者数順)'!$D$11</f>
        <v>その他の筋骨格系及び結合組織の疾患</v>
      </c>
      <c r="G159" s="133" t="s">
        <v>759</v>
      </c>
      <c r="H159" s="44">
        <v>308</v>
      </c>
      <c r="I159" s="45">
        <v>1157180810</v>
      </c>
      <c r="J159" s="46">
        <v>81420910</v>
      </c>
      <c r="K159" s="44">
        <f t="shared" si="31"/>
        <v>1238601720</v>
      </c>
      <c r="L159" s="110">
        <f t="shared" si="30"/>
        <v>4021434.1558441557</v>
      </c>
      <c r="M159" s="239">
        <f t="shared" si="36"/>
        <v>9.758570432798935E-3</v>
      </c>
      <c r="N159" s="26"/>
      <c r="O159" s="26"/>
      <c r="P159" s="26"/>
      <c r="Q159" s="26"/>
    </row>
    <row r="160" spans="1:17" ht="39.950000000000003" customHeight="1">
      <c r="A160" s="26"/>
      <c r="B160" s="331">
        <v>32</v>
      </c>
      <c r="C160" s="330" t="s">
        <v>36</v>
      </c>
      <c r="D160" s="329">
        <f>Q36</f>
        <v>25703</v>
      </c>
      <c r="E160" s="47" t="str">
        <f>'高額レセ疾病傾向(患者数順)'!$C$7</f>
        <v>1901</v>
      </c>
      <c r="F160" s="131" t="str">
        <f>'高額レセ疾病傾向(患者数順)'!$D$7</f>
        <v>骨折</v>
      </c>
      <c r="G160" s="131" t="s">
        <v>681</v>
      </c>
      <c r="H160" s="88">
        <v>424</v>
      </c>
      <c r="I160" s="89">
        <v>1148574150</v>
      </c>
      <c r="J160" s="90">
        <v>151573810</v>
      </c>
      <c r="K160" s="88">
        <f t="shared" si="31"/>
        <v>1300147960</v>
      </c>
      <c r="L160" s="111">
        <f t="shared" si="30"/>
        <v>3066386.6981132077</v>
      </c>
      <c r="M160" s="238">
        <f>IFERROR(H160/$Q$36,"-")</f>
        <v>1.6496128856553709E-2</v>
      </c>
      <c r="N160" s="26"/>
      <c r="O160" s="26"/>
      <c r="P160" s="26"/>
      <c r="Q160" s="26"/>
    </row>
    <row r="161" spans="1:17" ht="39.950000000000003" customHeight="1">
      <c r="A161" s="26"/>
      <c r="B161" s="332"/>
      <c r="C161" s="323"/>
      <c r="D161" s="327"/>
      <c r="E161" s="39" t="str">
        <f>'高額レセ疾病傾向(患者数順)'!$C$8</f>
        <v>0903</v>
      </c>
      <c r="F161" s="132" t="str">
        <f>'高額レセ疾病傾向(患者数順)'!$D$8</f>
        <v>その他の心疾患</v>
      </c>
      <c r="G161" s="132" t="s">
        <v>696</v>
      </c>
      <c r="H161" s="40">
        <v>259</v>
      </c>
      <c r="I161" s="41">
        <v>756023590</v>
      </c>
      <c r="J161" s="42">
        <v>143279020</v>
      </c>
      <c r="K161" s="40">
        <f t="shared" si="31"/>
        <v>899302610</v>
      </c>
      <c r="L161" s="109">
        <f t="shared" si="30"/>
        <v>3472210.8494208492</v>
      </c>
      <c r="M161" s="239">
        <f t="shared" ref="M161:M164" si="37">IFERROR(H161/$Q$36,"-")</f>
        <v>1.007664474964012E-2</v>
      </c>
      <c r="N161" s="26"/>
      <c r="O161" s="26"/>
      <c r="P161" s="26"/>
      <c r="Q161" s="26"/>
    </row>
    <row r="162" spans="1:17" ht="39.950000000000003" customHeight="1">
      <c r="A162" s="26"/>
      <c r="B162" s="332"/>
      <c r="C162" s="323"/>
      <c r="D162" s="327"/>
      <c r="E162" s="39" t="str">
        <f>'高額レセ疾病傾向(患者数順)'!$C$9</f>
        <v>0210</v>
      </c>
      <c r="F162" s="132" t="str">
        <f>'高額レセ疾病傾向(患者数順)'!$D$9</f>
        <v>その他の悪性新生物＜腫瘍＞</v>
      </c>
      <c r="G162" s="132" t="s">
        <v>757</v>
      </c>
      <c r="H162" s="40">
        <v>257</v>
      </c>
      <c r="I162" s="41">
        <v>589870330</v>
      </c>
      <c r="J162" s="42">
        <v>357138900</v>
      </c>
      <c r="K162" s="40">
        <f t="shared" si="31"/>
        <v>947009230</v>
      </c>
      <c r="L162" s="109">
        <f t="shared" si="30"/>
        <v>3684860.8171206224</v>
      </c>
      <c r="M162" s="239">
        <f t="shared" si="37"/>
        <v>9.9988328210714704E-3</v>
      </c>
      <c r="N162" s="26"/>
      <c r="O162" s="26"/>
      <c r="P162" s="26"/>
      <c r="Q162" s="26"/>
    </row>
    <row r="163" spans="1:17" ht="39.950000000000003" customHeight="1">
      <c r="A163" s="26"/>
      <c r="B163" s="332"/>
      <c r="C163" s="323"/>
      <c r="D163" s="327"/>
      <c r="E163" s="39" t="str">
        <f>'高額レセ疾病傾向(患者数順)'!$C$10</f>
        <v>1011</v>
      </c>
      <c r="F163" s="132" t="str">
        <f>'高額レセ疾病傾向(患者数順)'!$D$10</f>
        <v>その他の呼吸器系の疾患</v>
      </c>
      <c r="G163" s="132" t="s">
        <v>760</v>
      </c>
      <c r="H163" s="40">
        <v>230</v>
      </c>
      <c r="I163" s="41">
        <v>498250450</v>
      </c>
      <c r="J163" s="42">
        <v>117884870</v>
      </c>
      <c r="K163" s="40">
        <f t="shared" si="31"/>
        <v>616135320</v>
      </c>
      <c r="L163" s="109">
        <f t="shared" si="30"/>
        <v>2678849.2173913042</v>
      </c>
      <c r="M163" s="239">
        <f t="shared" si="37"/>
        <v>8.9483717853947008E-3</v>
      </c>
      <c r="N163" s="26"/>
      <c r="O163" s="26"/>
      <c r="P163" s="26"/>
      <c r="Q163" s="26"/>
    </row>
    <row r="164" spans="1:17" ht="39.950000000000003" customHeight="1" thickBot="1">
      <c r="A164" s="26"/>
      <c r="B164" s="333"/>
      <c r="C164" s="325"/>
      <c r="D164" s="328"/>
      <c r="E164" s="43" t="str">
        <f>'高額レセ疾病傾向(患者数順)'!$C$11</f>
        <v>1310</v>
      </c>
      <c r="F164" s="133" t="str">
        <f>'高額レセ疾病傾向(患者数順)'!$D$11</f>
        <v>その他の筋骨格系及び結合組織の疾患</v>
      </c>
      <c r="G164" s="133" t="s">
        <v>761</v>
      </c>
      <c r="H164" s="44">
        <v>244</v>
      </c>
      <c r="I164" s="45">
        <v>858322870</v>
      </c>
      <c r="J164" s="46">
        <v>87541700</v>
      </c>
      <c r="K164" s="44">
        <f t="shared" si="31"/>
        <v>945864570</v>
      </c>
      <c r="L164" s="110">
        <f t="shared" si="30"/>
        <v>3876494.1393442624</v>
      </c>
      <c r="M164" s="240">
        <f t="shared" si="37"/>
        <v>9.493055285375248E-3</v>
      </c>
      <c r="N164" s="26"/>
      <c r="O164" s="26"/>
      <c r="P164" s="26"/>
      <c r="Q164" s="26"/>
    </row>
    <row r="165" spans="1:17" ht="39.950000000000003" customHeight="1">
      <c r="A165" s="26"/>
      <c r="B165" s="331">
        <v>33</v>
      </c>
      <c r="C165" s="330" t="s">
        <v>37</v>
      </c>
      <c r="D165" s="329">
        <f>Q37</f>
        <v>7555</v>
      </c>
      <c r="E165" s="47" t="str">
        <f>'高額レセ疾病傾向(患者数順)'!$C$7</f>
        <v>1901</v>
      </c>
      <c r="F165" s="131" t="str">
        <f>'高額レセ疾病傾向(患者数順)'!$D$7</f>
        <v>骨折</v>
      </c>
      <c r="G165" s="131" t="s">
        <v>681</v>
      </c>
      <c r="H165" s="88">
        <v>136</v>
      </c>
      <c r="I165" s="89">
        <v>343483300</v>
      </c>
      <c r="J165" s="90">
        <v>51393150</v>
      </c>
      <c r="K165" s="88">
        <f t="shared" si="31"/>
        <v>394876450</v>
      </c>
      <c r="L165" s="111">
        <f t="shared" si="30"/>
        <v>2903503.3088235296</v>
      </c>
      <c r="M165" s="238">
        <f>IFERROR(H165/$Q$37,"-")</f>
        <v>1.8001323626737259E-2</v>
      </c>
      <c r="N165" s="26"/>
      <c r="O165" s="26"/>
      <c r="P165" s="26"/>
      <c r="Q165" s="26"/>
    </row>
    <row r="166" spans="1:17" ht="39.950000000000003" customHeight="1">
      <c r="A166" s="26"/>
      <c r="B166" s="332"/>
      <c r="C166" s="323"/>
      <c r="D166" s="327"/>
      <c r="E166" s="39" t="str">
        <f>'高額レセ疾病傾向(患者数順)'!$C$8</f>
        <v>0903</v>
      </c>
      <c r="F166" s="132" t="str">
        <f>'高額レセ疾病傾向(患者数順)'!$D$8</f>
        <v>その他の心疾患</v>
      </c>
      <c r="G166" s="132" t="s">
        <v>704</v>
      </c>
      <c r="H166" s="40">
        <v>69</v>
      </c>
      <c r="I166" s="41">
        <v>229180220</v>
      </c>
      <c r="J166" s="42">
        <v>36447310</v>
      </c>
      <c r="K166" s="40">
        <f t="shared" si="31"/>
        <v>265627530</v>
      </c>
      <c r="L166" s="109">
        <f t="shared" si="30"/>
        <v>3849674.3478260869</v>
      </c>
      <c r="M166" s="239">
        <f t="shared" ref="M166:M169" si="38">IFERROR(H166/$Q$37,"-")</f>
        <v>9.1330244870946389E-3</v>
      </c>
      <c r="N166" s="26"/>
      <c r="O166" s="26"/>
      <c r="P166" s="26"/>
      <c r="Q166" s="26"/>
    </row>
    <row r="167" spans="1:17" ht="39.950000000000003" customHeight="1">
      <c r="A167" s="26"/>
      <c r="B167" s="332"/>
      <c r="C167" s="323"/>
      <c r="D167" s="327"/>
      <c r="E167" s="39" t="str">
        <f>'高額レセ疾病傾向(患者数順)'!$C$9</f>
        <v>0210</v>
      </c>
      <c r="F167" s="132" t="str">
        <f>'高額レセ疾病傾向(患者数順)'!$D$9</f>
        <v>その他の悪性新生物＜腫瘍＞</v>
      </c>
      <c r="G167" s="132" t="s">
        <v>762</v>
      </c>
      <c r="H167" s="40">
        <v>74</v>
      </c>
      <c r="I167" s="41">
        <v>121530070</v>
      </c>
      <c r="J167" s="42">
        <v>111810500</v>
      </c>
      <c r="K167" s="40">
        <f t="shared" si="31"/>
        <v>233340570</v>
      </c>
      <c r="L167" s="109">
        <f t="shared" si="30"/>
        <v>3153250.945945946</v>
      </c>
      <c r="M167" s="239">
        <f t="shared" si="38"/>
        <v>9.7948378557246862E-3</v>
      </c>
      <c r="N167" s="26"/>
      <c r="O167" s="26"/>
      <c r="P167" s="26"/>
      <c r="Q167" s="26"/>
    </row>
    <row r="168" spans="1:17" ht="39.950000000000003" customHeight="1">
      <c r="A168" s="26"/>
      <c r="B168" s="332"/>
      <c r="C168" s="323"/>
      <c r="D168" s="327"/>
      <c r="E168" s="39" t="str">
        <f>'高額レセ疾病傾向(患者数順)'!$C$10</f>
        <v>1011</v>
      </c>
      <c r="F168" s="132" t="str">
        <f>'高額レセ疾病傾向(患者数順)'!$D$10</f>
        <v>その他の呼吸器系の疾患</v>
      </c>
      <c r="G168" s="132" t="s">
        <v>749</v>
      </c>
      <c r="H168" s="40">
        <v>71</v>
      </c>
      <c r="I168" s="41">
        <v>169669790</v>
      </c>
      <c r="J168" s="42">
        <v>48835330</v>
      </c>
      <c r="K168" s="40">
        <f t="shared" si="31"/>
        <v>218505120</v>
      </c>
      <c r="L168" s="109">
        <f t="shared" si="30"/>
        <v>3077536.9014084507</v>
      </c>
      <c r="M168" s="239">
        <f t="shared" si="38"/>
        <v>9.3977498345466579E-3</v>
      </c>
      <c r="N168" s="26"/>
      <c r="O168" s="26"/>
      <c r="P168" s="26"/>
      <c r="Q168" s="26"/>
    </row>
    <row r="169" spans="1:17" ht="39.950000000000003" customHeight="1" thickBot="1">
      <c r="A169" s="26"/>
      <c r="B169" s="333"/>
      <c r="C169" s="325"/>
      <c r="D169" s="328"/>
      <c r="E169" s="43" t="str">
        <f>'高額レセ疾病傾向(患者数順)'!$C$11</f>
        <v>1310</v>
      </c>
      <c r="F169" s="133" t="str">
        <f>'高額レセ疾病傾向(患者数順)'!$D$11</f>
        <v>その他の筋骨格系及び結合組織の疾患</v>
      </c>
      <c r="G169" s="133" t="s">
        <v>763</v>
      </c>
      <c r="H169" s="44">
        <v>77</v>
      </c>
      <c r="I169" s="45">
        <v>263090560</v>
      </c>
      <c r="J169" s="46">
        <v>23969110</v>
      </c>
      <c r="K169" s="44">
        <f t="shared" si="31"/>
        <v>287059670</v>
      </c>
      <c r="L169" s="110">
        <f t="shared" si="30"/>
        <v>3728047.6623376622</v>
      </c>
      <c r="M169" s="240">
        <f t="shared" si="38"/>
        <v>1.0191925876902713E-2</v>
      </c>
      <c r="N169" s="26"/>
      <c r="O169" s="26"/>
      <c r="P169" s="26"/>
      <c r="Q169" s="26"/>
    </row>
    <row r="170" spans="1:17" ht="39.950000000000003" customHeight="1">
      <c r="A170" s="26"/>
      <c r="B170" s="331">
        <v>34</v>
      </c>
      <c r="C170" s="330" t="s">
        <v>38</v>
      </c>
      <c r="D170" s="329">
        <f>Q38</f>
        <v>32422</v>
      </c>
      <c r="E170" s="47" t="str">
        <f>'高額レセ疾病傾向(患者数順)'!$C$7</f>
        <v>1901</v>
      </c>
      <c r="F170" s="131" t="str">
        <f>'高額レセ疾病傾向(患者数順)'!$D$7</f>
        <v>骨折</v>
      </c>
      <c r="G170" s="131" t="s">
        <v>681</v>
      </c>
      <c r="H170" s="88">
        <v>660</v>
      </c>
      <c r="I170" s="89">
        <v>2034938810</v>
      </c>
      <c r="J170" s="90">
        <v>226384440</v>
      </c>
      <c r="K170" s="88">
        <f t="shared" si="31"/>
        <v>2261323250</v>
      </c>
      <c r="L170" s="111">
        <f t="shared" si="30"/>
        <v>3426247.3484848486</v>
      </c>
      <c r="M170" s="238">
        <f>IFERROR(H170/$Q$38,"-")</f>
        <v>2.0356548022947382E-2</v>
      </c>
      <c r="N170" s="26"/>
      <c r="O170" s="26"/>
      <c r="P170" s="26"/>
      <c r="Q170" s="26"/>
    </row>
    <row r="171" spans="1:17" ht="39.950000000000003" customHeight="1">
      <c r="A171" s="26"/>
      <c r="B171" s="332"/>
      <c r="C171" s="323"/>
      <c r="D171" s="327"/>
      <c r="E171" s="39" t="str">
        <f>'高額レセ疾病傾向(患者数順)'!$C$8</f>
        <v>0903</v>
      </c>
      <c r="F171" s="132" t="str">
        <f>'高額レセ疾病傾向(患者数順)'!$D$8</f>
        <v>その他の心疾患</v>
      </c>
      <c r="G171" s="132" t="s">
        <v>704</v>
      </c>
      <c r="H171" s="40">
        <v>415</v>
      </c>
      <c r="I171" s="41">
        <v>1227344180</v>
      </c>
      <c r="J171" s="42">
        <v>234671010</v>
      </c>
      <c r="K171" s="40">
        <f t="shared" si="31"/>
        <v>1462015190</v>
      </c>
      <c r="L171" s="109">
        <f t="shared" si="30"/>
        <v>3522928.1686746986</v>
      </c>
      <c r="M171" s="239">
        <f t="shared" ref="M171:M174" si="39">IFERROR(H171/$Q$38,"-")</f>
        <v>1.2799950650792672E-2</v>
      </c>
      <c r="N171" s="26"/>
      <c r="O171" s="26"/>
      <c r="P171" s="26"/>
      <c r="Q171" s="26"/>
    </row>
    <row r="172" spans="1:17" ht="39.950000000000003" customHeight="1">
      <c r="A172" s="26"/>
      <c r="B172" s="332"/>
      <c r="C172" s="323"/>
      <c r="D172" s="327"/>
      <c r="E172" s="39" t="str">
        <f>'高額レセ疾病傾向(患者数順)'!$C$9</f>
        <v>0210</v>
      </c>
      <c r="F172" s="132" t="str">
        <f>'高額レセ疾病傾向(患者数順)'!$D$9</f>
        <v>その他の悪性新生物＜腫瘍＞</v>
      </c>
      <c r="G172" s="132" t="s">
        <v>764</v>
      </c>
      <c r="H172" s="40">
        <v>334</v>
      </c>
      <c r="I172" s="41">
        <v>639078530</v>
      </c>
      <c r="J172" s="42">
        <v>668171100</v>
      </c>
      <c r="K172" s="40">
        <f t="shared" si="31"/>
        <v>1307249630</v>
      </c>
      <c r="L172" s="109">
        <f t="shared" si="30"/>
        <v>3913921.0479041915</v>
      </c>
      <c r="M172" s="239">
        <f t="shared" si="39"/>
        <v>1.0301647029794584E-2</v>
      </c>
      <c r="N172" s="26"/>
      <c r="O172" s="26"/>
      <c r="P172" s="26"/>
      <c r="Q172" s="26"/>
    </row>
    <row r="173" spans="1:17" ht="39.950000000000003" customHeight="1">
      <c r="A173" s="26"/>
      <c r="B173" s="332"/>
      <c r="C173" s="323"/>
      <c r="D173" s="327"/>
      <c r="E173" s="39" t="str">
        <f>'高額レセ疾病傾向(患者数順)'!$C$10</f>
        <v>1011</v>
      </c>
      <c r="F173" s="132" t="str">
        <f>'高額レセ疾病傾向(患者数順)'!$D$10</f>
        <v>その他の呼吸器系の疾患</v>
      </c>
      <c r="G173" s="132" t="s">
        <v>760</v>
      </c>
      <c r="H173" s="40">
        <v>218</v>
      </c>
      <c r="I173" s="41">
        <v>517392030</v>
      </c>
      <c r="J173" s="42">
        <v>130437770</v>
      </c>
      <c r="K173" s="40">
        <f t="shared" si="31"/>
        <v>647829800</v>
      </c>
      <c r="L173" s="109">
        <f t="shared" si="30"/>
        <v>2971696.3302752292</v>
      </c>
      <c r="M173" s="239">
        <f t="shared" si="39"/>
        <v>6.7238294984886806E-3</v>
      </c>
      <c r="N173" s="26"/>
      <c r="O173" s="26"/>
      <c r="P173" s="26"/>
      <c r="Q173" s="26"/>
    </row>
    <row r="174" spans="1:17" ht="39.950000000000003" customHeight="1" thickBot="1">
      <c r="A174" s="26"/>
      <c r="B174" s="333"/>
      <c r="C174" s="325"/>
      <c r="D174" s="328"/>
      <c r="E174" s="43" t="str">
        <f>'高額レセ疾病傾向(患者数順)'!$C$11</f>
        <v>1310</v>
      </c>
      <c r="F174" s="133" t="str">
        <f>'高額レセ疾病傾向(患者数順)'!$D$11</f>
        <v>その他の筋骨格系及び結合組織の疾患</v>
      </c>
      <c r="G174" s="133" t="s">
        <v>699</v>
      </c>
      <c r="H174" s="44">
        <v>427</v>
      </c>
      <c r="I174" s="45">
        <v>1633173200</v>
      </c>
      <c r="J174" s="46">
        <v>170148980</v>
      </c>
      <c r="K174" s="44">
        <f t="shared" si="31"/>
        <v>1803322180</v>
      </c>
      <c r="L174" s="110">
        <f t="shared" si="30"/>
        <v>4223236.9555035131</v>
      </c>
      <c r="M174" s="239">
        <f t="shared" si="39"/>
        <v>1.3170069705755351E-2</v>
      </c>
      <c r="N174" s="26"/>
      <c r="O174" s="26"/>
      <c r="P174" s="26"/>
      <c r="Q174" s="26"/>
    </row>
    <row r="175" spans="1:17" ht="39.950000000000003" customHeight="1">
      <c r="A175" s="26"/>
      <c r="B175" s="331">
        <v>35</v>
      </c>
      <c r="C175" s="330" t="s">
        <v>1</v>
      </c>
      <c r="D175" s="329">
        <f>Q39</f>
        <v>66353</v>
      </c>
      <c r="E175" s="47" t="str">
        <f>'高額レセ疾病傾向(患者数順)'!$C$7</f>
        <v>1901</v>
      </c>
      <c r="F175" s="131" t="str">
        <f>'高額レセ疾病傾向(患者数順)'!$D$7</f>
        <v>骨折</v>
      </c>
      <c r="G175" s="131" t="s">
        <v>681</v>
      </c>
      <c r="H175" s="88">
        <v>1021</v>
      </c>
      <c r="I175" s="89">
        <v>2980606550</v>
      </c>
      <c r="J175" s="90">
        <v>414118640</v>
      </c>
      <c r="K175" s="88">
        <f t="shared" si="31"/>
        <v>3394725190</v>
      </c>
      <c r="L175" s="111">
        <f t="shared" si="30"/>
        <v>3324902.2428991185</v>
      </c>
      <c r="M175" s="238">
        <f>IFERROR(H175/$Q$39,"-")</f>
        <v>1.5387397706207707E-2</v>
      </c>
      <c r="N175" s="26"/>
      <c r="O175" s="26"/>
      <c r="P175" s="26"/>
      <c r="Q175" s="26"/>
    </row>
    <row r="176" spans="1:17" ht="39.950000000000003" customHeight="1">
      <c r="A176" s="26"/>
      <c r="B176" s="332"/>
      <c r="C176" s="323"/>
      <c r="D176" s="327"/>
      <c r="E176" s="39" t="str">
        <f>'高額レセ疾病傾向(患者数順)'!$C$8</f>
        <v>0903</v>
      </c>
      <c r="F176" s="132" t="str">
        <f>'高額レセ疾病傾向(患者数順)'!$D$8</f>
        <v>その他の心疾患</v>
      </c>
      <c r="G176" s="132" t="s">
        <v>717</v>
      </c>
      <c r="H176" s="40">
        <v>787</v>
      </c>
      <c r="I176" s="41">
        <v>2188499720</v>
      </c>
      <c r="J176" s="42">
        <v>507529660</v>
      </c>
      <c r="K176" s="40">
        <f t="shared" si="31"/>
        <v>2696029380</v>
      </c>
      <c r="L176" s="109">
        <f t="shared" si="30"/>
        <v>3425704.4218551461</v>
      </c>
      <c r="M176" s="239">
        <f t="shared" ref="M176:M179" si="40">IFERROR(H176/$Q$39,"-")</f>
        <v>1.1860805087938752E-2</v>
      </c>
      <c r="N176" s="26"/>
      <c r="O176" s="26"/>
      <c r="P176" s="26"/>
      <c r="Q176" s="26"/>
    </row>
    <row r="177" spans="1:17" ht="39.950000000000003" customHeight="1">
      <c r="A177" s="26"/>
      <c r="B177" s="332"/>
      <c r="C177" s="323"/>
      <c r="D177" s="327"/>
      <c r="E177" s="39" t="str">
        <f>'高額レセ疾病傾向(患者数順)'!$C$9</f>
        <v>0210</v>
      </c>
      <c r="F177" s="132" t="str">
        <f>'高額レセ疾病傾向(患者数順)'!$D$9</f>
        <v>その他の悪性新生物＜腫瘍＞</v>
      </c>
      <c r="G177" s="132" t="s">
        <v>701</v>
      </c>
      <c r="H177" s="40">
        <v>726</v>
      </c>
      <c r="I177" s="41">
        <v>1444803490</v>
      </c>
      <c r="J177" s="42">
        <v>1371769000</v>
      </c>
      <c r="K177" s="40">
        <f t="shared" si="31"/>
        <v>2816572490</v>
      </c>
      <c r="L177" s="109">
        <f t="shared" si="30"/>
        <v>3879576.4325068872</v>
      </c>
      <c r="M177" s="239">
        <f t="shared" si="40"/>
        <v>1.094147966180881E-2</v>
      </c>
      <c r="N177" s="26"/>
      <c r="O177" s="26"/>
      <c r="P177" s="26"/>
      <c r="Q177" s="26"/>
    </row>
    <row r="178" spans="1:17" ht="39.950000000000003" customHeight="1">
      <c r="A178" s="26"/>
      <c r="B178" s="332"/>
      <c r="C178" s="323"/>
      <c r="D178" s="327"/>
      <c r="E178" s="39" t="str">
        <f>'高額レセ疾病傾向(患者数順)'!$C$10</f>
        <v>1011</v>
      </c>
      <c r="F178" s="132" t="str">
        <f>'高額レセ疾病傾向(患者数順)'!$D$10</f>
        <v>その他の呼吸器系の疾患</v>
      </c>
      <c r="G178" s="132" t="s">
        <v>684</v>
      </c>
      <c r="H178" s="40">
        <v>599</v>
      </c>
      <c r="I178" s="41">
        <v>1422999870</v>
      </c>
      <c r="J178" s="42">
        <v>283218220</v>
      </c>
      <c r="K178" s="40">
        <f t="shared" si="31"/>
        <v>1706218090</v>
      </c>
      <c r="L178" s="109">
        <f t="shared" si="30"/>
        <v>2848444.223706177</v>
      </c>
      <c r="M178" s="239">
        <f t="shared" si="40"/>
        <v>9.0274742664235227E-3</v>
      </c>
      <c r="N178" s="26"/>
      <c r="O178" s="26"/>
      <c r="P178" s="26"/>
      <c r="Q178" s="26"/>
    </row>
    <row r="179" spans="1:17" ht="39.950000000000003" customHeight="1" thickBot="1">
      <c r="A179" s="26"/>
      <c r="B179" s="333"/>
      <c r="C179" s="325"/>
      <c r="D179" s="328"/>
      <c r="E179" s="43" t="str">
        <f>'高額レセ疾病傾向(患者数順)'!$C$11</f>
        <v>1310</v>
      </c>
      <c r="F179" s="133" t="str">
        <f>'高額レセ疾病傾向(患者数順)'!$D$11</f>
        <v>その他の筋骨格系及び結合組織の疾患</v>
      </c>
      <c r="G179" s="133" t="s">
        <v>765</v>
      </c>
      <c r="H179" s="44">
        <v>443</v>
      </c>
      <c r="I179" s="45">
        <v>1677735380</v>
      </c>
      <c r="J179" s="46">
        <v>186058870</v>
      </c>
      <c r="K179" s="44">
        <f t="shared" si="31"/>
        <v>1863794250</v>
      </c>
      <c r="L179" s="110">
        <f t="shared" si="30"/>
        <v>4207210.4966139952</v>
      </c>
      <c r="M179" s="240">
        <f t="shared" si="40"/>
        <v>6.6764125209108861E-3</v>
      </c>
      <c r="N179" s="26"/>
      <c r="O179" s="26"/>
      <c r="P179" s="26"/>
      <c r="Q179" s="26"/>
    </row>
    <row r="180" spans="1:17" ht="39.950000000000003" customHeight="1">
      <c r="A180" s="26"/>
      <c r="B180" s="331">
        <v>36</v>
      </c>
      <c r="C180" s="330" t="s">
        <v>2</v>
      </c>
      <c r="D180" s="329">
        <f>Q40</f>
        <v>18444</v>
      </c>
      <c r="E180" s="47" t="str">
        <f>'高額レセ疾病傾向(患者数順)'!$C$7</f>
        <v>1901</v>
      </c>
      <c r="F180" s="131" t="str">
        <f>'高額レセ疾病傾向(患者数順)'!$D$7</f>
        <v>骨折</v>
      </c>
      <c r="G180" s="131" t="s">
        <v>681</v>
      </c>
      <c r="H180" s="88">
        <v>337</v>
      </c>
      <c r="I180" s="89">
        <v>988358950</v>
      </c>
      <c r="J180" s="90">
        <v>123872530</v>
      </c>
      <c r="K180" s="88">
        <f t="shared" si="31"/>
        <v>1112231480</v>
      </c>
      <c r="L180" s="111">
        <f t="shared" si="30"/>
        <v>3300390.1483679526</v>
      </c>
      <c r="M180" s="238">
        <f>IFERROR(H180/$Q$40,"-")</f>
        <v>1.8271524615050966E-2</v>
      </c>
      <c r="N180" s="26"/>
      <c r="O180" s="26"/>
      <c r="P180" s="26"/>
      <c r="Q180" s="26"/>
    </row>
    <row r="181" spans="1:17" ht="39.950000000000003" customHeight="1">
      <c r="A181" s="26"/>
      <c r="B181" s="332"/>
      <c r="C181" s="323"/>
      <c r="D181" s="327"/>
      <c r="E181" s="39" t="str">
        <f>'高額レセ疾病傾向(患者数順)'!$C$8</f>
        <v>0903</v>
      </c>
      <c r="F181" s="132" t="str">
        <f>'高額レセ疾病傾向(患者数順)'!$D$8</f>
        <v>その他の心疾患</v>
      </c>
      <c r="G181" s="132" t="s">
        <v>682</v>
      </c>
      <c r="H181" s="40">
        <v>205</v>
      </c>
      <c r="I181" s="41">
        <v>574109140</v>
      </c>
      <c r="J181" s="42">
        <v>138203450</v>
      </c>
      <c r="K181" s="40">
        <f t="shared" si="31"/>
        <v>712312590</v>
      </c>
      <c r="L181" s="109">
        <f t="shared" si="30"/>
        <v>3474695.5609756098</v>
      </c>
      <c r="M181" s="239">
        <f t="shared" ref="M181:M184" si="41">IFERROR(H181/$Q$40,"-")</f>
        <v>1.1114725656039905E-2</v>
      </c>
      <c r="N181" s="26"/>
      <c r="O181" s="26"/>
      <c r="P181" s="26"/>
      <c r="Q181" s="26"/>
    </row>
    <row r="182" spans="1:17" ht="39.950000000000003" customHeight="1">
      <c r="A182" s="26"/>
      <c r="B182" s="332"/>
      <c r="C182" s="323"/>
      <c r="D182" s="327"/>
      <c r="E182" s="39" t="str">
        <f>'高額レセ疾病傾向(患者数順)'!$C$9</f>
        <v>0210</v>
      </c>
      <c r="F182" s="132" t="str">
        <f>'高額レセ疾病傾向(患者数順)'!$D$9</f>
        <v>その他の悪性新生物＜腫瘍＞</v>
      </c>
      <c r="G182" s="132" t="s">
        <v>734</v>
      </c>
      <c r="H182" s="40">
        <v>171</v>
      </c>
      <c r="I182" s="41">
        <v>376242310</v>
      </c>
      <c r="J182" s="42">
        <v>336050120</v>
      </c>
      <c r="K182" s="40">
        <f t="shared" si="31"/>
        <v>712292430</v>
      </c>
      <c r="L182" s="109">
        <f t="shared" si="30"/>
        <v>4165452.8070175438</v>
      </c>
      <c r="M182" s="239">
        <f t="shared" si="41"/>
        <v>9.2713077423552375E-3</v>
      </c>
      <c r="N182" s="26"/>
      <c r="O182" s="26"/>
      <c r="P182" s="26"/>
      <c r="Q182" s="26"/>
    </row>
    <row r="183" spans="1:17" ht="39.950000000000003" customHeight="1">
      <c r="A183" s="26"/>
      <c r="B183" s="332"/>
      <c r="C183" s="323"/>
      <c r="D183" s="327"/>
      <c r="E183" s="39" t="str">
        <f>'高額レセ疾病傾向(患者数順)'!$C$10</f>
        <v>1011</v>
      </c>
      <c r="F183" s="132" t="str">
        <f>'高額レセ疾病傾向(患者数順)'!$D$10</f>
        <v>その他の呼吸器系の疾患</v>
      </c>
      <c r="G183" s="132" t="s">
        <v>705</v>
      </c>
      <c r="H183" s="40">
        <v>195</v>
      </c>
      <c r="I183" s="41">
        <v>485940320</v>
      </c>
      <c r="J183" s="42">
        <v>99542580</v>
      </c>
      <c r="K183" s="40">
        <f t="shared" si="31"/>
        <v>585482900</v>
      </c>
      <c r="L183" s="109">
        <f t="shared" si="30"/>
        <v>3002476.4102564105</v>
      </c>
      <c r="M183" s="239">
        <f t="shared" si="41"/>
        <v>1.0572543916720885E-2</v>
      </c>
      <c r="N183" s="26"/>
      <c r="O183" s="26"/>
      <c r="P183" s="26"/>
      <c r="Q183" s="26"/>
    </row>
    <row r="184" spans="1:17" ht="39.950000000000003" customHeight="1" thickBot="1">
      <c r="A184" s="26"/>
      <c r="B184" s="333"/>
      <c r="C184" s="325"/>
      <c r="D184" s="328"/>
      <c r="E184" s="43" t="str">
        <f>'高額レセ疾病傾向(患者数順)'!$C$11</f>
        <v>1310</v>
      </c>
      <c r="F184" s="133" t="str">
        <f>'高額レセ疾病傾向(患者数順)'!$D$11</f>
        <v>その他の筋骨格系及び結合組織の疾患</v>
      </c>
      <c r="G184" s="133" t="s">
        <v>703</v>
      </c>
      <c r="H184" s="44">
        <v>121</v>
      </c>
      <c r="I184" s="45">
        <v>527331710</v>
      </c>
      <c r="J184" s="46">
        <v>42210700</v>
      </c>
      <c r="K184" s="44">
        <f t="shared" si="31"/>
        <v>569542410</v>
      </c>
      <c r="L184" s="110">
        <f t="shared" si="30"/>
        <v>4706962.0661157025</v>
      </c>
      <c r="M184" s="240">
        <f t="shared" si="41"/>
        <v>6.5603990457601385E-3</v>
      </c>
      <c r="N184" s="26"/>
      <c r="O184" s="26"/>
      <c r="P184" s="26"/>
      <c r="Q184" s="26"/>
    </row>
    <row r="185" spans="1:17" ht="39.950000000000003" customHeight="1">
      <c r="A185" s="26"/>
      <c r="B185" s="331">
        <v>37</v>
      </c>
      <c r="C185" s="330" t="s">
        <v>3</v>
      </c>
      <c r="D185" s="329">
        <f>Q41</f>
        <v>57228</v>
      </c>
      <c r="E185" s="47" t="str">
        <f>'高額レセ疾病傾向(患者数順)'!$C$7</f>
        <v>1901</v>
      </c>
      <c r="F185" s="131" t="str">
        <f>'高額レセ疾病傾向(患者数順)'!$D$7</f>
        <v>骨折</v>
      </c>
      <c r="G185" s="131" t="s">
        <v>681</v>
      </c>
      <c r="H185" s="88">
        <v>932</v>
      </c>
      <c r="I185" s="89">
        <v>2705244610</v>
      </c>
      <c r="J185" s="90">
        <v>376935780</v>
      </c>
      <c r="K185" s="88">
        <f t="shared" si="31"/>
        <v>3082180390</v>
      </c>
      <c r="L185" s="111">
        <f t="shared" si="30"/>
        <v>3307060.5042918455</v>
      </c>
      <c r="M185" s="238">
        <f>IFERROR(H185/$Q$41,"-")</f>
        <v>1.6285734255958622E-2</v>
      </c>
      <c r="N185" s="26"/>
      <c r="O185" s="26"/>
      <c r="P185" s="26"/>
      <c r="Q185" s="26"/>
    </row>
    <row r="186" spans="1:17" ht="39.950000000000003" customHeight="1">
      <c r="A186" s="26"/>
      <c r="B186" s="332"/>
      <c r="C186" s="323"/>
      <c r="D186" s="327"/>
      <c r="E186" s="39" t="str">
        <f>'高額レセ疾病傾向(患者数順)'!$C$8</f>
        <v>0903</v>
      </c>
      <c r="F186" s="132" t="str">
        <f>'高額レセ疾病傾向(患者数順)'!$D$8</f>
        <v>その他の心疾患</v>
      </c>
      <c r="G186" s="132" t="s">
        <v>704</v>
      </c>
      <c r="H186" s="40">
        <v>726</v>
      </c>
      <c r="I186" s="41">
        <v>2152842850</v>
      </c>
      <c r="J186" s="42">
        <v>455880210</v>
      </c>
      <c r="K186" s="40">
        <f t="shared" si="31"/>
        <v>2608723060</v>
      </c>
      <c r="L186" s="109">
        <f t="shared" si="30"/>
        <v>3593282.4517906336</v>
      </c>
      <c r="M186" s="239">
        <f t="shared" ref="M186:M189" si="42">IFERROR(H186/$Q$41,"-")</f>
        <v>1.2686097714405535E-2</v>
      </c>
      <c r="N186" s="26"/>
      <c r="O186" s="26"/>
      <c r="P186" s="26"/>
      <c r="Q186" s="26"/>
    </row>
    <row r="187" spans="1:17" ht="39.950000000000003" customHeight="1">
      <c r="A187" s="26"/>
      <c r="B187" s="332"/>
      <c r="C187" s="323"/>
      <c r="D187" s="327"/>
      <c r="E187" s="39" t="str">
        <f>'高額レセ疾病傾向(患者数順)'!$C$9</f>
        <v>0210</v>
      </c>
      <c r="F187" s="132" t="str">
        <f>'高額レセ疾病傾向(患者数順)'!$D$9</f>
        <v>その他の悪性新生物＜腫瘍＞</v>
      </c>
      <c r="G187" s="132" t="s">
        <v>683</v>
      </c>
      <c r="H187" s="40">
        <v>588</v>
      </c>
      <c r="I187" s="41">
        <v>1227362620</v>
      </c>
      <c r="J187" s="42">
        <v>1046745840</v>
      </c>
      <c r="K187" s="40">
        <f t="shared" si="31"/>
        <v>2274108460</v>
      </c>
      <c r="L187" s="109">
        <f t="shared" si="30"/>
        <v>3867531.394557823</v>
      </c>
      <c r="M187" s="239">
        <f t="shared" si="42"/>
        <v>1.0274690710840848E-2</v>
      </c>
      <c r="N187" s="26"/>
      <c r="O187" s="26"/>
      <c r="P187" s="26"/>
      <c r="Q187" s="26"/>
    </row>
    <row r="188" spans="1:17" ht="39.950000000000003" customHeight="1">
      <c r="A188" s="26"/>
      <c r="B188" s="332"/>
      <c r="C188" s="323"/>
      <c r="D188" s="327"/>
      <c r="E188" s="39" t="str">
        <f>'高額レセ疾病傾向(患者数順)'!$C$10</f>
        <v>1011</v>
      </c>
      <c r="F188" s="132" t="str">
        <f>'高額レセ疾病傾向(患者数順)'!$D$10</f>
        <v>その他の呼吸器系の疾患</v>
      </c>
      <c r="G188" s="132" t="s">
        <v>684</v>
      </c>
      <c r="H188" s="40">
        <v>556</v>
      </c>
      <c r="I188" s="41">
        <v>1412800770</v>
      </c>
      <c r="J188" s="42">
        <v>273574820</v>
      </c>
      <c r="K188" s="40">
        <f t="shared" si="31"/>
        <v>1686375590</v>
      </c>
      <c r="L188" s="109">
        <f t="shared" si="30"/>
        <v>3033049.6223021583</v>
      </c>
      <c r="M188" s="239">
        <f t="shared" si="42"/>
        <v>9.7155238694345419E-3</v>
      </c>
      <c r="N188" s="26"/>
      <c r="O188" s="26"/>
      <c r="P188" s="26"/>
      <c r="Q188" s="26"/>
    </row>
    <row r="189" spans="1:17" ht="39.950000000000003" customHeight="1" thickBot="1">
      <c r="A189" s="26"/>
      <c r="B189" s="333"/>
      <c r="C189" s="325"/>
      <c r="D189" s="328"/>
      <c r="E189" s="43" t="str">
        <f>'高額レセ疾病傾向(患者数順)'!$C$11</f>
        <v>1310</v>
      </c>
      <c r="F189" s="133" t="str">
        <f>'高額レセ疾病傾向(患者数順)'!$D$11</f>
        <v>その他の筋骨格系及び結合組織の疾患</v>
      </c>
      <c r="G189" s="133" t="s">
        <v>699</v>
      </c>
      <c r="H189" s="44">
        <v>347</v>
      </c>
      <c r="I189" s="45">
        <v>1243294250</v>
      </c>
      <c r="J189" s="46">
        <v>131777900</v>
      </c>
      <c r="K189" s="44">
        <f t="shared" si="31"/>
        <v>1375072150</v>
      </c>
      <c r="L189" s="110">
        <f t="shared" si="30"/>
        <v>3962743.9481268013</v>
      </c>
      <c r="M189" s="239">
        <f t="shared" si="42"/>
        <v>6.0634654364996156E-3</v>
      </c>
      <c r="N189" s="26"/>
      <c r="O189" s="26"/>
      <c r="P189" s="26"/>
      <c r="Q189" s="26"/>
    </row>
    <row r="190" spans="1:17" ht="39.950000000000003" customHeight="1">
      <c r="A190" s="26"/>
      <c r="B190" s="331">
        <v>38</v>
      </c>
      <c r="C190" s="330" t="s">
        <v>39</v>
      </c>
      <c r="D190" s="329">
        <f>Q42</f>
        <v>11957</v>
      </c>
      <c r="E190" s="47" t="str">
        <f>'高額レセ疾病傾向(患者数順)'!$C$7</f>
        <v>1901</v>
      </c>
      <c r="F190" s="131" t="str">
        <f>'高額レセ疾病傾向(患者数順)'!$D$7</f>
        <v>骨折</v>
      </c>
      <c r="G190" s="131" t="s">
        <v>690</v>
      </c>
      <c r="H190" s="88">
        <v>201</v>
      </c>
      <c r="I190" s="89">
        <v>543906830</v>
      </c>
      <c r="J190" s="90">
        <v>75098050</v>
      </c>
      <c r="K190" s="88">
        <f t="shared" si="31"/>
        <v>619004880</v>
      </c>
      <c r="L190" s="111">
        <f t="shared" si="30"/>
        <v>3079626.2686567162</v>
      </c>
      <c r="M190" s="238">
        <f>IFERROR(H190/$Q$42,"-")</f>
        <v>1.6810236681441833E-2</v>
      </c>
      <c r="N190" s="26"/>
      <c r="O190" s="26"/>
      <c r="P190" s="26"/>
      <c r="Q190" s="26"/>
    </row>
    <row r="191" spans="1:17" ht="39.950000000000003" customHeight="1">
      <c r="A191" s="26"/>
      <c r="B191" s="332"/>
      <c r="C191" s="323"/>
      <c r="D191" s="327"/>
      <c r="E191" s="39" t="str">
        <f>'高額レセ疾病傾向(患者数順)'!$C$8</f>
        <v>0903</v>
      </c>
      <c r="F191" s="132" t="str">
        <f>'高額レセ疾病傾向(患者数順)'!$D$8</f>
        <v>その他の心疾患</v>
      </c>
      <c r="G191" s="132" t="s">
        <v>766</v>
      </c>
      <c r="H191" s="40">
        <v>127</v>
      </c>
      <c r="I191" s="41">
        <v>355280780</v>
      </c>
      <c r="J191" s="42">
        <v>79771810</v>
      </c>
      <c r="K191" s="40">
        <f t="shared" si="31"/>
        <v>435052590</v>
      </c>
      <c r="L191" s="109">
        <f t="shared" si="30"/>
        <v>3425610.94488189</v>
      </c>
      <c r="M191" s="239">
        <f t="shared" ref="M191:M194" si="43">IFERROR(H191/$Q$42,"-")</f>
        <v>1.0621393326085138E-2</v>
      </c>
      <c r="N191" s="26"/>
      <c r="O191" s="26"/>
      <c r="P191" s="26"/>
      <c r="Q191" s="26"/>
    </row>
    <row r="192" spans="1:17" ht="39.950000000000003" customHeight="1">
      <c r="A192" s="26"/>
      <c r="B192" s="332"/>
      <c r="C192" s="323"/>
      <c r="D192" s="327"/>
      <c r="E192" s="39" t="str">
        <f>'高額レセ疾病傾向(患者数順)'!$C$9</f>
        <v>0210</v>
      </c>
      <c r="F192" s="132" t="str">
        <f>'高額レセ疾病傾向(患者数順)'!$D$9</f>
        <v>その他の悪性新生物＜腫瘍＞</v>
      </c>
      <c r="G192" s="132" t="s">
        <v>767</v>
      </c>
      <c r="H192" s="40">
        <v>118</v>
      </c>
      <c r="I192" s="41">
        <v>215503440</v>
      </c>
      <c r="J192" s="42">
        <v>215955150</v>
      </c>
      <c r="K192" s="40">
        <f t="shared" si="31"/>
        <v>431458590</v>
      </c>
      <c r="L192" s="109">
        <f t="shared" si="30"/>
        <v>3656428.7288135593</v>
      </c>
      <c r="M192" s="239">
        <f t="shared" si="43"/>
        <v>9.8686961612444585E-3</v>
      </c>
      <c r="N192" s="26"/>
      <c r="O192" s="26"/>
      <c r="P192" s="26"/>
      <c r="Q192" s="26"/>
    </row>
    <row r="193" spans="1:17" ht="39.950000000000003" customHeight="1">
      <c r="A193" s="26"/>
      <c r="B193" s="332"/>
      <c r="C193" s="323"/>
      <c r="D193" s="327"/>
      <c r="E193" s="39" t="str">
        <f>'高額レセ疾病傾向(患者数順)'!$C$10</f>
        <v>1011</v>
      </c>
      <c r="F193" s="132" t="str">
        <f>'高額レセ疾病傾向(患者数順)'!$D$10</f>
        <v>その他の呼吸器系の疾患</v>
      </c>
      <c r="G193" s="132" t="s">
        <v>768</v>
      </c>
      <c r="H193" s="40">
        <v>101</v>
      </c>
      <c r="I193" s="41">
        <v>222756560</v>
      </c>
      <c r="J193" s="42">
        <v>59824760</v>
      </c>
      <c r="K193" s="40">
        <f t="shared" si="31"/>
        <v>282581320</v>
      </c>
      <c r="L193" s="109">
        <f t="shared" si="30"/>
        <v>2797834.8514851485</v>
      </c>
      <c r="M193" s="239">
        <f t="shared" si="43"/>
        <v>8.4469348498787313E-3</v>
      </c>
      <c r="N193" s="26"/>
      <c r="O193" s="26"/>
      <c r="P193" s="26"/>
      <c r="Q193" s="26"/>
    </row>
    <row r="194" spans="1:17" ht="39.950000000000003" customHeight="1" thickBot="1">
      <c r="A194" s="26"/>
      <c r="B194" s="333"/>
      <c r="C194" s="325"/>
      <c r="D194" s="328"/>
      <c r="E194" s="43" t="str">
        <f>'高額レセ疾病傾向(患者数順)'!$C$11</f>
        <v>1310</v>
      </c>
      <c r="F194" s="133" t="str">
        <f>'高額レセ疾病傾向(患者数順)'!$D$11</f>
        <v>その他の筋骨格系及び結合組織の疾患</v>
      </c>
      <c r="G194" s="133" t="s">
        <v>769</v>
      </c>
      <c r="H194" s="44">
        <v>123</v>
      </c>
      <c r="I194" s="45">
        <v>477205200</v>
      </c>
      <c r="J194" s="46">
        <v>45071570</v>
      </c>
      <c r="K194" s="44">
        <f t="shared" si="31"/>
        <v>522276770</v>
      </c>
      <c r="L194" s="110">
        <f t="shared" si="30"/>
        <v>4246152.6016260162</v>
      </c>
      <c r="M194" s="239">
        <f t="shared" si="43"/>
        <v>1.0286861252822615E-2</v>
      </c>
      <c r="N194" s="26"/>
      <c r="O194" s="26"/>
      <c r="P194" s="26"/>
      <c r="Q194" s="26"/>
    </row>
    <row r="195" spans="1:17" ht="39.950000000000003" customHeight="1">
      <c r="A195" s="26"/>
      <c r="B195" s="331">
        <v>39</v>
      </c>
      <c r="C195" s="330" t="s">
        <v>7</v>
      </c>
      <c r="D195" s="329">
        <f>Q43</f>
        <v>66470</v>
      </c>
      <c r="E195" s="47" t="str">
        <f>'高額レセ疾病傾向(患者数順)'!$C$7</f>
        <v>1901</v>
      </c>
      <c r="F195" s="131" t="str">
        <f>'高額レセ疾病傾向(患者数順)'!$D$7</f>
        <v>骨折</v>
      </c>
      <c r="G195" s="131" t="s">
        <v>681</v>
      </c>
      <c r="H195" s="88">
        <v>1103</v>
      </c>
      <c r="I195" s="89">
        <v>3026565760</v>
      </c>
      <c r="J195" s="90">
        <v>462564430</v>
      </c>
      <c r="K195" s="88">
        <f t="shared" si="31"/>
        <v>3489130190</v>
      </c>
      <c r="L195" s="111">
        <f t="shared" si="30"/>
        <v>3163309.3291024477</v>
      </c>
      <c r="M195" s="238">
        <f>IFERROR(H195/$Q$43,"-")</f>
        <v>1.6593952158868663E-2</v>
      </c>
      <c r="N195" s="26"/>
      <c r="O195" s="26"/>
      <c r="P195" s="26"/>
      <c r="Q195" s="26"/>
    </row>
    <row r="196" spans="1:17" ht="39.950000000000003" customHeight="1">
      <c r="A196" s="26"/>
      <c r="B196" s="332"/>
      <c r="C196" s="323"/>
      <c r="D196" s="327"/>
      <c r="E196" s="39" t="str">
        <f>'高額レセ疾病傾向(患者数順)'!$C$8</f>
        <v>0903</v>
      </c>
      <c r="F196" s="132" t="str">
        <f>'高額レセ疾病傾向(患者数順)'!$D$8</f>
        <v>その他の心疾患</v>
      </c>
      <c r="G196" s="132" t="s">
        <v>682</v>
      </c>
      <c r="H196" s="40">
        <v>808</v>
      </c>
      <c r="I196" s="41">
        <v>2043801990</v>
      </c>
      <c r="J196" s="42">
        <v>504673400</v>
      </c>
      <c r="K196" s="40">
        <f t="shared" si="31"/>
        <v>2548475390</v>
      </c>
      <c r="L196" s="109">
        <f t="shared" si="30"/>
        <v>3154053.7004950494</v>
      </c>
      <c r="M196" s="239">
        <f t="shared" ref="M196:M199" si="44">IFERROR(H196/$Q$43,"-")</f>
        <v>1.215585978636979E-2</v>
      </c>
      <c r="N196" s="26"/>
      <c r="O196" s="26"/>
      <c r="P196" s="26"/>
      <c r="Q196" s="26"/>
    </row>
    <row r="197" spans="1:17" ht="39.950000000000003" customHeight="1">
      <c r="A197" s="26"/>
      <c r="B197" s="332"/>
      <c r="C197" s="323"/>
      <c r="D197" s="327"/>
      <c r="E197" s="39" t="str">
        <f>'高額レセ疾病傾向(患者数順)'!$C$9</f>
        <v>0210</v>
      </c>
      <c r="F197" s="132" t="str">
        <f>'高額レセ疾病傾向(患者数順)'!$D$9</f>
        <v>その他の悪性新生物＜腫瘍＞</v>
      </c>
      <c r="G197" s="132" t="s">
        <v>734</v>
      </c>
      <c r="H197" s="40">
        <v>644</v>
      </c>
      <c r="I197" s="41">
        <v>1309705060</v>
      </c>
      <c r="J197" s="42">
        <v>1228371380</v>
      </c>
      <c r="K197" s="40">
        <f t="shared" si="31"/>
        <v>2538076440</v>
      </c>
      <c r="L197" s="109">
        <f t="shared" ref="L197:L260" si="45">IFERROR(K197/H197,"-")</f>
        <v>3941112.4844720499</v>
      </c>
      <c r="M197" s="239">
        <f t="shared" si="44"/>
        <v>9.688581314878892E-3</v>
      </c>
      <c r="N197" s="26"/>
      <c r="O197" s="26"/>
      <c r="P197" s="26"/>
      <c r="Q197" s="26"/>
    </row>
    <row r="198" spans="1:17" ht="39.950000000000003" customHeight="1">
      <c r="A198" s="26"/>
      <c r="B198" s="332"/>
      <c r="C198" s="323"/>
      <c r="D198" s="327"/>
      <c r="E198" s="39" t="str">
        <f>'高額レセ疾病傾向(患者数順)'!$C$10</f>
        <v>1011</v>
      </c>
      <c r="F198" s="132" t="str">
        <f>'高額レセ疾病傾向(患者数順)'!$D$10</f>
        <v>その他の呼吸器系の疾患</v>
      </c>
      <c r="G198" s="132" t="s">
        <v>705</v>
      </c>
      <c r="H198" s="40">
        <v>743</v>
      </c>
      <c r="I198" s="41">
        <v>1725339040</v>
      </c>
      <c r="J198" s="42">
        <v>392676170</v>
      </c>
      <c r="K198" s="40">
        <f t="shared" ref="K198:K261" si="46">IF(SUM(I198:J198)=0,"-",SUM(I198:J198))</f>
        <v>2118015210</v>
      </c>
      <c r="L198" s="109">
        <f t="shared" si="45"/>
        <v>2850626.1238223417</v>
      </c>
      <c r="M198" s="239">
        <f t="shared" si="44"/>
        <v>1.1177975026327667E-2</v>
      </c>
      <c r="N198" s="26"/>
      <c r="O198" s="26"/>
      <c r="P198" s="26"/>
      <c r="Q198" s="26"/>
    </row>
    <row r="199" spans="1:17" ht="39.950000000000003" customHeight="1" thickBot="1">
      <c r="A199" s="26"/>
      <c r="B199" s="333"/>
      <c r="C199" s="325"/>
      <c r="D199" s="328"/>
      <c r="E199" s="43" t="str">
        <f>'高額レセ疾病傾向(患者数順)'!$C$11</f>
        <v>1310</v>
      </c>
      <c r="F199" s="133" t="str">
        <f>'高額レセ疾病傾向(患者数順)'!$D$11</f>
        <v>その他の筋骨格系及び結合組織の疾患</v>
      </c>
      <c r="G199" s="133" t="s">
        <v>699</v>
      </c>
      <c r="H199" s="44">
        <v>501</v>
      </c>
      <c r="I199" s="45">
        <v>1656063520</v>
      </c>
      <c r="J199" s="46">
        <v>211765420</v>
      </c>
      <c r="K199" s="44">
        <f t="shared" si="46"/>
        <v>1867828940</v>
      </c>
      <c r="L199" s="110">
        <f t="shared" si="45"/>
        <v>3728201.4770459081</v>
      </c>
      <c r="M199" s="239">
        <f t="shared" si="44"/>
        <v>7.5372348427862196E-3</v>
      </c>
      <c r="N199" s="26"/>
      <c r="O199" s="26"/>
      <c r="P199" s="26"/>
      <c r="Q199" s="26"/>
    </row>
    <row r="200" spans="1:17" ht="39.950000000000003" customHeight="1">
      <c r="A200" s="26"/>
      <c r="B200" s="331">
        <v>40</v>
      </c>
      <c r="C200" s="330" t="s">
        <v>40</v>
      </c>
      <c r="D200" s="329">
        <f>Q44</f>
        <v>14344</v>
      </c>
      <c r="E200" s="47" t="str">
        <f>'高額レセ疾病傾向(患者数順)'!$C$7</f>
        <v>1901</v>
      </c>
      <c r="F200" s="131" t="str">
        <f>'高額レセ疾病傾向(患者数順)'!$D$7</f>
        <v>骨折</v>
      </c>
      <c r="G200" s="131" t="s">
        <v>681</v>
      </c>
      <c r="H200" s="88">
        <v>306</v>
      </c>
      <c r="I200" s="89">
        <v>859348600</v>
      </c>
      <c r="J200" s="90">
        <v>120380180</v>
      </c>
      <c r="K200" s="88">
        <f t="shared" si="46"/>
        <v>979728780</v>
      </c>
      <c r="L200" s="111">
        <f t="shared" si="45"/>
        <v>3201728.0392156863</v>
      </c>
      <c r="M200" s="238">
        <f>IFERROR(H200/$Q$44,"-")</f>
        <v>2.1332961517010595E-2</v>
      </c>
      <c r="N200" s="26"/>
      <c r="O200" s="26"/>
      <c r="P200" s="26"/>
      <c r="Q200" s="26"/>
    </row>
    <row r="201" spans="1:17" ht="39.950000000000003" customHeight="1">
      <c r="A201" s="26"/>
      <c r="B201" s="332"/>
      <c r="C201" s="323"/>
      <c r="D201" s="327"/>
      <c r="E201" s="39" t="str">
        <f>'高額レセ疾病傾向(患者数順)'!$C$8</f>
        <v>0903</v>
      </c>
      <c r="F201" s="132" t="str">
        <f>'高額レセ疾病傾向(患者数順)'!$D$8</f>
        <v>その他の心疾患</v>
      </c>
      <c r="G201" s="132" t="s">
        <v>686</v>
      </c>
      <c r="H201" s="40">
        <v>164</v>
      </c>
      <c r="I201" s="41">
        <v>466288820</v>
      </c>
      <c r="J201" s="42">
        <v>96292410</v>
      </c>
      <c r="K201" s="40">
        <f t="shared" si="46"/>
        <v>562581230</v>
      </c>
      <c r="L201" s="109">
        <f t="shared" si="45"/>
        <v>3430373.3536585364</v>
      </c>
      <c r="M201" s="239">
        <f t="shared" ref="M201:M204" si="47">IFERROR(H201/$Q$44,"-")</f>
        <v>1.143335192414947E-2</v>
      </c>
      <c r="N201" s="26"/>
      <c r="O201" s="26"/>
      <c r="P201" s="26"/>
      <c r="Q201" s="26"/>
    </row>
    <row r="202" spans="1:17" ht="39.950000000000003" customHeight="1">
      <c r="A202" s="26"/>
      <c r="B202" s="332"/>
      <c r="C202" s="323"/>
      <c r="D202" s="327"/>
      <c r="E202" s="39" t="str">
        <f>'高額レセ疾病傾向(患者数順)'!$C$9</f>
        <v>0210</v>
      </c>
      <c r="F202" s="132" t="str">
        <f>'高額レセ疾病傾向(患者数順)'!$D$9</f>
        <v>その他の悪性新生物＜腫瘍＞</v>
      </c>
      <c r="G202" s="132" t="s">
        <v>740</v>
      </c>
      <c r="H202" s="40">
        <v>138</v>
      </c>
      <c r="I202" s="41">
        <v>290076410</v>
      </c>
      <c r="J202" s="42">
        <v>219424490</v>
      </c>
      <c r="K202" s="40">
        <f t="shared" si="46"/>
        <v>509500900</v>
      </c>
      <c r="L202" s="109">
        <f t="shared" si="45"/>
        <v>3692035.5072463769</v>
      </c>
      <c r="M202" s="239">
        <f t="shared" si="47"/>
        <v>9.6207473508087005E-3</v>
      </c>
      <c r="N202" s="26"/>
      <c r="O202" s="26"/>
      <c r="P202" s="26"/>
      <c r="Q202" s="26"/>
    </row>
    <row r="203" spans="1:17" ht="39.950000000000003" customHeight="1">
      <c r="A203" s="26"/>
      <c r="B203" s="332"/>
      <c r="C203" s="323"/>
      <c r="D203" s="327"/>
      <c r="E203" s="39" t="str">
        <f>'高額レセ疾病傾向(患者数順)'!$C$10</f>
        <v>1011</v>
      </c>
      <c r="F203" s="132" t="str">
        <f>'高額レセ疾病傾向(患者数順)'!$D$10</f>
        <v>その他の呼吸器系の疾患</v>
      </c>
      <c r="G203" s="132" t="s">
        <v>684</v>
      </c>
      <c r="H203" s="40">
        <v>90</v>
      </c>
      <c r="I203" s="41">
        <v>195126590</v>
      </c>
      <c r="J203" s="42">
        <v>54253270</v>
      </c>
      <c r="K203" s="40">
        <f t="shared" si="46"/>
        <v>249379860</v>
      </c>
      <c r="L203" s="109">
        <f t="shared" si="45"/>
        <v>2770887.3333333335</v>
      </c>
      <c r="M203" s="239">
        <f t="shared" si="47"/>
        <v>6.2744004461795875E-3</v>
      </c>
      <c r="N203" s="26"/>
      <c r="O203" s="26"/>
      <c r="P203" s="26"/>
      <c r="Q203" s="26"/>
    </row>
    <row r="204" spans="1:17" ht="39.950000000000003" customHeight="1" thickBot="1">
      <c r="A204" s="26"/>
      <c r="B204" s="333"/>
      <c r="C204" s="325"/>
      <c r="D204" s="328"/>
      <c r="E204" s="43" t="str">
        <f>'高額レセ疾病傾向(患者数順)'!$C$11</f>
        <v>1310</v>
      </c>
      <c r="F204" s="133" t="str">
        <f>'高額レセ疾病傾向(患者数順)'!$D$11</f>
        <v>その他の筋骨格系及び結合組織の疾患</v>
      </c>
      <c r="G204" s="133" t="s">
        <v>770</v>
      </c>
      <c r="H204" s="44">
        <v>195</v>
      </c>
      <c r="I204" s="45">
        <v>700020810</v>
      </c>
      <c r="J204" s="46">
        <v>52481470</v>
      </c>
      <c r="K204" s="44">
        <f t="shared" si="46"/>
        <v>752502280</v>
      </c>
      <c r="L204" s="110">
        <f t="shared" si="45"/>
        <v>3858986.0512820515</v>
      </c>
      <c r="M204" s="240">
        <f t="shared" si="47"/>
        <v>1.3594534300055772E-2</v>
      </c>
      <c r="N204" s="26"/>
      <c r="O204" s="26"/>
      <c r="P204" s="26"/>
      <c r="Q204" s="26"/>
    </row>
    <row r="205" spans="1:17" ht="39.950000000000003" customHeight="1">
      <c r="A205" s="26"/>
      <c r="B205" s="331">
        <v>41</v>
      </c>
      <c r="C205" s="330" t="s">
        <v>11</v>
      </c>
      <c r="D205" s="329">
        <f>Q45</f>
        <v>26342</v>
      </c>
      <c r="E205" s="47" t="str">
        <f>'高額レセ疾病傾向(患者数順)'!$C$7</f>
        <v>1901</v>
      </c>
      <c r="F205" s="131" t="str">
        <f>'高額レセ疾病傾向(患者数順)'!$D$7</f>
        <v>骨折</v>
      </c>
      <c r="G205" s="131" t="s">
        <v>681</v>
      </c>
      <c r="H205" s="88">
        <v>467</v>
      </c>
      <c r="I205" s="89">
        <v>1151892180</v>
      </c>
      <c r="J205" s="90">
        <v>183062110</v>
      </c>
      <c r="K205" s="88">
        <f t="shared" si="46"/>
        <v>1334954290</v>
      </c>
      <c r="L205" s="111">
        <f t="shared" si="45"/>
        <v>2858574.4967880086</v>
      </c>
      <c r="M205" s="238">
        <f>IFERROR(H205/$Q$45,"-")</f>
        <v>1.7728342570799485E-2</v>
      </c>
      <c r="N205" s="26"/>
      <c r="O205" s="26"/>
      <c r="P205" s="26"/>
      <c r="Q205" s="26"/>
    </row>
    <row r="206" spans="1:17" ht="39.950000000000003" customHeight="1">
      <c r="A206" s="26"/>
      <c r="B206" s="332"/>
      <c r="C206" s="323"/>
      <c r="D206" s="327"/>
      <c r="E206" s="39" t="str">
        <f>'高額レセ疾病傾向(患者数順)'!$C$8</f>
        <v>0903</v>
      </c>
      <c r="F206" s="132" t="str">
        <f>'高額レセ疾病傾向(患者数順)'!$D$8</f>
        <v>その他の心疾患</v>
      </c>
      <c r="G206" s="132" t="s">
        <v>717</v>
      </c>
      <c r="H206" s="40">
        <v>336</v>
      </c>
      <c r="I206" s="41">
        <v>935049970</v>
      </c>
      <c r="J206" s="42">
        <v>238086570</v>
      </c>
      <c r="K206" s="40">
        <f t="shared" si="46"/>
        <v>1173136540</v>
      </c>
      <c r="L206" s="109">
        <f t="shared" si="45"/>
        <v>3491477.7976190476</v>
      </c>
      <c r="M206" s="239">
        <f t="shared" ref="M206:M209" si="48">IFERROR(H206/$Q$45,"-")</f>
        <v>1.2755295725457444E-2</v>
      </c>
      <c r="N206" s="26"/>
      <c r="O206" s="26"/>
      <c r="P206" s="26"/>
      <c r="Q206" s="26"/>
    </row>
    <row r="207" spans="1:17" ht="39.950000000000003" customHeight="1">
      <c r="A207" s="26"/>
      <c r="B207" s="332"/>
      <c r="C207" s="323"/>
      <c r="D207" s="327"/>
      <c r="E207" s="39" t="str">
        <f>'高額レセ疾病傾向(患者数順)'!$C$9</f>
        <v>0210</v>
      </c>
      <c r="F207" s="132" t="str">
        <f>'高額レセ疾病傾向(患者数順)'!$D$9</f>
        <v>その他の悪性新生物＜腫瘍＞</v>
      </c>
      <c r="G207" s="132" t="s">
        <v>734</v>
      </c>
      <c r="H207" s="40">
        <v>251</v>
      </c>
      <c r="I207" s="41">
        <v>542950140</v>
      </c>
      <c r="J207" s="42">
        <v>471265780</v>
      </c>
      <c r="K207" s="40">
        <f t="shared" si="46"/>
        <v>1014215920</v>
      </c>
      <c r="L207" s="109">
        <f t="shared" si="45"/>
        <v>4040700.8764940239</v>
      </c>
      <c r="M207" s="239">
        <f t="shared" si="48"/>
        <v>9.528509604433983E-3</v>
      </c>
      <c r="N207" s="26"/>
      <c r="O207" s="26"/>
      <c r="P207" s="26"/>
      <c r="Q207" s="26"/>
    </row>
    <row r="208" spans="1:17" ht="39.950000000000003" customHeight="1">
      <c r="A208" s="26"/>
      <c r="B208" s="332"/>
      <c r="C208" s="323"/>
      <c r="D208" s="327"/>
      <c r="E208" s="39" t="str">
        <f>'高額レセ疾病傾向(患者数順)'!$C$10</f>
        <v>1011</v>
      </c>
      <c r="F208" s="132" t="str">
        <f>'高額レセ疾病傾向(患者数順)'!$D$10</f>
        <v>その他の呼吸器系の疾患</v>
      </c>
      <c r="G208" s="132" t="s">
        <v>684</v>
      </c>
      <c r="H208" s="40">
        <v>273</v>
      </c>
      <c r="I208" s="41">
        <v>675320290</v>
      </c>
      <c r="J208" s="42">
        <v>125143670</v>
      </c>
      <c r="K208" s="40">
        <f t="shared" si="46"/>
        <v>800463960</v>
      </c>
      <c r="L208" s="109">
        <f t="shared" si="45"/>
        <v>2932102.4175824174</v>
      </c>
      <c r="M208" s="239">
        <f t="shared" si="48"/>
        <v>1.0363677776934173E-2</v>
      </c>
      <c r="N208" s="26"/>
      <c r="O208" s="26"/>
      <c r="P208" s="26"/>
      <c r="Q208" s="26"/>
    </row>
    <row r="209" spans="1:17" ht="39.950000000000003" customHeight="1" thickBot="1">
      <c r="A209" s="26"/>
      <c r="B209" s="333"/>
      <c r="C209" s="325"/>
      <c r="D209" s="328"/>
      <c r="E209" s="43" t="str">
        <f>'高額レセ疾病傾向(患者数順)'!$C$11</f>
        <v>1310</v>
      </c>
      <c r="F209" s="133" t="str">
        <f>'高額レセ疾病傾向(患者数順)'!$D$11</f>
        <v>その他の筋骨格系及び結合組織の疾患</v>
      </c>
      <c r="G209" s="133" t="s">
        <v>771</v>
      </c>
      <c r="H209" s="44">
        <v>148</v>
      </c>
      <c r="I209" s="45">
        <v>535307440</v>
      </c>
      <c r="J209" s="46">
        <v>46650580</v>
      </c>
      <c r="K209" s="44">
        <f t="shared" si="46"/>
        <v>581958020</v>
      </c>
      <c r="L209" s="110">
        <f t="shared" si="45"/>
        <v>3932148.7837837837</v>
      </c>
      <c r="M209" s="239">
        <f t="shared" si="48"/>
        <v>5.6184040695467317E-3</v>
      </c>
      <c r="N209" s="26"/>
      <c r="O209" s="26"/>
      <c r="P209" s="26"/>
      <c r="Q209" s="26"/>
    </row>
    <row r="210" spans="1:17" ht="39.950000000000003" customHeight="1">
      <c r="A210" s="26"/>
      <c r="B210" s="331">
        <v>42</v>
      </c>
      <c r="C210" s="330" t="s">
        <v>12</v>
      </c>
      <c r="D210" s="329">
        <f>Q46</f>
        <v>70556</v>
      </c>
      <c r="E210" s="47" t="str">
        <f>'高額レセ疾病傾向(患者数順)'!$C$7</f>
        <v>1901</v>
      </c>
      <c r="F210" s="131" t="str">
        <f>'高額レセ疾病傾向(患者数順)'!$D$7</f>
        <v>骨折</v>
      </c>
      <c r="G210" s="131" t="s">
        <v>690</v>
      </c>
      <c r="H210" s="88">
        <v>1231</v>
      </c>
      <c r="I210" s="89">
        <v>2933675290</v>
      </c>
      <c r="J210" s="90">
        <v>516973340</v>
      </c>
      <c r="K210" s="88">
        <f t="shared" si="46"/>
        <v>3450648630</v>
      </c>
      <c r="L210" s="111">
        <f t="shared" si="45"/>
        <v>2803126.425670187</v>
      </c>
      <c r="M210" s="238">
        <f>IFERROR(H210/$Q$46,"-")</f>
        <v>1.7447134191280685E-2</v>
      </c>
      <c r="N210" s="26"/>
      <c r="O210" s="26"/>
      <c r="P210" s="26"/>
      <c r="Q210" s="26"/>
    </row>
    <row r="211" spans="1:17" ht="39.950000000000003" customHeight="1">
      <c r="A211" s="26"/>
      <c r="B211" s="332"/>
      <c r="C211" s="323"/>
      <c r="D211" s="327"/>
      <c r="E211" s="39" t="str">
        <f>'高額レセ疾病傾向(患者数順)'!$C$8</f>
        <v>0903</v>
      </c>
      <c r="F211" s="132" t="str">
        <f>'高額レセ疾病傾向(患者数順)'!$D$8</f>
        <v>その他の心疾患</v>
      </c>
      <c r="G211" s="132" t="s">
        <v>682</v>
      </c>
      <c r="H211" s="40">
        <v>830</v>
      </c>
      <c r="I211" s="41">
        <v>2133188990</v>
      </c>
      <c r="J211" s="42">
        <v>536755800</v>
      </c>
      <c r="K211" s="40">
        <f t="shared" si="46"/>
        <v>2669944790</v>
      </c>
      <c r="L211" s="109">
        <f t="shared" si="45"/>
        <v>3216800.9518072288</v>
      </c>
      <c r="M211" s="239">
        <f t="shared" ref="M211:M214" si="49">IFERROR(H211/$Q$46,"-")</f>
        <v>1.1763705425477635E-2</v>
      </c>
      <c r="N211" s="26"/>
      <c r="O211" s="26"/>
      <c r="P211" s="26"/>
      <c r="Q211" s="26"/>
    </row>
    <row r="212" spans="1:17" ht="39.950000000000003" customHeight="1">
      <c r="A212" s="26"/>
      <c r="B212" s="332"/>
      <c r="C212" s="323"/>
      <c r="D212" s="327"/>
      <c r="E212" s="39" t="str">
        <f>'高額レセ疾病傾向(患者数順)'!$C$9</f>
        <v>0210</v>
      </c>
      <c r="F212" s="132" t="str">
        <f>'高額レセ疾病傾向(患者数順)'!$D$9</f>
        <v>その他の悪性新生物＜腫瘍＞</v>
      </c>
      <c r="G212" s="132" t="s">
        <v>683</v>
      </c>
      <c r="H212" s="40">
        <v>686</v>
      </c>
      <c r="I212" s="41">
        <v>1511686530</v>
      </c>
      <c r="J212" s="42">
        <v>1222395220</v>
      </c>
      <c r="K212" s="40">
        <f t="shared" si="46"/>
        <v>2734081750</v>
      </c>
      <c r="L212" s="109">
        <f t="shared" si="45"/>
        <v>3985541.9096209914</v>
      </c>
      <c r="M212" s="239">
        <f t="shared" si="49"/>
        <v>9.7227733998525995E-3</v>
      </c>
      <c r="N212" s="26"/>
      <c r="O212" s="26"/>
      <c r="P212" s="26"/>
      <c r="Q212" s="26"/>
    </row>
    <row r="213" spans="1:17" ht="39.950000000000003" customHeight="1">
      <c r="A213" s="26"/>
      <c r="B213" s="332"/>
      <c r="C213" s="323"/>
      <c r="D213" s="327"/>
      <c r="E213" s="39" t="str">
        <f>'高額レセ疾病傾向(患者数順)'!$C$10</f>
        <v>1011</v>
      </c>
      <c r="F213" s="132" t="str">
        <f>'高額レセ疾病傾向(患者数順)'!$D$10</f>
        <v>その他の呼吸器系の疾患</v>
      </c>
      <c r="G213" s="132" t="s">
        <v>698</v>
      </c>
      <c r="H213" s="40">
        <v>708</v>
      </c>
      <c r="I213" s="41">
        <v>1502855520</v>
      </c>
      <c r="J213" s="42">
        <v>384618750</v>
      </c>
      <c r="K213" s="40">
        <f t="shared" si="46"/>
        <v>1887474270</v>
      </c>
      <c r="L213" s="109">
        <f t="shared" si="45"/>
        <v>2665924.1101694917</v>
      </c>
      <c r="M213" s="239">
        <f t="shared" si="49"/>
        <v>1.003458245932309E-2</v>
      </c>
      <c r="N213" s="26"/>
      <c r="O213" s="26"/>
      <c r="P213" s="26"/>
      <c r="Q213" s="26"/>
    </row>
    <row r="214" spans="1:17" ht="39.950000000000003" customHeight="1" thickBot="1">
      <c r="A214" s="26"/>
      <c r="B214" s="333"/>
      <c r="C214" s="325"/>
      <c r="D214" s="328"/>
      <c r="E214" s="43" t="str">
        <f>'高額レセ疾病傾向(患者数順)'!$C$11</f>
        <v>1310</v>
      </c>
      <c r="F214" s="133" t="str">
        <f>'高額レセ疾病傾向(患者数順)'!$D$11</f>
        <v>その他の筋骨格系及び結合組織の疾患</v>
      </c>
      <c r="G214" s="133" t="s">
        <v>723</v>
      </c>
      <c r="H214" s="44">
        <v>492</v>
      </c>
      <c r="I214" s="45">
        <v>1571259690</v>
      </c>
      <c r="J214" s="46">
        <v>180935070</v>
      </c>
      <c r="K214" s="44">
        <f t="shared" si="46"/>
        <v>1752194760</v>
      </c>
      <c r="L214" s="110">
        <f t="shared" si="45"/>
        <v>3561371.4634146341</v>
      </c>
      <c r="M214" s="240">
        <f t="shared" si="49"/>
        <v>6.9731844208855377E-3</v>
      </c>
      <c r="N214" s="26"/>
      <c r="O214" s="26"/>
      <c r="P214" s="26"/>
      <c r="Q214" s="26"/>
    </row>
    <row r="215" spans="1:17" ht="39.950000000000003" customHeight="1">
      <c r="A215" s="26"/>
      <c r="B215" s="331">
        <v>43</v>
      </c>
      <c r="C215" s="330" t="s">
        <v>8</v>
      </c>
      <c r="D215" s="329">
        <f>Q47</f>
        <v>43423</v>
      </c>
      <c r="E215" s="47" t="str">
        <f>'高額レセ疾病傾向(患者数順)'!$C$7</f>
        <v>1901</v>
      </c>
      <c r="F215" s="131" t="str">
        <f>'高額レセ疾病傾向(患者数順)'!$D$7</f>
        <v>骨折</v>
      </c>
      <c r="G215" s="131" t="s">
        <v>681</v>
      </c>
      <c r="H215" s="88">
        <v>775</v>
      </c>
      <c r="I215" s="89">
        <v>2090728110</v>
      </c>
      <c r="J215" s="90">
        <v>305507170</v>
      </c>
      <c r="K215" s="88">
        <f t="shared" si="46"/>
        <v>2396235280</v>
      </c>
      <c r="L215" s="111">
        <f t="shared" si="45"/>
        <v>3091916.4903225806</v>
      </c>
      <c r="M215" s="238">
        <f>IFERROR(H215/$Q$47,"-")</f>
        <v>1.7847684406881146E-2</v>
      </c>
      <c r="N215" s="26"/>
      <c r="O215" s="26"/>
      <c r="P215" s="26"/>
      <c r="Q215" s="26"/>
    </row>
    <row r="216" spans="1:17" ht="39.950000000000003" customHeight="1">
      <c r="A216" s="26"/>
      <c r="B216" s="332"/>
      <c r="C216" s="323"/>
      <c r="D216" s="327"/>
      <c r="E216" s="39" t="str">
        <f>'高額レセ疾病傾向(患者数順)'!$C$8</f>
        <v>0903</v>
      </c>
      <c r="F216" s="132" t="str">
        <f>'高額レセ疾病傾向(患者数順)'!$D$8</f>
        <v>その他の心疾患</v>
      </c>
      <c r="G216" s="132" t="s">
        <v>704</v>
      </c>
      <c r="H216" s="40">
        <v>522</v>
      </c>
      <c r="I216" s="41">
        <v>1391667920</v>
      </c>
      <c r="J216" s="42">
        <v>309043630</v>
      </c>
      <c r="K216" s="40">
        <f t="shared" si="46"/>
        <v>1700711550</v>
      </c>
      <c r="L216" s="109">
        <f t="shared" si="45"/>
        <v>3258068.1034482759</v>
      </c>
      <c r="M216" s="239">
        <f t="shared" ref="M216:M219" si="50">IFERROR(H216/$Q$47,"-")</f>
        <v>1.2021279045667042E-2</v>
      </c>
      <c r="N216" s="26"/>
      <c r="O216" s="26"/>
      <c r="P216" s="26"/>
      <c r="Q216" s="26"/>
    </row>
    <row r="217" spans="1:17" ht="39.950000000000003" customHeight="1">
      <c r="A217" s="26"/>
      <c r="B217" s="332"/>
      <c r="C217" s="323"/>
      <c r="D217" s="327"/>
      <c r="E217" s="39" t="str">
        <f>'高額レセ疾病傾向(患者数順)'!$C$9</f>
        <v>0210</v>
      </c>
      <c r="F217" s="132" t="str">
        <f>'高額レセ疾病傾向(患者数順)'!$D$9</f>
        <v>その他の悪性新生物＜腫瘍＞</v>
      </c>
      <c r="G217" s="132" t="s">
        <v>740</v>
      </c>
      <c r="H217" s="40">
        <v>480</v>
      </c>
      <c r="I217" s="41">
        <v>979375850</v>
      </c>
      <c r="J217" s="42">
        <v>781542340</v>
      </c>
      <c r="K217" s="40">
        <f t="shared" si="46"/>
        <v>1760918190</v>
      </c>
      <c r="L217" s="109">
        <f t="shared" si="45"/>
        <v>3668579.5625</v>
      </c>
      <c r="M217" s="239">
        <f t="shared" si="50"/>
        <v>1.1054049697165096E-2</v>
      </c>
      <c r="N217" s="26"/>
      <c r="O217" s="26"/>
      <c r="P217" s="26"/>
      <c r="Q217" s="26"/>
    </row>
    <row r="218" spans="1:17" ht="39.950000000000003" customHeight="1">
      <c r="A218" s="26"/>
      <c r="B218" s="332"/>
      <c r="C218" s="323"/>
      <c r="D218" s="327"/>
      <c r="E218" s="39" t="str">
        <f>'高額レセ疾病傾向(患者数順)'!$C$10</f>
        <v>1011</v>
      </c>
      <c r="F218" s="132" t="str">
        <f>'高額レセ疾病傾向(患者数順)'!$D$10</f>
        <v>その他の呼吸器系の疾患</v>
      </c>
      <c r="G218" s="132" t="s">
        <v>760</v>
      </c>
      <c r="H218" s="40">
        <v>455</v>
      </c>
      <c r="I218" s="41">
        <v>1104142210</v>
      </c>
      <c r="J218" s="42">
        <v>223498760</v>
      </c>
      <c r="K218" s="40">
        <f t="shared" si="46"/>
        <v>1327640970</v>
      </c>
      <c r="L218" s="109">
        <f t="shared" si="45"/>
        <v>2917892.2417582418</v>
      </c>
      <c r="M218" s="239">
        <f t="shared" si="50"/>
        <v>1.0478317942104414E-2</v>
      </c>
      <c r="N218" s="26"/>
      <c r="O218" s="26"/>
      <c r="P218" s="26"/>
      <c r="Q218" s="26"/>
    </row>
    <row r="219" spans="1:17" ht="39.950000000000003" customHeight="1" thickBot="1">
      <c r="A219" s="26"/>
      <c r="B219" s="333"/>
      <c r="C219" s="325"/>
      <c r="D219" s="328"/>
      <c r="E219" s="43" t="str">
        <f>'高額レセ疾病傾向(患者数順)'!$C$11</f>
        <v>1310</v>
      </c>
      <c r="F219" s="133" t="str">
        <f>'高額レセ疾病傾向(患者数順)'!$D$11</f>
        <v>その他の筋骨格系及び結合組織の疾患</v>
      </c>
      <c r="G219" s="133" t="s">
        <v>739</v>
      </c>
      <c r="H219" s="44">
        <v>368</v>
      </c>
      <c r="I219" s="45">
        <v>1263035480</v>
      </c>
      <c r="J219" s="46">
        <v>120137370</v>
      </c>
      <c r="K219" s="44">
        <f t="shared" si="46"/>
        <v>1383172850</v>
      </c>
      <c r="L219" s="110">
        <f t="shared" si="45"/>
        <v>3758621.875</v>
      </c>
      <c r="M219" s="239">
        <f t="shared" si="50"/>
        <v>8.4747714344932407E-3</v>
      </c>
      <c r="N219" s="26"/>
      <c r="O219" s="26"/>
      <c r="P219" s="26"/>
      <c r="Q219" s="26"/>
    </row>
    <row r="220" spans="1:17" ht="39.950000000000003" customHeight="1">
      <c r="A220" s="26"/>
      <c r="B220" s="331">
        <v>44</v>
      </c>
      <c r="C220" s="330" t="s">
        <v>18</v>
      </c>
      <c r="D220" s="329">
        <f>Q48</f>
        <v>46653</v>
      </c>
      <c r="E220" s="47" t="str">
        <f>'高額レセ疾病傾向(患者数順)'!$C$7</f>
        <v>1901</v>
      </c>
      <c r="F220" s="131" t="str">
        <f>'高額レセ疾病傾向(患者数順)'!$D$7</f>
        <v>骨折</v>
      </c>
      <c r="G220" s="131" t="s">
        <v>713</v>
      </c>
      <c r="H220" s="88">
        <v>754</v>
      </c>
      <c r="I220" s="89">
        <v>1931279730</v>
      </c>
      <c r="J220" s="90">
        <v>312785290</v>
      </c>
      <c r="K220" s="88">
        <f t="shared" si="46"/>
        <v>2244065020</v>
      </c>
      <c r="L220" s="111">
        <f t="shared" si="45"/>
        <v>2976213.5543766581</v>
      </c>
      <c r="M220" s="238">
        <f>IFERROR(H220/$Q$48,"-")</f>
        <v>1.6161875977964976E-2</v>
      </c>
      <c r="N220" s="26"/>
      <c r="O220" s="26"/>
      <c r="P220" s="26"/>
      <c r="Q220" s="26"/>
    </row>
    <row r="221" spans="1:17" ht="39.950000000000003" customHeight="1">
      <c r="A221" s="26"/>
      <c r="B221" s="332"/>
      <c r="C221" s="323"/>
      <c r="D221" s="327"/>
      <c r="E221" s="39" t="str">
        <f>'高額レセ疾病傾向(患者数順)'!$C$8</f>
        <v>0903</v>
      </c>
      <c r="F221" s="132" t="str">
        <f>'高額レセ疾病傾向(患者数順)'!$D$8</f>
        <v>その他の心疾患</v>
      </c>
      <c r="G221" s="132" t="s">
        <v>704</v>
      </c>
      <c r="H221" s="40">
        <v>597</v>
      </c>
      <c r="I221" s="41">
        <v>1635718460</v>
      </c>
      <c r="J221" s="42">
        <v>385829410</v>
      </c>
      <c r="K221" s="40">
        <f t="shared" si="46"/>
        <v>2021547870</v>
      </c>
      <c r="L221" s="109">
        <f t="shared" si="45"/>
        <v>3386177.3366834172</v>
      </c>
      <c r="M221" s="239">
        <f t="shared" ref="M221:M224" si="51">IFERROR(H221/$Q$48,"-")</f>
        <v>1.27966047199537E-2</v>
      </c>
      <c r="N221" s="26"/>
      <c r="O221" s="26"/>
      <c r="P221" s="26"/>
      <c r="Q221" s="26"/>
    </row>
    <row r="222" spans="1:17" ht="39.950000000000003" customHeight="1">
      <c r="A222" s="26"/>
      <c r="B222" s="332"/>
      <c r="C222" s="323"/>
      <c r="D222" s="327"/>
      <c r="E222" s="39" t="str">
        <f>'高額レセ疾病傾向(患者数順)'!$C$9</f>
        <v>0210</v>
      </c>
      <c r="F222" s="132" t="str">
        <f>'高額レセ疾病傾向(患者数順)'!$D$9</f>
        <v>その他の悪性新生物＜腫瘍＞</v>
      </c>
      <c r="G222" s="132" t="s">
        <v>772</v>
      </c>
      <c r="H222" s="40">
        <v>441</v>
      </c>
      <c r="I222" s="41">
        <v>847016170</v>
      </c>
      <c r="J222" s="42">
        <v>1036180700</v>
      </c>
      <c r="K222" s="40">
        <f t="shared" si="46"/>
        <v>1883196870</v>
      </c>
      <c r="L222" s="109">
        <f t="shared" si="45"/>
        <v>4270287.6870748298</v>
      </c>
      <c r="M222" s="239">
        <f t="shared" si="51"/>
        <v>9.4527683107195684E-3</v>
      </c>
      <c r="N222" s="26"/>
      <c r="O222" s="26"/>
      <c r="P222" s="26"/>
      <c r="Q222" s="26"/>
    </row>
    <row r="223" spans="1:17" ht="39.950000000000003" customHeight="1">
      <c r="A223" s="26"/>
      <c r="B223" s="332"/>
      <c r="C223" s="323"/>
      <c r="D223" s="327"/>
      <c r="E223" s="39" t="str">
        <f>'高額レセ疾病傾向(患者数順)'!$C$10</f>
        <v>1011</v>
      </c>
      <c r="F223" s="132" t="str">
        <f>'高額レセ疾病傾向(患者数順)'!$D$10</f>
        <v>その他の呼吸器系の疾患</v>
      </c>
      <c r="G223" s="132" t="s">
        <v>705</v>
      </c>
      <c r="H223" s="40">
        <v>390</v>
      </c>
      <c r="I223" s="41">
        <v>851158980</v>
      </c>
      <c r="J223" s="42">
        <v>209906410</v>
      </c>
      <c r="K223" s="40">
        <f t="shared" si="46"/>
        <v>1061065390</v>
      </c>
      <c r="L223" s="109">
        <f t="shared" si="45"/>
        <v>2720680.487179487</v>
      </c>
      <c r="M223" s="239">
        <f t="shared" si="51"/>
        <v>8.3595910230853318E-3</v>
      </c>
      <c r="N223" s="26"/>
      <c r="O223" s="26"/>
      <c r="P223" s="26"/>
      <c r="Q223" s="26"/>
    </row>
    <row r="224" spans="1:17" ht="39.950000000000003" customHeight="1" thickBot="1">
      <c r="A224" s="26"/>
      <c r="B224" s="333"/>
      <c r="C224" s="325"/>
      <c r="D224" s="328"/>
      <c r="E224" s="43" t="str">
        <f>'高額レセ疾病傾向(患者数順)'!$C$11</f>
        <v>1310</v>
      </c>
      <c r="F224" s="133" t="str">
        <f>'高額レセ疾病傾向(患者数順)'!$D$11</f>
        <v>その他の筋骨格系及び結合組織の疾患</v>
      </c>
      <c r="G224" s="133" t="s">
        <v>699</v>
      </c>
      <c r="H224" s="44">
        <v>192</v>
      </c>
      <c r="I224" s="45">
        <v>567843400</v>
      </c>
      <c r="J224" s="46">
        <v>73163450</v>
      </c>
      <c r="K224" s="44">
        <f t="shared" si="46"/>
        <v>641006850</v>
      </c>
      <c r="L224" s="110">
        <f t="shared" si="45"/>
        <v>3338577.34375</v>
      </c>
      <c r="M224" s="239">
        <f t="shared" si="51"/>
        <v>4.1154909652112402E-3</v>
      </c>
      <c r="N224" s="26"/>
      <c r="O224" s="26"/>
      <c r="P224" s="26"/>
      <c r="Q224" s="26"/>
    </row>
    <row r="225" spans="1:17" ht="39.950000000000003" customHeight="1">
      <c r="A225" s="26"/>
      <c r="B225" s="331">
        <v>45</v>
      </c>
      <c r="C225" s="330" t="s">
        <v>41</v>
      </c>
      <c r="D225" s="329">
        <f>Q49</f>
        <v>16304</v>
      </c>
      <c r="E225" s="47" t="str">
        <f>'高額レセ疾病傾向(患者数順)'!$C$7</f>
        <v>1901</v>
      </c>
      <c r="F225" s="131" t="str">
        <f>'高額レセ疾病傾向(患者数順)'!$D$7</f>
        <v>骨折</v>
      </c>
      <c r="G225" s="131" t="s">
        <v>681</v>
      </c>
      <c r="H225" s="88">
        <v>294</v>
      </c>
      <c r="I225" s="89">
        <v>811872100</v>
      </c>
      <c r="J225" s="90">
        <v>116715730</v>
      </c>
      <c r="K225" s="88">
        <f t="shared" si="46"/>
        <v>928587830</v>
      </c>
      <c r="L225" s="111">
        <f t="shared" si="45"/>
        <v>3158462.0068027209</v>
      </c>
      <c r="M225" s="238">
        <f>IFERROR(H225/$Q$49,"-")</f>
        <v>1.8032384690873406E-2</v>
      </c>
      <c r="N225" s="26"/>
      <c r="O225" s="26"/>
      <c r="P225" s="26"/>
      <c r="Q225" s="26"/>
    </row>
    <row r="226" spans="1:17" ht="39.950000000000003" customHeight="1">
      <c r="A226" s="26"/>
      <c r="B226" s="332"/>
      <c r="C226" s="323"/>
      <c r="D226" s="327"/>
      <c r="E226" s="39" t="str">
        <f>'高額レセ疾病傾向(患者数順)'!$C$8</f>
        <v>0903</v>
      </c>
      <c r="F226" s="132" t="str">
        <f>'高額レセ疾病傾向(患者数順)'!$D$8</f>
        <v>その他の心疾患</v>
      </c>
      <c r="G226" s="132" t="s">
        <v>744</v>
      </c>
      <c r="H226" s="40">
        <v>171</v>
      </c>
      <c r="I226" s="41">
        <v>496582070</v>
      </c>
      <c r="J226" s="42">
        <v>103788880</v>
      </c>
      <c r="K226" s="40">
        <f t="shared" si="46"/>
        <v>600370950</v>
      </c>
      <c r="L226" s="109">
        <f t="shared" si="45"/>
        <v>3510941.2280701753</v>
      </c>
      <c r="M226" s="239">
        <f t="shared" ref="M226:M229" si="52">IFERROR(H226/$Q$49,"-")</f>
        <v>1.0488223748773307E-2</v>
      </c>
      <c r="N226" s="26"/>
      <c r="O226" s="26"/>
      <c r="P226" s="26"/>
      <c r="Q226" s="26"/>
    </row>
    <row r="227" spans="1:17" ht="39.950000000000003" customHeight="1">
      <c r="A227" s="26"/>
      <c r="B227" s="332"/>
      <c r="C227" s="323"/>
      <c r="D227" s="327"/>
      <c r="E227" s="39" t="str">
        <f>'高額レセ疾病傾向(患者数順)'!$C$9</f>
        <v>0210</v>
      </c>
      <c r="F227" s="132" t="str">
        <f>'高額レセ疾病傾向(患者数順)'!$D$9</f>
        <v>その他の悪性新生物＜腫瘍＞</v>
      </c>
      <c r="G227" s="132" t="s">
        <v>683</v>
      </c>
      <c r="H227" s="40">
        <v>129</v>
      </c>
      <c r="I227" s="41">
        <v>257242960</v>
      </c>
      <c r="J227" s="42">
        <v>282179660</v>
      </c>
      <c r="K227" s="40">
        <f t="shared" si="46"/>
        <v>539422620</v>
      </c>
      <c r="L227" s="109">
        <f t="shared" si="45"/>
        <v>4181570.6976744188</v>
      </c>
      <c r="M227" s="239">
        <f t="shared" si="52"/>
        <v>7.9121687929342484E-3</v>
      </c>
      <c r="N227" s="26"/>
      <c r="O227" s="26"/>
      <c r="P227" s="26"/>
      <c r="Q227" s="26"/>
    </row>
    <row r="228" spans="1:17" ht="39.950000000000003" customHeight="1">
      <c r="A228" s="26"/>
      <c r="B228" s="332"/>
      <c r="C228" s="323"/>
      <c r="D228" s="327"/>
      <c r="E228" s="39" t="str">
        <f>'高額レセ疾病傾向(患者数順)'!$C$10</f>
        <v>1011</v>
      </c>
      <c r="F228" s="132" t="str">
        <f>'高額レセ疾病傾向(患者数順)'!$D$10</f>
        <v>その他の呼吸器系の疾患</v>
      </c>
      <c r="G228" s="132" t="s">
        <v>760</v>
      </c>
      <c r="H228" s="40">
        <v>117</v>
      </c>
      <c r="I228" s="41">
        <v>294026000</v>
      </c>
      <c r="J228" s="42">
        <v>69997780</v>
      </c>
      <c r="K228" s="40">
        <f t="shared" si="46"/>
        <v>364023780</v>
      </c>
      <c r="L228" s="109">
        <f t="shared" si="45"/>
        <v>3111314.358974359</v>
      </c>
      <c r="M228" s="239">
        <f t="shared" si="52"/>
        <v>7.1761530912659473E-3</v>
      </c>
      <c r="N228" s="26"/>
      <c r="O228" s="26"/>
      <c r="P228" s="26"/>
      <c r="Q228" s="26"/>
    </row>
    <row r="229" spans="1:17" ht="39.950000000000003" customHeight="1" thickBot="1">
      <c r="A229" s="26"/>
      <c r="B229" s="333"/>
      <c r="C229" s="325"/>
      <c r="D229" s="328"/>
      <c r="E229" s="43" t="str">
        <f>'高額レセ疾病傾向(患者数順)'!$C$11</f>
        <v>1310</v>
      </c>
      <c r="F229" s="133" t="str">
        <f>'高額レセ疾病傾向(患者数順)'!$D$11</f>
        <v>その他の筋骨格系及び結合組織の疾患</v>
      </c>
      <c r="G229" s="133" t="s">
        <v>773</v>
      </c>
      <c r="H229" s="44">
        <v>217</v>
      </c>
      <c r="I229" s="45">
        <v>833154750</v>
      </c>
      <c r="J229" s="46">
        <v>64635370</v>
      </c>
      <c r="K229" s="44">
        <f t="shared" si="46"/>
        <v>897790120</v>
      </c>
      <c r="L229" s="110">
        <f t="shared" si="45"/>
        <v>4137281.658986175</v>
      </c>
      <c r="M229" s="239">
        <f t="shared" si="52"/>
        <v>1.3309617271835132E-2</v>
      </c>
      <c r="N229" s="26"/>
      <c r="O229" s="26"/>
      <c r="P229" s="26"/>
      <c r="Q229" s="26"/>
    </row>
    <row r="230" spans="1:17" ht="39.950000000000003" customHeight="1">
      <c r="A230" s="26"/>
      <c r="B230" s="331">
        <v>46</v>
      </c>
      <c r="C230" s="330" t="s">
        <v>21</v>
      </c>
      <c r="D230" s="329">
        <f>Q50</f>
        <v>21150</v>
      </c>
      <c r="E230" s="47" t="str">
        <f>'高額レセ疾病傾向(患者数順)'!$C$7</f>
        <v>1901</v>
      </c>
      <c r="F230" s="131" t="str">
        <f>'高額レセ疾病傾向(患者数順)'!$D$7</f>
        <v>骨折</v>
      </c>
      <c r="G230" s="131" t="s">
        <v>724</v>
      </c>
      <c r="H230" s="88">
        <v>385</v>
      </c>
      <c r="I230" s="89">
        <v>873680530</v>
      </c>
      <c r="J230" s="90">
        <v>142151880</v>
      </c>
      <c r="K230" s="88">
        <f t="shared" si="46"/>
        <v>1015832410</v>
      </c>
      <c r="L230" s="111">
        <f t="shared" si="45"/>
        <v>2638525.74025974</v>
      </c>
      <c r="M230" s="238">
        <f>IFERROR(H230/$Q$50,"-")</f>
        <v>1.8203309692671393E-2</v>
      </c>
      <c r="N230" s="26"/>
      <c r="O230" s="26"/>
      <c r="P230" s="26"/>
      <c r="Q230" s="26"/>
    </row>
    <row r="231" spans="1:17" ht="39.950000000000003" customHeight="1">
      <c r="A231" s="26"/>
      <c r="B231" s="332"/>
      <c r="C231" s="323"/>
      <c r="D231" s="327"/>
      <c r="E231" s="39" t="str">
        <f>'高額レセ疾病傾向(患者数順)'!$C$8</f>
        <v>0903</v>
      </c>
      <c r="F231" s="132" t="str">
        <f>'高額レセ疾病傾向(患者数順)'!$D$8</f>
        <v>その他の心疾患</v>
      </c>
      <c r="G231" s="132" t="s">
        <v>704</v>
      </c>
      <c r="H231" s="40">
        <v>243</v>
      </c>
      <c r="I231" s="41">
        <v>702974500</v>
      </c>
      <c r="J231" s="42">
        <v>129789490</v>
      </c>
      <c r="K231" s="40">
        <f t="shared" si="46"/>
        <v>832763990</v>
      </c>
      <c r="L231" s="109">
        <f t="shared" si="45"/>
        <v>3427012.3045267491</v>
      </c>
      <c r="M231" s="239">
        <f t="shared" ref="M231:M234" si="53">IFERROR(H231/$Q$50,"-")</f>
        <v>1.148936170212766E-2</v>
      </c>
      <c r="N231" s="26"/>
      <c r="O231" s="26"/>
      <c r="P231" s="26"/>
      <c r="Q231" s="26"/>
    </row>
    <row r="232" spans="1:17" ht="39.950000000000003" customHeight="1">
      <c r="A232" s="26"/>
      <c r="B232" s="332"/>
      <c r="C232" s="323"/>
      <c r="D232" s="327"/>
      <c r="E232" s="39" t="str">
        <f>'高額レセ疾病傾向(患者数順)'!$C$9</f>
        <v>0210</v>
      </c>
      <c r="F232" s="132" t="str">
        <f>'高額レセ疾病傾向(患者数順)'!$D$9</f>
        <v>その他の悪性新生物＜腫瘍＞</v>
      </c>
      <c r="G232" s="132" t="s">
        <v>774</v>
      </c>
      <c r="H232" s="40">
        <v>250</v>
      </c>
      <c r="I232" s="41">
        <v>510613850</v>
      </c>
      <c r="J232" s="42">
        <v>500176490</v>
      </c>
      <c r="K232" s="40">
        <f t="shared" si="46"/>
        <v>1010790340</v>
      </c>
      <c r="L232" s="109">
        <f t="shared" si="45"/>
        <v>4043161.36</v>
      </c>
      <c r="M232" s="239">
        <f t="shared" si="53"/>
        <v>1.1820330969267139E-2</v>
      </c>
      <c r="N232" s="26"/>
      <c r="O232" s="26"/>
      <c r="P232" s="26"/>
      <c r="Q232" s="26"/>
    </row>
    <row r="233" spans="1:17" ht="39.950000000000003" customHeight="1">
      <c r="A233" s="26"/>
      <c r="B233" s="332"/>
      <c r="C233" s="323"/>
      <c r="D233" s="327"/>
      <c r="E233" s="39" t="str">
        <f>'高額レセ疾病傾向(患者数順)'!$C$10</f>
        <v>1011</v>
      </c>
      <c r="F233" s="132" t="str">
        <f>'高額レセ疾病傾向(患者数順)'!$D$10</f>
        <v>その他の呼吸器系の疾患</v>
      </c>
      <c r="G233" s="132" t="s">
        <v>715</v>
      </c>
      <c r="H233" s="40">
        <v>168</v>
      </c>
      <c r="I233" s="41">
        <v>486177380</v>
      </c>
      <c r="J233" s="42">
        <v>90859350</v>
      </c>
      <c r="K233" s="40">
        <f t="shared" si="46"/>
        <v>577036730</v>
      </c>
      <c r="L233" s="109">
        <f t="shared" si="45"/>
        <v>3434742.4404761903</v>
      </c>
      <c r="M233" s="239">
        <f t="shared" si="53"/>
        <v>7.9432624113475181E-3</v>
      </c>
      <c r="N233" s="26"/>
      <c r="O233" s="26"/>
      <c r="P233" s="26"/>
      <c r="Q233" s="26"/>
    </row>
    <row r="234" spans="1:17" ht="39.950000000000003" customHeight="1" thickBot="1">
      <c r="A234" s="26"/>
      <c r="B234" s="333"/>
      <c r="C234" s="325"/>
      <c r="D234" s="328"/>
      <c r="E234" s="43" t="str">
        <f>'高額レセ疾病傾向(患者数順)'!$C$11</f>
        <v>1310</v>
      </c>
      <c r="F234" s="133" t="str">
        <f>'高額レセ疾病傾向(患者数順)'!$D$11</f>
        <v>その他の筋骨格系及び結合組織の疾患</v>
      </c>
      <c r="G234" s="133" t="s">
        <v>761</v>
      </c>
      <c r="H234" s="44">
        <v>113</v>
      </c>
      <c r="I234" s="45">
        <v>383858330</v>
      </c>
      <c r="J234" s="46">
        <v>35603180</v>
      </c>
      <c r="K234" s="44">
        <f t="shared" si="46"/>
        <v>419461510</v>
      </c>
      <c r="L234" s="110">
        <f t="shared" si="45"/>
        <v>3712048.7610619469</v>
      </c>
      <c r="M234" s="239">
        <f t="shared" si="53"/>
        <v>5.3427895981087471E-3</v>
      </c>
      <c r="N234" s="26"/>
      <c r="O234" s="26"/>
      <c r="P234" s="26"/>
      <c r="Q234" s="26"/>
    </row>
    <row r="235" spans="1:17" ht="39.950000000000003" customHeight="1">
      <c r="A235" s="26"/>
      <c r="B235" s="331">
        <v>47</v>
      </c>
      <c r="C235" s="330" t="s">
        <v>13</v>
      </c>
      <c r="D235" s="329">
        <f>Q51</f>
        <v>43039</v>
      </c>
      <c r="E235" s="47" t="str">
        <f>'高額レセ疾病傾向(患者数順)'!$C$7</f>
        <v>1901</v>
      </c>
      <c r="F235" s="131" t="str">
        <f>'高額レセ疾病傾向(患者数順)'!$D$7</f>
        <v>骨折</v>
      </c>
      <c r="G235" s="131" t="s">
        <v>690</v>
      </c>
      <c r="H235" s="88">
        <v>746</v>
      </c>
      <c r="I235" s="89">
        <v>1722874670</v>
      </c>
      <c r="J235" s="90">
        <v>301352660</v>
      </c>
      <c r="K235" s="88">
        <f t="shared" si="46"/>
        <v>2024227330</v>
      </c>
      <c r="L235" s="111">
        <f t="shared" si="45"/>
        <v>2713441.4611260053</v>
      </c>
      <c r="M235" s="238">
        <f>IFERROR(H235/$Q$51,"-")</f>
        <v>1.7333116475754549E-2</v>
      </c>
      <c r="N235" s="26"/>
      <c r="O235" s="26"/>
      <c r="P235" s="26"/>
      <c r="Q235" s="26"/>
    </row>
    <row r="236" spans="1:17" ht="39.950000000000003" customHeight="1">
      <c r="A236" s="26"/>
      <c r="B236" s="332"/>
      <c r="C236" s="323"/>
      <c r="D236" s="327"/>
      <c r="E236" s="39" t="str">
        <f>'高額レセ疾病傾向(患者数順)'!$C$8</f>
        <v>0903</v>
      </c>
      <c r="F236" s="132" t="str">
        <f>'高額レセ疾病傾向(患者数順)'!$D$8</f>
        <v>その他の心疾患</v>
      </c>
      <c r="G236" s="132" t="s">
        <v>704</v>
      </c>
      <c r="H236" s="40">
        <v>484</v>
      </c>
      <c r="I236" s="41">
        <v>1433433840</v>
      </c>
      <c r="J236" s="42">
        <v>289931600</v>
      </c>
      <c r="K236" s="40">
        <f t="shared" si="46"/>
        <v>1723365440</v>
      </c>
      <c r="L236" s="109">
        <f t="shared" si="45"/>
        <v>3560672.396694215</v>
      </c>
      <c r="M236" s="239">
        <f t="shared" ref="M236:M239" si="54">IFERROR(H236/$Q$51,"-")</f>
        <v>1.1245614442714748E-2</v>
      </c>
      <c r="N236" s="26"/>
      <c r="O236" s="26"/>
      <c r="P236" s="26"/>
      <c r="Q236" s="26"/>
    </row>
    <row r="237" spans="1:17" ht="39.950000000000003" customHeight="1">
      <c r="A237" s="26"/>
      <c r="B237" s="332"/>
      <c r="C237" s="323"/>
      <c r="D237" s="327"/>
      <c r="E237" s="39" t="str">
        <f>'高額レセ疾病傾向(患者数順)'!$C$9</f>
        <v>0210</v>
      </c>
      <c r="F237" s="132" t="str">
        <f>'高額レセ疾病傾向(患者数順)'!$D$9</f>
        <v>その他の悪性新生物＜腫瘍＞</v>
      </c>
      <c r="G237" s="132" t="s">
        <v>701</v>
      </c>
      <c r="H237" s="40">
        <v>450</v>
      </c>
      <c r="I237" s="41">
        <v>878919560</v>
      </c>
      <c r="J237" s="42">
        <v>921776120</v>
      </c>
      <c r="K237" s="40">
        <f t="shared" si="46"/>
        <v>1800695680</v>
      </c>
      <c r="L237" s="109">
        <f t="shared" si="45"/>
        <v>4001545.9555555554</v>
      </c>
      <c r="M237" s="239">
        <f t="shared" si="54"/>
        <v>1.0455633262854621E-2</v>
      </c>
      <c r="N237" s="26"/>
      <c r="O237" s="26"/>
      <c r="P237" s="26"/>
      <c r="Q237" s="26"/>
    </row>
    <row r="238" spans="1:17" ht="39.950000000000003" customHeight="1">
      <c r="A238" s="26"/>
      <c r="B238" s="332"/>
      <c r="C238" s="323"/>
      <c r="D238" s="327"/>
      <c r="E238" s="39" t="str">
        <f>'高額レセ疾病傾向(患者数順)'!$C$10</f>
        <v>1011</v>
      </c>
      <c r="F238" s="132" t="str">
        <f>'高額レセ疾病傾向(患者数順)'!$D$10</f>
        <v>その他の呼吸器系の疾患</v>
      </c>
      <c r="G238" s="132" t="s">
        <v>684</v>
      </c>
      <c r="H238" s="40">
        <v>436</v>
      </c>
      <c r="I238" s="41">
        <v>1013081010</v>
      </c>
      <c r="J238" s="42">
        <v>214167710</v>
      </c>
      <c r="K238" s="40">
        <f t="shared" si="46"/>
        <v>1227248720</v>
      </c>
      <c r="L238" s="109">
        <f t="shared" si="45"/>
        <v>2814790.6422018348</v>
      </c>
      <c r="M238" s="239">
        <f t="shared" si="54"/>
        <v>1.0130346894676921E-2</v>
      </c>
      <c r="N238" s="26"/>
      <c r="O238" s="26"/>
      <c r="P238" s="26"/>
      <c r="Q238" s="26"/>
    </row>
    <row r="239" spans="1:17" ht="39.950000000000003" customHeight="1" thickBot="1">
      <c r="A239" s="26"/>
      <c r="B239" s="333"/>
      <c r="C239" s="325"/>
      <c r="D239" s="328"/>
      <c r="E239" s="43" t="str">
        <f>'高額レセ疾病傾向(患者数順)'!$C$11</f>
        <v>1310</v>
      </c>
      <c r="F239" s="133" t="str">
        <f>'高額レセ疾病傾向(患者数順)'!$D$11</f>
        <v>その他の筋骨格系及び結合組織の疾患</v>
      </c>
      <c r="G239" s="133" t="s">
        <v>775</v>
      </c>
      <c r="H239" s="44">
        <v>146</v>
      </c>
      <c r="I239" s="45">
        <v>458942360</v>
      </c>
      <c r="J239" s="46">
        <v>61362060</v>
      </c>
      <c r="K239" s="44">
        <f t="shared" si="46"/>
        <v>520304420</v>
      </c>
      <c r="L239" s="110">
        <f t="shared" si="45"/>
        <v>3563728.9041095888</v>
      </c>
      <c r="M239" s="239">
        <f t="shared" si="54"/>
        <v>3.3922721252817212E-3</v>
      </c>
      <c r="N239" s="26"/>
      <c r="O239" s="26"/>
      <c r="P239" s="26"/>
      <c r="Q239" s="26"/>
    </row>
    <row r="240" spans="1:17" ht="39.950000000000003" customHeight="1">
      <c r="A240" s="26"/>
      <c r="B240" s="331">
        <v>48</v>
      </c>
      <c r="C240" s="330" t="s">
        <v>22</v>
      </c>
      <c r="D240" s="329">
        <f>Q52</f>
        <v>23103</v>
      </c>
      <c r="E240" s="47" t="str">
        <f>'高額レセ疾病傾向(患者数順)'!$C$7</f>
        <v>1901</v>
      </c>
      <c r="F240" s="131" t="str">
        <f>'高額レセ疾病傾向(患者数順)'!$D$7</f>
        <v>骨折</v>
      </c>
      <c r="G240" s="131" t="s">
        <v>681</v>
      </c>
      <c r="H240" s="88">
        <v>399</v>
      </c>
      <c r="I240" s="89">
        <v>945927480</v>
      </c>
      <c r="J240" s="90">
        <v>131357570</v>
      </c>
      <c r="K240" s="88">
        <f t="shared" si="46"/>
        <v>1077285050</v>
      </c>
      <c r="L240" s="111">
        <f t="shared" si="45"/>
        <v>2699962.531328321</v>
      </c>
      <c r="M240" s="238">
        <f>IFERROR(H240/$Q$52,"-")</f>
        <v>1.727048435268147E-2</v>
      </c>
      <c r="N240" s="26"/>
      <c r="O240" s="26"/>
      <c r="P240" s="26"/>
      <c r="Q240" s="26"/>
    </row>
    <row r="241" spans="1:17" ht="39.950000000000003" customHeight="1">
      <c r="A241" s="26"/>
      <c r="B241" s="332"/>
      <c r="C241" s="323"/>
      <c r="D241" s="327"/>
      <c r="E241" s="39" t="str">
        <f>'高額レセ疾病傾向(患者数順)'!$C$8</f>
        <v>0903</v>
      </c>
      <c r="F241" s="132" t="str">
        <f>'高額レセ疾病傾向(患者数順)'!$D$8</f>
        <v>その他の心疾患</v>
      </c>
      <c r="G241" s="132" t="s">
        <v>682</v>
      </c>
      <c r="H241" s="40">
        <v>258</v>
      </c>
      <c r="I241" s="41">
        <v>684952950</v>
      </c>
      <c r="J241" s="42">
        <v>137396830</v>
      </c>
      <c r="K241" s="40">
        <f t="shared" si="46"/>
        <v>822349780</v>
      </c>
      <c r="L241" s="109">
        <f t="shared" si="45"/>
        <v>3187402.2480620155</v>
      </c>
      <c r="M241" s="239">
        <f t="shared" ref="M241:M244" si="55">IFERROR(H241/$Q$52,"-")</f>
        <v>1.1167380859628619E-2</v>
      </c>
      <c r="N241" s="26"/>
      <c r="O241" s="26"/>
      <c r="P241" s="26"/>
      <c r="Q241" s="26"/>
    </row>
    <row r="242" spans="1:17" ht="39.950000000000003" customHeight="1">
      <c r="A242" s="26"/>
      <c r="B242" s="332"/>
      <c r="C242" s="323"/>
      <c r="D242" s="327"/>
      <c r="E242" s="39" t="str">
        <f>'高額レセ疾病傾向(患者数順)'!$C$9</f>
        <v>0210</v>
      </c>
      <c r="F242" s="132" t="str">
        <f>'高額レセ疾病傾向(患者数順)'!$D$9</f>
        <v>その他の悪性新生物＜腫瘍＞</v>
      </c>
      <c r="G242" s="132" t="s">
        <v>734</v>
      </c>
      <c r="H242" s="40">
        <v>245</v>
      </c>
      <c r="I242" s="41">
        <v>448700790</v>
      </c>
      <c r="J242" s="42">
        <v>506617320</v>
      </c>
      <c r="K242" s="40">
        <f t="shared" si="46"/>
        <v>955318110</v>
      </c>
      <c r="L242" s="109">
        <f t="shared" si="45"/>
        <v>3899257.5918367347</v>
      </c>
      <c r="M242" s="239">
        <f t="shared" si="55"/>
        <v>1.0604683374453534E-2</v>
      </c>
      <c r="N242" s="26"/>
      <c r="O242" s="26"/>
      <c r="P242" s="26"/>
      <c r="Q242" s="26"/>
    </row>
    <row r="243" spans="1:17" ht="39.950000000000003" customHeight="1">
      <c r="A243" s="26"/>
      <c r="B243" s="332"/>
      <c r="C243" s="323"/>
      <c r="D243" s="327"/>
      <c r="E243" s="39" t="str">
        <f>'高額レセ疾病傾向(患者数順)'!$C$10</f>
        <v>1011</v>
      </c>
      <c r="F243" s="132" t="str">
        <f>'高額レセ疾病傾向(患者数順)'!$D$10</f>
        <v>その他の呼吸器系の疾患</v>
      </c>
      <c r="G243" s="132" t="s">
        <v>776</v>
      </c>
      <c r="H243" s="40">
        <v>166</v>
      </c>
      <c r="I243" s="41">
        <v>403522260</v>
      </c>
      <c r="J243" s="42">
        <v>91014530</v>
      </c>
      <c r="K243" s="40">
        <f t="shared" si="46"/>
        <v>494536790</v>
      </c>
      <c r="L243" s="109">
        <f t="shared" si="45"/>
        <v>2979137.2891566264</v>
      </c>
      <c r="M243" s="239">
        <f t="shared" si="55"/>
        <v>7.1852140414664766E-3</v>
      </c>
      <c r="N243" s="26"/>
      <c r="O243" s="26"/>
      <c r="P243" s="26"/>
      <c r="Q243" s="26"/>
    </row>
    <row r="244" spans="1:17" ht="39.950000000000003" customHeight="1" thickBot="1">
      <c r="A244" s="26"/>
      <c r="B244" s="333"/>
      <c r="C244" s="325"/>
      <c r="D244" s="328"/>
      <c r="E244" s="43" t="str">
        <f>'高額レセ疾病傾向(患者数順)'!$C$11</f>
        <v>1310</v>
      </c>
      <c r="F244" s="133" t="str">
        <f>'高額レセ疾病傾向(患者数順)'!$D$11</f>
        <v>その他の筋骨格系及び結合組織の疾患</v>
      </c>
      <c r="G244" s="133" t="s">
        <v>761</v>
      </c>
      <c r="H244" s="44">
        <v>179</v>
      </c>
      <c r="I244" s="45">
        <v>648279330</v>
      </c>
      <c r="J244" s="46">
        <v>49636670</v>
      </c>
      <c r="K244" s="44">
        <f t="shared" si="46"/>
        <v>697916000</v>
      </c>
      <c r="L244" s="110">
        <f t="shared" si="45"/>
        <v>3898972.067039106</v>
      </c>
      <c r="M244" s="240">
        <f t="shared" si="55"/>
        <v>7.7479115266415616E-3</v>
      </c>
      <c r="N244" s="26"/>
      <c r="O244" s="26"/>
      <c r="P244" s="26"/>
      <c r="Q244" s="26"/>
    </row>
    <row r="245" spans="1:17" ht="39.950000000000003" customHeight="1">
      <c r="A245" s="26"/>
      <c r="B245" s="331">
        <v>49</v>
      </c>
      <c r="C245" s="330" t="s">
        <v>23</v>
      </c>
      <c r="D245" s="329">
        <f>Q53</f>
        <v>22902</v>
      </c>
      <c r="E245" s="47" t="str">
        <f>'高額レセ疾病傾向(患者数順)'!$C$7</f>
        <v>1901</v>
      </c>
      <c r="F245" s="131" t="str">
        <f>'高額レセ疾病傾向(患者数順)'!$D$7</f>
        <v>骨折</v>
      </c>
      <c r="G245" s="131" t="s">
        <v>681</v>
      </c>
      <c r="H245" s="88">
        <v>381</v>
      </c>
      <c r="I245" s="89">
        <v>921017040</v>
      </c>
      <c r="J245" s="90">
        <v>148181000</v>
      </c>
      <c r="K245" s="88">
        <f t="shared" si="46"/>
        <v>1069198040</v>
      </c>
      <c r="L245" s="111">
        <f t="shared" si="45"/>
        <v>2806294.06824147</v>
      </c>
      <c r="M245" s="238">
        <f>IFERROR(H245/$Q$53,"-")</f>
        <v>1.6636101650510871E-2</v>
      </c>
      <c r="N245" s="26"/>
      <c r="O245" s="26"/>
      <c r="P245" s="26"/>
      <c r="Q245" s="26"/>
    </row>
    <row r="246" spans="1:17" ht="39.950000000000003" customHeight="1">
      <c r="A246" s="26"/>
      <c r="B246" s="332"/>
      <c r="C246" s="323"/>
      <c r="D246" s="327"/>
      <c r="E246" s="39" t="str">
        <f>'高額レセ疾病傾向(患者数順)'!$C$8</f>
        <v>0903</v>
      </c>
      <c r="F246" s="132" t="str">
        <f>'高額レセ疾病傾向(患者数順)'!$D$8</f>
        <v>その他の心疾患</v>
      </c>
      <c r="G246" s="132" t="s">
        <v>751</v>
      </c>
      <c r="H246" s="40">
        <v>255</v>
      </c>
      <c r="I246" s="41">
        <v>762941440</v>
      </c>
      <c r="J246" s="42">
        <v>156491560</v>
      </c>
      <c r="K246" s="40">
        <f t="shared" si="46"/>
        <v>919433000</v>
      </c>
      <c r="L246" s="109">
        <f t="shared" si="45"/>
        <v>3605619.6078431373</v>
      </c>
      <c r="M246" s="239">
        <f t="shared" ref="M246:M249" si="56">IFERROR(H246/$Q$53,"-")</f>
        <v>1.1134398742467907E-2</v>
      </c>
      <c r="N246" s="26"/>
      <c r="O246" s="26"/>
      <c r="P246" s="26"/>
      <c r="Q246" s="26"/>
    </row>
    <row r="247" spans="1:17" ht="39.950000000000003" customHeight="1">
      <c r="A247" s="26"/>
      <c r="B247" s="332"/>
      <c r="C247" s="323"/>
      <c r="D247" s="327"/>
      <c r="E247" s="39" t="str">
        <f>'高額レセ疾病傾向(患者数順)'!$C$9</f>
        <v>0210</v>
      </c>
      <c r="F247" s="132" t="str">
        <f>'高額レセ疾病傾向(患者数順)'!$D$9</f>
        <v>その他の悪性新生物＜腫瘍＞</v>
      </c>
      <c r="G247" s="132" t="s">
        <v>764</v>
      </c>
      <c r="H247" s="40">
        <v>234</v>
      </c>
      <c r="I247" s="41">
        <v>492954690</v>
      </c>
      <c r="J247" s="42">
        <v>394704630</v>
      </c>
      <c r="K247" s="40">
        <f t="shared" si="46"/>
        <v>887659320</v>
      </c>
      <c r="L247" s="109">
        <f t="shared" si="45"/>
        <v>3793415.8974358975</v>
      </c>
      <c r="M247" s="239">
        <f t="shared" si="56"/>
        <v>1.0217448257794078E-2</v>
      </c>
      <c r="N247" s="26"/>
      <c r="O247" s="26"/>
      <c r="P247" s="26"/>
      <c r="Q247" s="26"/>
    </row>
    <row r="248" spans="1:17" ht="39.950000000000003" customHeight="1">
      <c r="A248" s="26"/>
      <c r="B248" s="332"/>
      <c r="C248" s="323"/>
      <c r="D248" s="327"/>
      <c r="E248" s="39" t="str">
        <f>'高額レセ疾病傾向(患者数順)'!$C$10</f>
        <v>1011</v>
      </c>
      <c r="F248" s="132" t="str">
        <f>'高額レセ疾病傾向(患者数順)'!$D$10</f>
        <v>その他の呼吸器系の疾患</v>
      </c>
      <c r="G248" s="132" t="s">
        <v>760</v>
      </c>
      <c r="H248" s="40">
        <v>188</v>
      </c>
      <c r="I248" s="41">
        <v>446380550</v>
      </c>
      <c r="J248" s="42">
        <v>112473440</v>
      </c>
      <c r="K248" s="40">
        <f t="shared" si="46"/>
        <v>558853990</v>
      </c>
      <c r="L248" s="109">
        <f t="shared" si="45"/>
        <v>2972627.6063829786</v>
      </c>
      <c r="M248" s="239">
        <f t="shared" si="56"/>
        <v>8.2088900532704574E-3</v>
      </c>
      <c r="N248" s="26"/>
      <c r="O248" s="26"/>
      <c r="P248" s="26"/>
      <c r="Q248" s="26"/>
    </row>
    <row r="249" spans="1:17" ht="39.950000000000003" customHeight="1" thickBot="1">
      <c r="A249" s="26"/>
      <c r="B249" s="333"/>
      <c r="C249" s="325"/>
      <c r="D249" s="328"/>
      <c r="E249" s="43" t="str">
        <f>'高額レセ疾病傾向(患者数順)'!$C$11</f>
        <v>1310</v>
      </c>
      <c r="F249" s="133" t="str">
        <f>'高額レセ疾病傾向(患者数順)'!$D$11</f>
        <v>その他の筋骨格系及び結合組織の疾患</v>
      </c>
      <c r="G249" s="133" t="s">
        <v>777</v>
      </c>
      <c r="H249" s="44">
        <v>156</v>
      </c>
      <c r="I249" s="45">
        <v>560641580</v>
      </c>
      <c r="J249" s="46">
        <v>35642520</v>
      </c>
      <c r="K249" s="44">
        <f t="shared" si="46"/>
        <v>596284100</v>
      </c>
      <c r="L249" s="110">
        <f t="shared" si="45"/>
        <v>3822333.9743589745</v>
      </c>
      <c r="M249" s="240">
        <f t="shared" si="56"/>
        <v>6.8116321718627191E-3</v>
      </c>
      <c r="N249" s="26"/>
      <c r="O249" s="26"/>
      <c r="P249" s="26"/>
      <c r="Q249" s="26"/>
    </row>
    <row r="250" spans="1:17" ht="39.950000000000003" customHeight="1">
      <c r="A250" s="26"/>
      <c r="B250" s="331">
        <v>50</v>
      </c>
      <c r="C250" s="330" t="s">
        <v>14</v>
      </c>
      <c r="D250" s="329">
        <f>Q54</f>
        <v>20903</v>
      </c>
      <c r="E250" s="47" t="str">
        <f>'高額レセ疾病傾向(患者数順)'!$C$7</f>
        <v>1901</v>
      </c>
      <c r="F250" s="131" t="str">
        <f>'高額レセ疾病傾向(患者数順)'!$D$7</f>
        <v>骨折</v>
      </c>
      <c r="G250" s="131" t="s">
        <v>681</v>
      </c>
      <c r="H250" s="88">
        <v>336</v>
      </c>
      <c r="I250" s="89">
        <v>961434610</v>
      </c>
      <c r="J250" s="90">
        <v>108509000</v>
      </c>
      <c r="K250" s="88">
        <f t="shared" si="46"/>
        <v>1069943610</v>
      </c>
      <c r="L250" s="111">
        <f t="shared" si="45"/>
        <v>3184355.9821428573</v>
      </c>
      <c r="M250" s="238">
        <f>IFERROR(H250/$Q$54,"-")</f>
        <v>1.6074247715638902E-2</v>
      </c>
      <c r="N250" s="26"/>
      <c r="O250" s="26"/>
      <c r="P250" s="26"/>
      <c r="Q250" s="26"/>
    </row>
    <row r="251" spans="1:17" ht="39.950000000000003" customHeight="1">
      <c r="A251" s="26"/>
      <c r="B251" s="332"/>
      <c r="C251" s="323"/>
      <c r="D251" s="327"/>
      <c r="E251" s="39" t="str">
        <f>'高額レセ疾病傾向(患者数順)'!$C$8</f>
        <v>0903</v>
      </c>
      <c r="F251" s="132" t="str">
        <f>'高額レセ疾病傾向(患者数順)'!$D$8</f>
        <v>その他の心疾患</v>
      </c>
      <c r="G251" s="132" t="s">
        <v>682</v>
      </c>
      <c r="H251" s="40">
        <v>237</v>
      </c>
      <c r="I251" s="41">
        <v>665820380</v>
      </c>
      <c r="J251" s="42">
        <v>148733940</v>
      </c>
      <c r="K251" s="40">
        <f t="shared" si="46"/>
        <v>814554320</v>
      </c>
      <c r="L251" s="109">
        <f t="shared" si="45"/>
        <v>3436938.0590717299</v>
      </c>
      <c r="M251" s="242">
        <f t="shared" ref="M251:M254" si="57">IFERROR(H251/$Q$54,"-")</f>
        <v>1.1338085442281012E-2</v>
      </c>
      <c r="N251" s="26"/>
      <c r="O251" s="26"/>
      <c r="P251" s="26"/>
      <c r="Q251" s="26"/>
    </row>
    <row r="252" spans="1:17" ht="39.950000000000003" customHeight="1">
      <c r="A252" s="26"/>
      <c r="B252" s="332"/>
      <c r="C252" s="323"/>
      <c r="D252" s="327"/>
      <c r="E252" s="39" t="str">
        <f>'高額レセ疾病傾向(患者数順)'!$C$9</f>
        <v>0210</v>
      </c>
      <c r="F252" s="132" t="str">
        <f>'高額レセ疾病傾向(患者数順)'!$D$9</f>
        <v>その他の悪性新生物＜腫瘍＞</v>
      </c>
      <c r="G252" s="132" t="s">
        <v>757</v>
      </c>
      <c r="H252" s="40">
        <v>205</v>
      </c>
      <c r="I252" s="41">
        <v>436468590</v>
      </c>
      <c r="J252" s="42">
        <v>437382880</v>
      </c>
      <c r="K252" s="40">
        <f t="shared" si="46"/>
        <v>873851470</v>
      </c>
      <c r="L252" s="109">
        <f t="shared" si="45"/>
        <v>4262690.0975609757</v>
      </c>
      <c r="M252" s="239">
        <f t="shared" si="57"/>
        <v>9.8072047074582603E-3</v>
      </c>
      <c r="N252" s="26"/>
      <c r="O252" s="26"/>
      <c r="P252" s="26"/>
      <c r="Q252" s="26"/>
    </row>
    <row r="253" spans="1:17" ht="39.950000000000003" customHeight="1">
      <c r="A253" s="26"/>
      <c r="B253" s="332"/>
      <c r="C253" s="323"/>
      <c r="D253" s="327"/>
      <c r="E253" s="39" t="str">
        <f>'高額レセ疾病傾向(患者数順)'!$C$10</f>
        <v>1011</v>
      </c>
      <c r="F253" s="132" t="str">
        <f>'高額レセ疾病傾向(患者数順)'!$D$10</f>
        <v>その他の呼吸器系の疾患</v>
      </c>
      <c r="G253" s="132" t="s">
        <v>684</v>
      </c>
      <c r="H253" s="40">
        <v>151</v>
      </c>
      <c r="I253" s="41">
        <v>364176060</v>
      </c>
      <c r="J253" s="42">
        <v>62192190</v>
      </c>
      <c r="K253" s="40">
        <f t="shared" si="46"/>
        <v>426368250</v>
      </c>
      <c r="L253" s="109">
        <f t="shared" si="45"/>
        <v>2823630.7947019869</v>
      </c>
      <c r="M253" s="239">
        <f t="shared" si="57"/>
        <v>7.2238434674448647E-3</v>
      </c>
      <c r="N253" s="26"/>
      <c r="O253" s="26"/>
      <c r="P253" s="26"/>
      <c r="Q253" s="26"/>
    </row>
    <row r="254" spans="1:17" ht="39.950000000000003" customHeight="1" thickBot="1">
      <c r="A254" s="26"/>
      <c r="B254" s="333"/>
      <c r="C254" s="325"/>
      <c r="D254" s="328"/>
      <c r="E254" s="43" t="str">
        <f>'高額レセ疾病傾向(患者数順)'!$C$11</f>
        <v>1310</v>
      </c>
      <c r="F254" s="133" t="str">
        <f>'高額レセ疾病傾向(患者数順)'!$D$11</f>
        <v>その他の筋骨格系及び結合組織の疾患</v>
      </c>
      <c r="G254" s="133" t="s">
        <v>778</v>
      </c>
      <c r="H254" s="44">
        <v>187</v>
      </c>
      <c r="I254" s="45">
        <v>698510100</v>
      </c>
      <c r="J254" s="46">
        <v>63203540</v>
      </c>
      <c r="K254" s="44">
        <f t="shared" si="46"/>
        <v>761713640</v>
      </c>
      <c r="L254" s="110">
        <f t="shared" si="45"/>
        <v>4073334.973262032</v>
      </c>
      <c r="M254" s="240">
        <f t="shared" si="57"/>
        <v>8.9460842941204606E-3</v>
      </c>
      <c r="N254" s="26"/>
      <c r="O254" s="26"/>
      <c r="P254" s="26"/>
      <c r="Q254" s="26"/>
    </row>
    <row r="255" spans="1:17" ht="39.950000000000003" customHeight="1">
      <c r="A255" s="26"/>
      <c r="B255" s="331">
        <v>51</v>
      </c>
      <c r="C255" s="330" t="s">
        <v>42</v>
      </c>
      <c r="D255" s="329">
        <f>Q55</f>
        <v>28605</v>
      </c>
      <c r="E255" s="47" t="str">
        <f>'高額レセ疾病傾向(患者数順)'!$C$7</f>
        <v>1901</v>
      </c>
      <c r="F255" s="131" t="str">
        <f>'高額レセ疾病傾向(患者数順)'!$D$7</f>
        <v>骨折</v>
      </c>
      <c r="G255" s="131" t="s">
        <v>681</v>
      </c>
      <c r="H255" s="88">
        <v>514</v>
      </c>
      <c r="I255" s="89">
        <v>1414730000</v>
      </c>
      <c r="J255" s="90">
        <v>192660640</v>
      </c>
      <c r="K255" s="88">
        <f t="shared" si="46"/>
        <v>1607390640</v>
      </c>
      <c r="L255" s="111">
        <f t="shared" si="45"/>
        <v>3127219.1439688718</v>
      </c>
      <c r="M255" s="238">
        <f>IFERROR(H255/$Q$55,"-")</f>
        <v>1.7968886558294005E-2</v>
      </c>
      <c r="N255" s="26"/>
      <c r="O255" s="26"/>
      <c r="P255" s="26"/>
      <c r="Q255" s="26"/>
    </row>
    <row r="256" spans="1:17" ht="39.950000000000003" customHeight="1">
      <c r="A256" s="26"/>
      <c r="B256" s="332"/>
      <c r="C256" s="323"/>
      <c r="D256" s="327"/>
      <c r="E256" s="39" t="str">
        <f>'高額レセ疾病傾向(患者数順)'!$C$8</f>
        <v>0903</v>
      </c>
      <c r="F256" s="132" t="str">
        <f>'高額レセ疾病傾向(患者数順)'!$D$8</f>
        <v>その他の心疾患</v>
      </c>
      <c r="G256" s="132" t="s">
        <v>779</v>
      </c>
      <c r="H256" s="40">
        <v>340</v>
      </c>
      <c r="I256" s="41">
        <v>995829600</v>
      </c>
      <c r="J256" s="42">
        <v>218645950</v>
      </c>
      <c r="K256" s="40">
        <f t="shared" si="46"/>
        <v>1214475550</v>
      </c>
      <c r="L256" s="109">
        <f t="shared" si="45"/>
        <v>3571986.911764706</v>
      </c>
      <c r="M256" s="239">
        <f t="shared" ref="M256:M259" si="58">IFERROR(H256/$Q$55,"-")</f>
        <v>1.1886033910155568E-2</v>
      </c>
      <c r="N256" s="26"/>
      <c r="O256" s="26"/>
      <c r="P256" s="26"/>
      <c r="Q256" s="26"/>
    </row>
    <row r="257" spans="1:17" ht="39.950000000000003" customHeight="1">
      <c r="A257" s="26"/>
      <c r="B257" s="332"/>
      <c r="C257" s="323"/>
      <c r="D257" s="327"/>
      <c r="E257" s="39" t="str">
        <f>'高額レセ疾病傾向(患者数順)'!$C$9</f>
        <v>0210</v>
      </c>
      <c r="F257" s="132" t="str">
        <f>'高額レセ疾病傾向(患者数順)'!$D$9</f>
        <v>その他の悪性新生物＜腫瘍＞</v>
      </c>
      <c r="G257" s="132" t="s">
        <v>683</v>
      </c>
      <c r="H257" s="40">
        <v>267</v>
      </c>
      <c r="I257" s="41">
        <v>532861490</v>
      </c>
      <c r="J257" s="42">
        <v>510560570</v>
      </c>
      <c r="K257" s="40">
        <f t="shared" si="46"/>
        <v>1043422060</v>
      </c>
      <c r="L257" s="109">
        <f t="shared" si="45"/>
        <v>3907947.7902621725</v>
      </c>
      <c r="M257" s="239">
        <f t="shared" si="58"/>
        <v>9.3340325117986372E-3</v>
      </c>
      <c r="N257" s="26"/>
      <c r="O257" s="26"/>
      <c r="P257" s="26"/>
      <c r="Q257" s="26"/>
    </row>
    <row r="258" spans="1:17" ht="39.950000000000003" customHeight="1">
      <c r="A258" s="26"/>
      <c r="B258" s="332"/>
      <c r="C258" s="323"/>
      <c r="D258" s="327"/>
      <c r="E258" s="39" t="str">
        <f>'高額レセ疾病傾向(患者数順)'!$C$10</f>
        <v>1011</v>
      </c>
      <c r="F258" s="132" t="str">
        <f>'高額レセ疾病傾向(患者数順)'!$D$10</f>
        <v>その他の呼吸器系の疾患</v>
      </c>
      <c r="G258" s="132" t="s">
        <v>705</v>
      </c>
      <c r="H258" s="40">
        <v>255</v>
      </c>
      <c r="I258" s="41">
        <v>540499900</v>
      </c>
      <c r="J258" s="42">
        <v>192452600</v>
      </c>
      <c r="K258" s="40">
        <f t="shared" si="46"/>
        <v>732952500</v>
      </c>
      <c r="L258" s="109">
        <f t="shared" si="45"/>
        <v>2874323.5294117648</v>
      </c>
      <c r="M258" s="239">
        <f t="shared" si="58"/>
        <v>8.9145254326166747E-3</v>
      </c>
      <c r="N258" s="26"/>
      <c r="O258" s="26"/>
      <c r="P258" s="26"/>
      <c r="Q258" s="26"/>
    </row>
    <row r="259" spans="1:17" ht="39.950000000000003" customHeight="1" thickBot="1">
      <c r="A259" s="26"/>
      <c r="B259" s="333"/>
      <c r="C259" s="325"/>
      <c r="D259" s="328"/>
      <c r="E259" s="43" t="str">
        <f>'高額レセ疾病傾向(患者数順)'!$C$11</f>
        <v>1310</v>
      </c>
      <c r="F259" s="133" t="str">
        <f>'高額レセ疾病傾向(患者数順)'!$D$11</f>
        <v>その他の筋骨格系及び結合組織の疾患</v>
      </c>
      <c r="G259" s="133" t="s">
        <v>703</v>
      </c>
      <c r="H259" s="44">
        <v>249</v>
      </c>
      <c r="I259" s="45">
        <v>991543660</v>
      </c>
      <c r="J259" s="46">
        <v>81002500</v>
      </c>
      <c r="K259" s="44">
        <f t="shared" si="46"/>
        <v>1072546160</v>
      </c>
      <c r="L259" s="110">
        <f t="shared" si="45"/>
        <v>4307414.2971887551</v>
      </c>
      <c r="M259" s="239">
        <f t="shared" si="58"/>
        <v>8.7047718930256951E-3</v>
      </c>
      <c r="N259" s="26"/>
      <c r="O259" s="26"/>
      <c r="P259" s="26"/>
      <c r="Q259" s="26"/>
    </row>
    <row r="260" spans="1:17" ht="39.950000000000003" customHeight="1">
      <c r="A260" s="26"/>
      <c r="B260" s="331">
        <v>52</v>
      </c>
      <c r="C260" s="330" t="s">
        <v>4</v>
      </c>
      <c r="D260" s="329">
        <f>Q56</f>
        <v>22912</v>
      </c>
      <c r="E260" s="47" t="str">
        <f>'高額レセ疾病傾向(患者数順)'!$C$7</f>
        <v>1901</v>
      </c>
      <c r="F260" s="131" t="str">
        <f>'高額レセ疾病傾向(患者数順)'!$D$7</f>
        <v>骨折</v>
      </c>
      <c r="G260" s="131" t="s">
        <v>681</v>
      </c>
      <c r="H260" s="88">
        <v>315</v>
      </c>
      <c r="I260" s="89">
        <v>857589470</v>
      </c>
      <c r="J260" s="90">
        <v>129686030</v>
      </c>
      <c r="K260" s="88">
        <f t="shared" si="46"/>
        <v>987275500</v>
      </c>
      <c r="L260" s="111">
        <f t="shared" si="45"/>
        <v>3134207.9365079366</v>
      </c>
      <c r="M260" s="238">
        <f>IFERROR(H260/$Q$56,"-")</f>
        <v>1.3748254189944135E-2</v>
      </c>
      <c r="N260" s="26"/>
      <c r="O260" s="26"/>
      <c r="P260" s="26"/>
      <c r="Q260" s="26"/>
    </row>
    <row r="261" spans="1:17" ht="39.950000000000003" customHeight="1">
      <c r="A261" s="26"/>
      <c r="B261" s="332"/>
      <c r="C261" s="323"/>
      <c r="D261" s="327"/>
      <c r="E261" s="39" t="str">
        <f>'高額レセ疾病傾向(患者数順)'!$C$8</f>
        <v>0903</v>
      </c>
      <c r="F261" s="132" t="str">
        <f>'高額レセ疾病傾向(患者数順)'!$D$8</f>
        <v>その他の心疾患</v>
      </c>
      <c r="G261" s="132" t="s">
        <v>725</v>
      </c>
      <c r="H261" s="40">
        <v>250</v>
      </c>
      <c r="I261" s="41">
        <v>688334360</v>
      </c>
      <c r="J261" s="42">
        <v>154979510</v>
      </c>
      <c r="K261" s="40">
        <f t="shared" si="46"/>
        <v>843313870</v>
      </c>
      <c r="L261" s="109">
        <f t="shared" ref="L261:L324" si="59">IFERROR(K261/H261,"-")</f>
        <v>3373255.48</v>
      </c>
      <c r="M261" s="239">
        <f t="shared" ref="M261:M264" si="60">IFERROR(H261/$Q$56,"-")</f>
        <v>1.0911312849162011E-2</v>
      </c>
      <c r="N261" s="26"/>
      <c r="O261" s="26"/>
      <c r="P261" s="26"/>
      <c r="Q261" s="26"/>
    </row>
    <row r="262" spans="1:17" ht="39.950000000000003" customHeight="1">
      <c r="A262" s="26"/>
      <c r="B262" s="332"/>
      <c r="C262" s="323"/>
      <c r="D262" s="327"/>
      <c r="E262" s="39" t="str">
        <f>'高額レセ疾病傾向(患者数順)'!$C$9</f>
        <v>0210</v>
      </c>
      <c r="F262" s="132" t="str">
        <f>'高額レセ疾病傾向(患者数順)'!$D$9</f>
        <v>その他の悪性新生物＜腫瘍＞</v>
      </c>
      <c r="G262" s="132" t="s">
        <v>764</v>
      </c>
      <c r="H262" s="40">
        <v>269</v>
      </c>
      <c r="I262" s="41">
        <v>567238360</v>
      </c>
      <c r="J262" s="42">
        <v>544408310</v>
      </c>
      <c r="K262" s="40">
        <f t="shared" ref="K262:K325" si="61">IF(SUM(I262:J262)=0,"-",SUM(I262:J262))</f>
        <v>1111646670</v>
      </c>
      <c r="L262" s="109">
        <f t="shared" si="59"/>
        <v>4132515.5018587359</v>
      </c>
      <c r="M262" s="239">
        <f t="shared" si="60"/>
        <v>1.1740572625698324E-2</v>
      </c>
      <c r="N262" s="26"/>
      <c r="O262" s="26"/>
      <c r="P262" s="26"/>
      <c r="Q262" s="26"/>
    </row>
    <row r="263" spans="1:17" ht="39.950000000000003" customHeight="1">
      <c r="A263" s="26"/>
      <c r="B263" s="332"/>
      <c r="C263" s="323"/>
      <c r="D263" s="327"/>
      <c r="E263" s="39" t="str">
        <f>'高額レセ疾病傾向(患者数順)'!$C$10</f>
        <v>1011</v>
      </c>
      <c r="F263" s="132" t="str">
        <f>'高額レセ疾病傾向(患者数順)'!$D$10</f>
        <v>その他の呼吸器系の疾患</v>
      </c>
      <c r="G263" s="132" t="s">
        <v>705</v>
      </c>
      <c r="H263" s="40">
        <v>264</v>
      </c>
      <c r="I263" s="41">
        <v>676768660</v>
      </c>
      <c r="J263" s="42">
        <v>146926270</v>
      </c>
      <c r="K263" s="40">
        <f t="shared" si="61"/>
        <v>823694930</v>
      </c>
      <c r="L263" s="109">
        <f t="shared" si="59"/>
        <v>3120056.5530303032</v>
      </c>
      <c r="M263" s="239">
        <f t="shared" si="60"/>
        <v>1.1522346368715084E-2</v>
      </c>
      <c r="N263" s="26"/>
      <c r="O263" s="26"/>
      <c r="P263" s="26"/>
      <c r="Q263" s="26"/>
    </row>
    <row r="264" spans="1:17" ht="39.950000000000003" customHeight="1" thickBot="1">
      <c r="A264" s="26"/>
      <c r="B264" s="333"/>
      <c r="C264" s="325"/>
      <c r="D264" s="328"/>
      <c r="E264" s="43" t="str">
        <f>'高額レセ疾病傾向(患者数順)'!$C$11</f>
        <v>1310</v>
      </c>
      <c r="F264" s="133" t="str">
        <f>'高額レセ疾病傾向(患者数順)'!$D$11</f>
        <v>その他の筋骨格系及び結合組織の疾患</v>
      </c>
      <c r="G264" s="133" t="s">
        <v>703</v>
      </c>
      <c r="H264" s="44">
        <v>139</v>
      </c>
      <c r="I264" s="45">
        <v>505670240</v>
      </c>
      <c r="J264" s="46">
        <v>51879560</v>
      </c>
      <c r="K264" s="44">
        <f t="shared" si="61"/>
        <v>557549800</v>
      </c>
      <c r="L264" s="110">
        <f t="shared" si="59"/>
        <v>4011149.64028777</v>
      </c>
      <c r="M264" s="239">
        <f t="shared" si="60"/>
        <v>6.0666899441340783E-3</v>
      </c>
      <c r="N264" s="26"/>
      <c r="O264" s="26"/>
      <c r="P264" s="26"/>
      <c r="Q264" s="26"/>
    </row>
    <row r="265" spans="1:17" ht="39.950000000000003" customHeight="1">
      <c r="A265" s="26"/>
      <c r="B265" s="331">
        <v>53</v>
      </c>
      <c r="C265" s="330" t="s">
        <v>19</v>
      </c>
      <c r="D265" s="329">
        <f>Q57</f>
        <v>12794</v>
      </c>
      <c r="E265" s="47" t="str">
        <f>'高額レセ疾病傾向(患者数順)'!$C$7</f>
        <v>1901</v>
      </c>
      <c r="F265" s="131" t="str">
        <f>'高額レセ疾病傾向(患者数順)'!$D$7</f>
        <v>骨折</v>
      </c>
      <c r="G265" s="131" t="s">
        <v>681</v>
      </c>
      <c r="H265" s="88">
        <v>208</v>
      </c>
      <c r="I265" s="89">
        <v>535754640</v>
      </c>
      <c r="J265" s="90">
        <v>75205550</v>
      </c>
      <c r="K265" s="88">
        <f t="shared" si="61"/>
        <v>610960190</v>
      </c>
      <c r="L265" s="111">
        <f t="shared" si="59"/>
        <v>2937308.605769231</v>
      </c>
      <c r="M265" s="238">
        <f>IFERROR(H265/$Q$57,"-")</f>
        <v>1.6257620759731126E-2</v>
      </c>
      <c r="N265" s="26"/>
      <c r="O265" s="26"/>
      <c r="P265" s="26"/>
      <c r="Q265" s="26"/>
    </row>
    <row r="266" spans="1:17" ht="39.950000000000003" customHeight="1">
      <c r="A266" s="26"/>
      <c r="B266" s="332"/>
      <c r="C266" s="323"/>
      <c r="D266" s="327"/>
      <c r="E266" s="39" t="str">
        <f>'高額レセ疾病傾向(患者数順)'!$C$8</f>
        <v>0903</v>
      </c>
      <c r="F266" s="132" t="str">
        <f>'高額レセ疾病傾向(患者数順)'!$D$8</f>
        <v>その他の心疾患</v>
      </c>
      <c r="G266" s="132" t="s">
        <v>704</v>
      </c>
      <c r="H266" s="40">
        <v>135</v>
      </c>
      <c r="I266" s="41">
        <v>375233470</v>
      </c>
      <c r="J266" s="42">
        <v>68211960</v>
      </c>
      <c r="K266" s="40">
        <f t="shared" si="61"/>
        <v>443445430</v>
      </c>
      <c r="L266" s="109">
        <f t="shared" si="59"/>
        <v>3284780.9629629632</v>
      </c>
      <c r="M266" s="239">
        <f t="shared" ref="M266:M269" si="62">IFERROR(H266/$Q$57,"-")</f>
        <v>1.0551821166171644E-2</v>
      </c>
      <c r="N266" s="26"/>
      <c r="O266" s="26"/>
      <c r="P266" s="26"/>
      <c r="Q266" s="26"/>
    </row>
    <row r="267" spans="1:17" ht="39.950000000000003" customHeight="1">
      <c r="A267" s="26"/>
      <c r="B267" s="332"/>
      <c r="C267" s="323"/>
      <c r="D267" s="327"/>
      <c r="E267" s="39" t="str">
        <f>'高額レセ疾病傾向(患者数順)'!$C$9</f>
        <v>0210</v>
      </c>
      <c r="F267" s="132" t="str">
        <f>'高額レセ疾病傾向(患者数順)'!$D$9</f>
        <v>その他の悪性新生物＜腫瘍＞</v>
      </c>
      <c r="G267" s="132" t="s">
        <v>734</v>
      </c>
      <c r="H267" s="40">
        <v>136</v>
      </c>
      <c r="I267" s="41">
        <v>264097760</v>
      </c>
      <c r="J267" s="42">
        <v>262961810</v>
      </c>
      <c r="K267" s="40">
        <f t="shared" si="61"/>
        <v>527059570</v>
      </c>
      <c r="L267" s="109">
        <f t="shared" si="59"/>
        <v>3875438.0147058824</v>
      </c>
      <c r="M267" s="239">
        <f t="shared" si="62"/>
        <v>1.0629982804439581E-2</v>
      </c>
      <c r="N267" s="26"/>
      <c r="O267" s="26"/>
      <c r="P267" s="26"/>
      <c r="Q267" s="26"/>
    </row>
    <row r="268" spans="1:17" ht="39.950000000000003" customHeight="1">
      <c r="A268" s="26"/>
      <c r="B268" s="332"/>
      <c r="C268" s="323"/>
      <c r="D268" s="327"/>
      <c r="E268" s="39" t="str">
        <f>'高額レセ疾病傾向(患者数順)'!$C$10</f>
        <v>1011</v>
      </c>
      <c r="F268" s="132" t="str">
        <f>'高額レセ疾病傾向(患者数順)'!$D$10</f>
        <v>その他の呼吸器系の疾患</v>
      </c>
      <c r="G268" s="132" t="s">
        <v>737</v>
      </c>
      <c r="H268" s="40">
        <v>122</v>
      </c>
      <c r="I268" s="41">
        <v>285249790</v>
      </c>
      <c r="J268" s="42">
        <v>57185440</v>
      </c>
      <c r="K268" s="40">
        <f t="shared" si="61"/>
        <v>342435230</v>
      </c>
      <c r="L268" s="109">
        <f t="shared" si="59"/>
        <v>2806846.1475409837</v>
      </c>
      <c r="M268" s="239">
        <f t="shared" si="62"/>
        <v>9.5357198686884474E-3</v>
      </c>
      <c r="N268" s="26"/>
      <c r="O268" s="26"/>
      <c r="P268" s="26"/>
      <c r="Q268" s="26"/>
    </row>
    <row r="269" spans="1:17" ht="39.950000000000003" customHeight="1" thickBot="1">
      <c r="A269" s="26"/>
      <c r="B269" s="333"/>
      <c r="C269" s="325"/>
      <c r="D269" s="328"/>
      <c r="E269" s="43" t="str">
        <f>'高額レセ疾病傾向(患者数順)'!$C$11</f>
        <v>1310</v>
      </c>
      <c r="F269" s="133" t="str">
        <f>'高額レセ疾病傾向(患者数順)'!$D$11</f>
        <v>その他の筋骨格系及び結合組織の疾患</v>
      </c>
      <c r="G269" s="133" t="s">
        <v>780</v>
      </c>
      <c r="H269" s="44">
        <v>55</v>
      </c>
      <c r="I269" s="45">
        <v>170793550</v>
      </c>
      <c r="J269" s="46">
        <v>18440750</v>
      </c>
      <c r="K269" s="44">
        <f t="shared" si="61"/>
        <v>189234300</v>
      </c>
      <c r="L269" s="110">
        <f t="shared" si="59"/>
        <v>3440623.6363636362</v>
      </c>
      <c r="M269" s="239">
        <f t="shared" si="62"/>
        <v>4.2988901047365949E-3</v>
      </c>
      <c r="N269" s="26"/>
      <c r="O269" s="26"/>
      <c r="P269" s="26"/>
      <c r="Q269" s="26"/>
    </row>
    <row r="270" spans="1:17" ht="39.950000000000003" customHeight="1">
      <c r="A270" s="26"/>
      <c r="B270" s="331">
        <v>54</v>
      </c>
      <c r="C270" s="330" t="s">
        <v>24</v>
      </c>
      <c r="D270" s="329">
        <f>Q58</f>
        <v>21237</v>
      </c>
      <c r="E270" s="47" t="str">
        <f>'高額レセ疾病傾向(患者数順)'!$C$7</f>
        <v>1901</v>
      </c>
      <c r="F270" s="131" t="str">
        <f>'高額レセ疾病傾向(患者数順)'!$D$7</f>
        <v>骨折</v>
      </c>
      <c r="G270" s="131" t="s">
        <v>681</v>
      </c>
      <c r="H270" s="88">
        <v>384</v>
      </c>
      <c r="I270" s="89">
        <v>933703900</v>
      </c>
      <c r="J270" s="90">
        <v>140924490</v>
      </c>
      <c r="K270" s="88">
        <f t="shared" si="61"/>
        <v>1074628390</v>
      </c>
      <c r="L270" s="111">
        <f t="shared" si="59"/>
        <v>2798511.4322916665</v>
      </c>
      <c r="M270" s="238">
        <f>IFERROR(H270/$Q$58,"-")</f>
        <v>1.8081649950557988E-2</v>
      </c>
      <c r="N270" s="26"/>
      <c r="O270" s="26"/>
      <c r="P270" s="26"/>
      <c r="Q270" s="26"/>
    </row>
    <row r="271" spans="1:17" ht="39.950000000000003" customHeight="1">
      <c r="A271" s="26"/>
      <c r="B271" s="332"/>
      <c r="C271" s="323"/>
      <c r="D271" s="327"/>
      <c r="E271" s="39" t="str">
        <f>'高額レセ疾病傾向(患者数順)'!$C$8</f>
        <v>0903</v>
      </c>
      <c r="F271" s="132" t="str">
        <f>'高額レセ疾病傾向(患者数順)'!$D$8</f>
        <v>その他の心疾患</v>
      </c>
      <c r="G271" s="132" t="s">
        <v>781</v>
      </c>
      <c r="H271" s="40">
        <v>261</v>
      </c>
      <c r="I271" s="41">
        <v>733038680</v>
      </c>
      <c r="J271" s="42">
        <v>186710040</v>
      </c>
      <c r="K271" s="40">
        <f t="shared" si="61"/>
        <v>919748720</v>
      </c>
      <c r="L271" s="109">
        <f t="shared" si="59"/>
        <v>3523941.4559386973</v>
      </c>
      <c r="M271" s="239">
        <f t="shared" ref="M271:M274" si="63">IFERROR(H271/$Q$58,"-")</f>
        <v>1.2289871450769882E-2</v>
      </c>
      <c r="N271" s="26"/>
      <c r="O271" s="26"/>
      <c r="P271" s="26"/>
      <c r="Q271" s="26"/>
    </row>
    <row r="272" spans="1:17" ht="39.950000000000003" customHeight="1">
      <c r="A272" s="26"/>
      <c r="B272" s="332"/>
      <c r="C272" s="323"/>
      <c r="D272" s="327"/>
      <c r="E272" s="39" t="str">
        <f>'高額レセ疾病傾向(患者数順)'!$C$9</f>
        <v>0210</v>
      </c>
      <c r="F272" s="132" t="str">
        <f>'高額レセ疾病傾向(患者数順)'!$D$9</f>
        <v>その他の悪性新生物＜腫瘍＞</v>
      </c>
      <c r="G272" s="132" t="s">
        <v>734</v>
      </c>
      <c r="H272" s="40">
        <v>184</v>
      </c>
      <c r="I272" s="41">
        <v>363204740</v>
      </c>
      <c r="J272" s="42">
        <v>336798330</v>
      </c>
      <c r="K272" s="40">
        <f t="shared" si="61"/>
        <v>700003070</v>
      </c>
      <c r="L272" s="109">
        <f t="shared" si="59"/>
        <v>3804364.5108695654</v>
      </c>
      <c r="M272" s="239">
        <f t="shared" si="63"/>
        <v>8.6641239346423697E-3</v>
      </c>
      <c r="N272" s="26"/>
      <c r="O272" s="26"/>
      <c r="P272" s="26"/>
      <c r="Q272" s="26"/>
    </row>
    <row r="273" spans="1:17" ht="39.950000000000003" customHeight="1">
      <c r="A273" s="26"/>
      <c r="B273" s="332"/>
      <c r="C273" s="323"/>
      <c r="D273" s="327"/>
      <c r="E273" s="39" t="str">
        <f>'高額レセ疾病傾向(患者数順)'!$C$10</f>
        <v>1011</v>
      </c>
      <c r="F273" s="132" t="str">
        <f>'高額レセ疾病傾向(患者数順)'!$D$10</f>
        <v>その他の呼吸器系の疾患</v>
      </c>
      <c r="G273" s="132" t="s">
        <v>737</v>
      </c>
      <c r="H273" s="40">
        <v>203</v>
      </c>
      <c r="I273" s="41">
        <v>482534340</v>
      </c>
      <c r="J273" s="42">
        <v>85375400</v>
      </c>
      <c r="K273" s="40">
        <f t="shared" si="61"/>
        <v>567909740</v>
      </c>
      <c r="L273" s="109">
        <f t="shared" si="59"/>
        <v>2797584.9261083743</v>
      </c>
      <c r="M273" s="239">
        <f t="shared" si="63"/>
        <v>9.5587889061543533E-3</v>
      </c>
      <c r="N273" s="26"/>
      <c r="O273" s="26"/>
      <c r="P273" s="26"/>
      <c r="Q273" s="26"/>
    </row>
    <row r="274" spans="1:17" ht="39.950000000000003" customHeight="1" thickBot="1">
      <c r="A274" s="26"/>
      <c r="B274" s="333"/>
      <c r="C274" s="325"/>
      <c r="D274" s="328"/>
      <c r="E274" s="43" t="str">
        <f>'高額レセ疾病傾向(患者数順)'!$C$11</f>
        <v>1310</v>
      </c>
      <c r="F274" s="133" t="str">
        <f>'高額レセ疾病傾向(患者数順)'!$D$11</f>
        <v>その他の筋骨格系及び結合組織の疾患</v>
      </c>
      <c r="G274" s="133" t="s">
        <v>782</v>
      </c>
      <c r="H274" s="44">
        <v>242</v>
      </c>
      <c r="I274" s="45">
        <v>816214480</v>
      </c>
      <c r="J274" s="46">
        <v>58674710</v>
      </c>
      <c r="K274" s="44">
        <f t="shared" si="61"/>
        <v>874889190</v>
      </c>
      <c r="L274" s="110">
        <f t="shared" si="59"/>
        <v>3615244.5867768596</v>
      </c>
      <c r="M274" s="240">
        <f t="shared" si="63"/>
        <v>1.1395206479257899E-2</v>
      </c>
      <c r="N274" s="26"/>
      <c r="O274" s="26"/>
      <c r="P274" s="26"/>
      <c r="Q274" s="26"/>
    </row>
    <row r="275" spans="1:17" ht="39.950000000000003" customHeight="1">
      <c r="A275" s="26"/>
      <c r="B275" s="331">
        <v>55</v>
      </c>
      <c r="C275" s="330" t="s">
        <v>15</v>
      </c>
      <c r="D275" s="329">
        <f>Q59</f>
        <v>21975</v>
      </c>
      <c r="E275" s="47" t="str">
        <f>'高額レセ疾病傾向(患者数順)'!$C$7</f>
        <v>1901</v>
      </c>
      <c r="F275" s="131" t="str">
        <f>'高額レセ疾病傾向(患者数順)'!$D$7</f>
        <v>骨折</v>
      </c>
      <c r="G275" s="131" t="s">
        <v>681</v>
      </c>
      <c r="H275" s="88">
        <v>359</v>
      </c>
      <c r="I275" s="89">
        <v>860659670</v>
      </c>
      <c r="J275" s="90">
        <v>119981120</v>
      </c>
      <c r="K275" s="88">
        <f t="shared" si="61"/>
        <v>980640790</v>
      </c>
      <c r="L275" s="111">
        <f t="shared" si="59"/>
        <v>2731589.9442896936</v>
      </c>
      <c r="M275" s="238">
        <f>IFERROR(H275/$Q$59,"-")</f>
        <v>1.6336746302616608E-2</v>
      </c>
      <c r="N275" s="26"/>
      <c r="O275" s="26"/>
      <c r="P275" s="26"/>
      <c r="Q275" s="26"/>
    </row>
    <row r="276" spans="1:17" ht="39.950000000000003" customHeight="1">
      <c r="A276" s="26"/>
      <c r="B276" s="332"/>
      <c r="C276" s="323"/>
      <c r="D276" s="327"/>
      <c r="E276" s="39" t="str">
        <f>'高額レセ疾病傾向(患者数順)'!$C$8</f>
        <v>0903</v>
      </c>
      <c r="F276" s="132" t="str">
        <f>'高額レセ疾病傾向(患者数順)'!$D$8</f>
        <v>その他の心疾患</v>
      </c>
      <c r="G276" s="132" t="s">
        <v>744</v>
      </c>
      <c r="H276" s="40">
        <v>265</v>
      </c>
      <c r="I276" s="41">
        <v>709209370</v>
      </c>
      <c r="J276" s="42">
        <v>173602600</v>
      </c>
      <c r="K276" s="40">
        <f t="shared" si="61"/>
        <v>882811970</v>
      </c>
      <c r="L276" s="109">
        <f t="shared" si="59"/>
        <v>3331365.9245283017</v>
      </c>
      <c r="M276" s="239">
        <f t="shared" ref="M276:M279" si="64">IFERROR(H276/$Q$59,"-")</f>
        <v>1.2059158134243459E-2</v>
      </c>
      <c r="N276" s="26"/>
      <c r="O276" s="26"/>
      <c r="P276" s="26"/>
      <c r="Q276" s="26"/>
    </row>
    <row r="277" spans="1:17" ht="39.950000000000003" customHeight="1">
      <c r="A277" s="26"/>
      <c r="B277" s="332"/>
      <c r="C277" s="323"/>
      <c r="D277" s="327"/>
      <c r="E277" s="39" t="str">
        <f>'高額レセ疾病傾向(患者数順)'!$C$9</f>
        <v>0210</v>
      </c>
      <c r="F277" s="132" t="str">
        <f>'高額レセ疾病傾向(患者数順)'!$D$9</f>
        <v>その他の悪性新生物＜腫瘍＞</v>
      </c>
      <c r="G277" s="132" t="s">
        <v>764</v>
      </c>
      <c r="H277" s="40">
        <v>214</v>
      </c>
      <c r="I277" s="41">
        <v>436928220</v>
      </c>
      <c r="J277" s="42">
        <v>433824950</v>
      </c>
      <c r="K277" s="40">
        <f t="shared" si="61"/>
        <v>870753170</v>
      </c>
      <c r="L277" s="109">
        <f t="shared" si="59"/>
        <v>4068940.0467289719</v>
      </c>
      <c r="M277" s="239">
        <f t="shared" si="64"/>
        <v>9.7383390216154719E-3</v>
      </c>
      <c r="N277" s="26"/>
      <c r="O277" s="26"/>
      <c r="P277" s="26"/>
      <c r="Q277" s="26"/>
    </row>
    <row r="278" spans="1:17" ht="39.950000000000003" customHeight="1">
      <c r="A278" s="26"/>
      <c r="B278" s="332"/>
      <c r="C278" s="323"/>
      <c r="D278" s="327"/>
      <c r="E278" s="39" t="str">
        <f>'高額レセ疾病傾向(患者数順)'!$C$10</f>
        <v>1011</v>
      </c>
      <c r="F278" s="132" t="str">
        <f>'高額レセ疾病傾向(患者数順)'!$D$10</f>
        <v>その他の呼吸器系の疾患</v>
      </c>
      <c r="G278" s="132" t="s">
        <v>698</v>
      </c>
      <c r="H278" s="40">
        <v>147</v>
      </c>
      <c r="I278" s="41">
        <v>321866070</v>
      </c>
      <c r="J278" s="42">
        <v>62666280</v>
      </c>
      <c r="K278" s="40">
        <f t="shared" si="61"/>
        <v>384532350</v>
      </c>
      <c r="L278" s="109">
        <f t="shared" si="59"/>
        <v>2615866.3265306121</v>
      </c>
      <c r="M278" s="239">
        <f t="shared" si="64"/>
        <v>6.6894197952218426E-3</v>
      </c>
      <c r="N278" s="26"/>
      <c r="O278" s="26"/>
      <c r="P278" s="26"/>
      <c r="Q278" s="26"/>
    </row>
    <row r="279" spans="1:17" ht="39.950000000000003" customHeight="1" thickBot="1">
      <c r="A279" s="26"/>
      <c r="B279" s="333"/>
      <c r="C279" s="325"/>
      <c r="D279" s="328"/>
      <c r="E279" s="43" t="str">
        <f>'高額レセ疾病傾向(患者数順)'!$C$11</f>
        <v>1310</v>
      </c>
      <c r="F279" s="133" t="str">
        <f>'高額レセ疾病傾向(患者数順)'!$D$11</f>
        <v>その他の筋骨格系及び結合組織の疾患</v>
      </c>
      <c r="G279" s="133" t="s">
        <v>732</v>
      </c>
      <c r="H279" s="44">
        <v>164</v>
      </c>
      <c r="I279" s="45">
        <v>424179320</v>
      </c>
      <c r="J279" s="46">
        <v>50924630</v>
      </c>
      <c r="K279" s="44">
        <f t="shared" si="61"/>
        <v>475103950</v>
      </c>
      <c r="L279" s="110">
        <f t="shared" si="59"/>
        <v>2896975.3048780486</v>
      </c>
      <c r="M279" s="239">
        <f t="shared" si="64"/>
        <v>7.4630261660978388E-3</v>
      </c>
      <c r="N279" s="26"/>
      <c r="O279" s="26"/>
      <c r="P279" s="26"/>
      <c r="Q279" s="26"/>
    </row>
    <row r="280" spans="1:17" ht="39.950000000000003" customHeight="1">
      <c r="A280" s="26"/>
      <c r="B280" s="331">
        <v>56</v>
      </c>
      <c r="C280" s="330" t="s">
        <v>9</v>
      </c>
      <c r="D280" s="329">
        <f>Q60</f>
        <v>14205</v>
      </c>
      <c r="E280" s="47" t="str">
        <f>'高額レセ疾病傾向(患者数順)'!$C$7</f>
        <v>1901</v>
      </c>
      <c r="F280" s="131" t="str">
        <f>'高額レセ疾病傾向(患者数順)'!$D$7</f>
        <v>骨折</v>
      </c>
      <c r="G280" s="131" t="s">
        <v>713</v>
      </c>
      <c r="H280" s="88">
        <v>221</v>
      </c>
      <c r="I280" s="89">
        <v>588130510</v>
      </c>
      <c r="J280" s="90">
        <v>97496610</v>
      </c>
      <c r="K280" s="88">
        <f t="shared" si="61"/>
        <v>685627120</v>
      </c>
      <c r="L280" s="111">
        <f t="shared" si="59"/>
        <v>3102385.1583710406</v>
      </c>
      <c r="M280" s="238">
        <f>IFERROR(H280/$Q$60,"-")</f>
        <v>1.5557902147131292E-2</v>
      </c>
      <c r="N280" s="26"/>
      <c r="O280" s="26"/>
      <c r="P280" s="26"/>
      <c r="Q280" s="26"/>
    </row>
    <row r="281" spans="1:17" ht="39.950000000000003" customHeight="1">
      <c r="A281" s="26"/>
      <c r="B281" s="332"/>
      <c r="C281" s="323"/>
      <c r="D281" s="327"/>
      <c r="E281" s="39" t="str">
        <f>'高額レセ疾病傾向(患者数順)'!$C$8</f>
        <v>0903</v>
      </c>
      <c r="F281" s="132" t="str">
        <f>'高額レセ疾病傾向(患者数順)'!$D$8</f>
        <v>その他の心疾患</v>
      </c>
      <c r="G281" s="132" t="s">
        <v>717</v>
      </c>
      <c r="H281" s="40">
        <v>182</v>
      </c>
      <c r="I281" s="41">
        <v>529757360</v>
      </c>
      <c r="J281" s="42">
        <v>113653240</v>
      </c>
      <c r="K281" s="40">
        <f t="shared" si="61"/>
        <v>643410600</v>
      </c>
      <c r="L281" s="109">
        <f t="shared" si="59"/>
        <v>3535223.076923077</v>
      </c>
      <c r="M281" s="239">
        <f t="shared" ref="M281:M284" si="65">IFERROR(H281/$Q$60,"-")</f>
        <v>1.2812390003519887E-2</v>
      </c>
      <c r="N281" s="26"/>
      <c r="O281" s="26"/>
      <c r="P281" s="26"/>
      <c r="Q281" s="26"/>
    </row>
    <row r="282" spans="1:17" ht="39.950000000000003" customHeight="1">
      <c r="A282" s="26"/>
      <c r="B282" s="332"/>
      <c r="C282" s="323"/>
      <c r="D282" s="327"/>
      <c r="E282" s="39" t="str">
        <f>'高額レセ疾病傾向(患者数順)'!$C$9</f>
        <v>0210</v>
      </c>
      <c r="F282" s="132" t="str">
        <f>'高額レセ疾病傾向(患者数順)'!$D$9</f>
        <v>その他の悪性新生物＜腫瘍＞</v>
      </c>
      <c r="G282" s="132" t="s">
        <v>783</v>
      </c>
      <c r="H282" s="40">
        <v>142</v>
      </c>
      <c r="I282" s="41">
        <v>350028740</v>
      </c>
      <c r="J282" s="42">
        <v>209781070</v>
      </c>
      <c r="K282" s="40">
        <f t="shared" si="61"/>
        <v>559809810</v>
      </c>
      <c r="L282" s="109">
        <f t="shared" si="59"/>
        <v>3942322.6056338027</v>
      </c>
      <c r="M282" s="239">
        <f t="shared" si="65"/>
        <v>9.9964801126363953E-3</v>
      </c>
      <c r="N282" s="26"/>
      <c r="O282" s="26"/>
      <c r="P282" s="26"/>
      <c r="Q282" s="26"/>
    </row>
    <row r="283" spans="1:17" ht="39.950000000000003" customHeight="1">
      <c r="A283" s="26"/>
      <c r="B283" s="332"/>
      <c r="C283" s="323"/>
      <c r="D283" s="327"/>
      <c r="E283" s="39" t="str">
        <f>'高額レセ疾病傾向(患者数順)'!$C$10</f>
        <v>1011</v>
      </c>
      <c r="F283" s="132" t="str">
        <f>'高額レセ疾病傾向(患者数順)'!$D$10</f>
        <v>その他の呼吸器系の疾患</v>
      </c>
      <c r="G283" s="132" t="s">
        <v>684</v>
      </c>
      <c r="H283" s="40">
        <v>139</v>
      </c>
      <c r="I283" s="41">
        <v>307457330</v>
      </c>
      <c r="J283" s="42">
        <v>70934140</v>
      </c>
      <c r="K283" s="40">
        <f t="shared" si="61"/>
        <v>378391470</v>
      </c>
      <c r="L283" s="109">
        <f t="shared" si="59"/>
        <v>2722240.7913669064</v>
      </c>
      <c r="M283" s="239">
        <f t="shared" si="65"/>
        <v>9.7852868708201337E-3</v>
      </c>
      <c r="N283" s="26"/>
      <c r="O283" s="26"/>
      <c r="P283" s="26"/>
      <c r="Q283" s="26"/>
    </row>
    <row r="284" spans="1:17" ht="39.950000000000003" customHeight="1" thickBot="1">
      <c r="A284" s="26"/>
      <c r="B284" s="333"/>
      <c r="C284" s="325"/>
      <c r="D284" s="328"/>
      <c r="E284" s="43" t="str">
        <f>'高額レセ疾病傾向(患者数順)'!$C$11</f>
        <v>1310</v>
      </c>
      <c r="F284" s="133" t="str">
        <f>'高額レセ疾病傾向(患者数順)'!$D$11</f>
        <v>その他の筋骨格系及び結合組織の疾患</v>
      </c>
      <c r="G284" s="133" t="s">
        <v>784</v>
      </c>
      <c r="H284" s="44">
        <v>100</v>
      </c>
      <c r="I284" s="45">
        <v>372106330</v>
      </c>
      <c r="J284" s="46">
        <v>36059190</v>
      </c>
      <c r="K284" s="44">
        <f t="shared" si="61"/>
        <v>408165520</v>
      </c>
      <c r="L284" s="110">
        <f t="shared" si="59"/>
        <v>4081655.2</v>
      </c>
      <c r="M284" s="240">
        <f t="shared" si="65"/>
        <v>7.0397747272087294E-3</v>
      </c>
      <c r="N284" s="26"/>
      <c r="O284" s="26"/>
      <c r="P284" s="26"/>
      <c r="Q284" s="26"/>
    </row>
    <row r="285" spans="1:17" ht="39.950000000000003" customHeight="1">
      <c r="A285" s="26"/>
      <c r="B285" s="331">
        <v>57</v>
      </c>
      <c r="C285" s="330" t="s">
        <v>43</v>
      </c>
      <c r="D285" s="329">
        <f>Q61</f>
        <v>10006</v>
      </c>
      <c r="E285" s="47" t="str">
        <f>'高額レセ疾病傾向(患者数順)'!$C$7</f>
        <v>1901</v>
      </c>
      <c r="F285" s="131" t="str">
        <f>'高額レセ疾病傾向(患者数順)'!$D$7</f>
        <v>骨折</v>
      </c>
      <c r="G285" s="131" t="s">
        <v>690</v>
      </c>
      <c r="H285" s="88">
        <v>190</v>
      </c>
      <c r="I285" s="89">
        <v>516700090</v>
      </c>
      <c r="J285" s="90">
        <v>71815630</v>
      </c>
      <c r="K285" s="88">
        <f t="shared" si="61"/>
        <v>588515720</v>
      </c>
      <c r="L285" s="111">
        <f t="shared" si="59"/>
        <v>3097451.1578947366</v>
      </c>
      <c r="M285" s="238">
        <f>IFERROR(H285/$Q$61,"-")</f>
        <v>1.898860683589846E-2</v>
      </c>
      <c r="N285" s="26"/>
      <c r="O285" s="26"/>
      <c r="P285" s="26"/>
      <c r="Q285" s="26"/>
    </row>
    <row r="286" spans="1:17" ht="39.950000000000003" customHeight="1">
      <c r="A286" s="26"/>
      <c r="B286" s="332"/>
      <c r="C286" s="323"/>
      <c r="D286" s="327"/>
      <c r="E286" s="39" t="str">
        <f>'高額レセ疾病傾向(患者数順)'!$C$8</f>
        <v>0903</v>
      </c>
      <c r="F286" s="132" t="str">
        <f>'高額レセ疾病傾向(患者数順)'!$D$8</f>
        <v>その他の心疾患</v>
      </c>
      <c r="G286" s="132" t="s">
        <v>785</v>
      </c>
      <c r="H286" s="40">
        <v>125</v>
      </c>
      <c r="I286" s="41">
        <v>331992740</v>
      </c>
      <c r="J286" s="42">
        <v>81020510</v>
      </c>
      <c r="K286" s="40">
        <f t="shared" si="61"/>
        <v>413013250</v>
      </c>
      <c r="L286" s="109">
        <f t="shared" si="59"/>
        <v>3304106</v>
      </c>
      <c r="M286" s="239">
        <f t="shared" ref="M286:M289" si="66">IFERROR(H286/$Q$61,"-")</f>
        <v>1.249250449730162E-2</v>
      </c>
      <c r="N286" s="26"/>
      <c r="O286" s="26"/>
      <c r="P286" s="26"/>
      <c r="Q286" s="26"/>
    </row>
    <row r="287" spans="1:17" ht="39.950000000000003" customHeight="1">
      <c r="A287" s="26"/>
      <c r="B287" s="332"/>
      <c r="C287" s="323"/>
      <c r="D287" s="327"/>
      <c r="E287" s="39" t="str">
        <f>'高額レセ疾病傾向(患者数順)'!$C$9</f>
        <v>0210</v>
      </c>
      <c r="F287" s="132" t="str">
        <f>'高額レセ疾病傾向(患者数順)'!$D$9</f>
        <v>その他の悪性新生物＜腫瘍＞</v>
      </c>
      <c r="G287" s="132" t="s">
        <v>786</v>
      </c>
      <c r="H287" s="40">
        <v>79</v>
      </c>
      <c r="I287" s="41">
        <v>140204980</v>
      </c>
      <c r="J287" s="42">
        <v>144839210</v>
      </c>
      <c r="K287" s="40">
        <f t="shared" si="61"/>
        <v>285044190</v>
      </c>
      <c r="L287" s="109">
        <f t="shared" si="59"/>
        <v>3608154.3037974685</v>
      </c>
      <c r="M287" s="239">
        <f t="shared" si="66"/>
        <v>7.8952628422946231E-3</v>
      </c>
      <c r="N287" s="26"/>
      <c r="O287" s="26"/>
      <c r="P287" s="26"/>
      <c r="Q287" s="26"/>
    </row>
    <row r="288" spans="1:17" ht="39.950000000000003" customHeight="1">
      <c r="A288" s="26"/>
      <c r="B288" s="332"/>
      <c r="C288" s="323"/>
      <c r="D288" s="327"/>
      <c r="E288" s="39" t="str">
        <f>'高額レセ疾病傾向(患者数順)'!$C$10</f>
        <v>1011</v>
      </c>
      <c r="F288" s="132" t="str">
        <f>'高額レセ疾病傾向(患者数順)'!$D$10</f>
        <v>その他の呼吸器系の疾患</v>
      </c>
      <c r="G288" s="132" t="s">
        <v>705</v>
      </c>
      <c r="H288" s="40">
        <v>106</v>
      </c>
      <c r="I288" s="41">
        <v>248245420</v>
      </c>
      <c r="J288" s="42">
        <v>64263220</v>
      </c>
      <c r="K288" s="40">
        <f t="shared" si="61"/>
        <v>312508640</v>
      </c>
      <c r="L288" s="109">
        <f t="shared" si="59"/>
        <v>2948194.716981132</v>
      </c>
      <c r="M288" s="239">
        <f t="shared" si="66"/>
        <v>1.0593643813711773E-2</v>
      </c>
      <c r="N288" s="26"/>
      <c r="O288" s="26"/>
      <c r="P288" s="26"/>
      <c r="Q288" s="26"/>
    </row>
    <row r="289" spans="1:17" ht="39.950000000000003" customHeight="1" thickBot="1">
      <c r="A289" s="26"/>
      <c r="B289" s="333"/>
      <c r="C289" s="325"/>
      <c r="D289" s="328"/>
      <c r="E289" s="43" t="str">
        <f>'高額レセ疾病傾向(患者数順)'!$C$11</f>
        <v>1310</v>
      </c>
      <c r="F289" s="133" t="str">
        <f>'高額レセ疾病傾向(患者数順)'!$D$11</f>
        <v>その他の筋骨格系及び結合組織の疾患</v>
      </c>
      <c r="G289" s="133" t="s">
        <v>784</v>
      </c>
      <c r="H289" s="44">
        <v>82</v>
      </c>
      <c r="I289" s="45">
        <v>313750970</v>
      </c>
      <c r="J289" s="46">
        <v>32516310</v>
      </c>
      <c r="K289" s="44">
        <f t="shared" si="61"/>
        <v>346267280</v>
      </c>
      <c r="L289" s="110">
        <f t="shared" si="59"/>
        <v>4222771.7073170729</v>
      </c>
      <c r="M289" s="239">
        <f t="shared" si="66"/>
        <v>8.1950829502298629E-3</v>
      </c>
      <c r="N289" s="26"/>
      <c r="O289" s="26"/>
      <c r="P289" s="26"/>
      <c r="Q289" s="26"/>
    </row>
    <row r="290" spans="1:17" ht="39.950000000000003" customHeight="1">
      <c r="A290" s="26"/>
      <c r="B290" s="331">
        <v>58</v>
      </c>
      <c r="C290" s="330" t="s">
        <v>25</v>
      </c>
      <c r="D290" s="329">
        <f>Q62</f>
        <v>11734</v>
      </c>
      <c r="E290" s="47" t="str">
        <f>'高額レセ疾病傾向(患者数順)'!$C$7</f>
        <v>1901</v>
      </c>
      <c r="F290" s="131" t="str">
        <f>'高額レセ疾病傾向(患者数順)'!$D$7</f>
        <v>骨折</v>
      </c>
      <c r="G290" s="131" t="s">
        <v>681</v>
      </c>
      <c r="H290" s="88">
        <v>179</v>
      </c>
      <c r="I290" s="89">
        <v>454115230</v>
      </c>
      <c r="J290" s="90">
        <v>73213300</v>
      </c>
      <c r="K290" s="88">
        <f t="shared" si="61"/>
        <v>527328530</v>
      </c>
      <c r="L290" s="111">
        <f t="shared" si="59"/>
        <v>2945969.4413407822</v>
      </c>
      <c r="M290" s="238">
        <f>IFERROR(H290/$Q$62,"-")</f>
        <v>1.5254815067325719E-2</v>
      </c>
      <c r="N290" s="26"/>
      <c r="O290" s="26"/>
      <c r="P290" s="26"/>
      <c r="Q290" s="26"/>
    </row>
    <row r="291" spans="1:17" ht="39.950000000000003" customHeight="1">
      <c r="A291" s="26"/>
      <c r="B291" s="332"/>
      <c r="C291" s="323"/>
      <c r="D291" s="327"/>
      <c r="E291" s="39" t="str">
        <f>'高額レセ疾病傾向(患者数順)'!$C$8</f>
        <v>0903</v>
      </c>
      <c r="F291" s="132" t="str">
        <f>'高額レセ疾病傾向(患者数順)'!$D$8</f>
        <v>その他の心疾患</v>
      </c>
      <c r="G291" s="132" t="s">
        <v>751</v>
      </c>
      <c r="H291" s="40">
        <v>137</v>
      </c>
      <c r="I291" s="41">
        <v>387922290</v>
      </c>
      <c r="J291" s="42">
        <v>103215710</v>
      </c>
      <c r="K291" s="40">
        <f t="shared" si="61"/>
        <v>491138000</v>
      </c>
      <c r="L291" s="109">
        <f t="shared" si="59"/>
        <v>3584948.9051094889</v>
      </c>
      <c r="M291" s="239">
        <f t="shared" ref="M291:M294" si="67">IFERROR(H291/$Q$62,"-")</f>
        <v>1.1675472984489517E-2</v>
      </c>
      <c r="N291" s="26"/>
      <c r="O291" s="26"/>
      <c r="P291" s="26"/>
      <c r="Q291" s="26"/>
    </row>
    <row r="292" spans="1:17" ht="39.950000000000003" customHeight="1">
      <c r="A292" s="26"/>
      <c r="B292" s="332"/>
      <c r="C292" s="323"/>
      <c r="D292" s="327"/>
      <c r="E292" s="39" t="str">
        <f>'高額レセ疾病傾向(患者数順)'!$C$9</f>
        <v>0210</v>
      </c>
      <c r="F292" s="132" t="str">
        <f>'高額レセ疾病傾向(患者数順)'!$D$9</f>
        <v>その他の悪性新生物＜腫瘍＞</v>
      </c>
      <c r="G292" s="132" t="s">
        <v>734</v>
      </c>
      <c r="H292" s="40">
        <v>129</v>
      </c>
      <c r="I292" s="41">
        <v>237906280</v>
      </c>
      <c r="J292" s="42">
        <v>242424450</v>
      </c>
      <c r="K292" s="40">
        <f t="shared" si="61"/>
        <v>480330730</v>
      </c>
      <c r="L292" s="109">
        <f t="shared" si="59"/>
        <v>3723494.0310077518</v>
      </c>
      <c r="M292" s="239">
        <f t="shared" si="67"/>
        <v>1.0993693540139765E-2</v>
      </c>
      <c r="N292" s="26"/>
      <c r="O292" s="26"/>
      <c r="P292" s="26"/>
      <c r="Q292" s="26"/>
    </row>
    <row r="293" spans="1:17" ht="39.950000000000003" customHeight="1">
      <c r="A293" s="26"/>
      <c r="B293" s="332"/>
      <c r="C293" s="323"/>
      <c r="D293" s="327"/>
      <c r="E293" s="39" t="str">
        <f>'高額レセ疾病傾向(患者数順)'!$C$10</f>
        <v>1011</v>
      </c>
      <c r="F293" s="132" t="str">
        <f>'高額レセ疾病傾向(患者数順)'!$D$10</f>
        <v>その他の呼吸器系の疾患</v>
      </c>
      <c r="G293" s="132" t="s">
        <v>760</v>
      </c>
      <c r="H293" s="40">
        <v>108</v>
      </c>
      <c r="I293" s="41">
        <v>252692710</v>
      </c>
      <c r="J293" s="42">
        <v>59405260</v>
      </c>
      <c r="K293" s="40">
        <f t="shared" si="61"/>
        <v>312097970</v>
      </c>
      <c r="L293" s="109">
        <f t="shared" si="59"/>
        <v>2889796.0185185187</v>
      </c>
      <c r="M293" s="239">
        <f t="shared" si="67"/>
        <v>9.2040224987216639E-3</v>
      </c>
      <c r="N293" s="26"/>
      <c r="O293" s="26"/>
      <c r="P293" s="26"/>
      <c r="Q293" s="26"/>
    </row>
    <row r="294" spans="1:17" ht="39.950000000000003" customHeight="1" thickBot="1">
      <c r="A294" s="26"/>
      <c r="B294" s="333"/>
      <c r="C294" s="325"/>
      <c r="D294" s="328"/>
      <c r="E294" s="43" t="str">
        <f>'高額レセ疾病傾向(患者数順)'!$C$11</f>
        <v>1310</v>
      </c>
      <c r="F294" s="133" t="str">
        <f>'高額レセ疾病傾向(患者数順)'!$D$11</f>
        <v>その他の筋骨格系及び結合組織の疾患</v>
      </c>
      <c r="G294" s="133" t="s">
        <v>761</v>
      </c>
      <c r="H294" s="44">
        <v>120</v>
      </c>
      <c r="I294" s="45">
        <v>399554350</v>
      </c>
      <c r="J294" s="46">
        <v>45371080</v>
      </c>
      <c r="K294" s="44">
        <f t="shared" si="61"/>
        <v>444925430</v>
      </c>
      <c r="L294" s="110">
        <f t="shared" si="59"/>
        <v>3707711.9166666665</v>
      </c>
      <c r="M294" s="239">
        <f t="shared" si="67"/>
        <v>1.0226691665246293E-2</v>
      </c>
      <c r="N294" s="26"/>
      <c r="O294" s="26"/>
      <c r="P294" s="26"/>
      <c r="Q294" s="26"/>
    </row>
    <row r="295" spans="1:17" ht="39.950000000000003" customHeight="1">
      <c r="A295" s="26"/>
      <c r="B295" s="331">
        <v>59</v>
      </c>
      <c r="C295" s="330" t="s">
        <v>20</v>
      </c>
      <c r="D295" s="329">
        <f>Q63</f>
        <v>83614</v>
      </c>
      <c r="E295" s="47" t="str">
        <f>'高額レセ疾病傾向(患者数順)'!$C$7</f>
        <v>1901</v>
      </c>
      <c r="F295" s="131" t="str">
        <f>'高額レセ疾病傾向(患者数順)'!$D$7</f>
        <v>骨折</v>
      </c>
      <c r="G295" s="131" t="s">
        <v>681</v>
      </c>
      <c r="H295" s="88">
        <v>1414</v>
      </c>
      <c r="I295" s="89">
        <v>3754840750</v>
      </c>
      <c r="J295" s="90">
        <v>570728090</v>
      </c>
      <c r="K295" s="88">
        <f t="shared" si="61"/>
        <v>4325568840</v>
      </c>
      <c r="L295" s="111">
        <f t="shared" si="59"/>
        <v>3059101.0183875528</v>
      </c>
      <c r="M295" s="238">
        <f>IFERROR(H295/$Q$63,"-")</f>
        <v>1.6911043605137895E-2</v>
      </c>
      <c r="N295" s="26"/>
      <c r="O295" s="26"/>
      <c r="P295" s="26"/>
      <c r="Q295" s="26"/>
    </row>
    <row r="296" spans="1:17" ht="39.950000000000003" customHeight="1">
      <c r="A296" s="26"/>
      <c r="B296" s="332"/>
      <c r="C296" s="323"/>
      <c r="D296" s="327"/>
      <c r="E296" s="39" t="str">
        <f>'高額レセ疾病傾向(患者数順)'!$C$8</f>
        <v>0903</v>
      </c>
      <c r="F296" s="132" t="str">
        <f>'高額レセ疾病傾向(患者数順)'!$D$8</f>
        <v>その他の心疾患</v>
      </c>
      <c r="G296" s="132" t="s">
        <v>704</v>
      </c>
      <c r="H296" s="40">
        <v>1001</v>
      </c>
      <c r="I296" s="41">
        <v>2773441670</v>
      </c>
      <c r="J296" s="42">
        <v>630336120</v>
      </c>
      <c r="K296" s="40">
        <f t="shared" si="61"/>
        <v>3403777790</v>
      </c>
      <c r="L296" s="109">
        <f t="shared" si="59"/>
        <v>3400377.4125874126</v>
      </c>
      <c r="M296" s="239">
        <f t="shared" ref="M296:M299" si="68">IFERROR(H296/$Q$63,"-")</f>
        <v>1.1971679383835242E-2</v>
      </c>
      <c r="N296" s="26"/>
      <c r="O296" s="26"/>
      <c r="P296" s="26"/>
      <c r="Q296" s="26"/>
    </row>
    <row r="297" spans="1:17" ht="39.950000000000003" customHeight="1">
      <c r="A297" s="26"/>
      <c r="B297" s="332"/>
      <c r="C297" s="323"/>
      <c r="D297" s="327"/>
      <c r="E297" s="39" t="str">
        <f>'高額レセ疾病傾向(患者数順)'!$C$9</f>
        <v>0210</v>
      </c>
      <c r="F297" s="132" t="str">
        <f>'高額レセ疾病傾向(患者数順)'!$D$9</f>
        <v>その他の悪性新生物＜腫瘍＞</v>
      </c>
      <c r="G297" s="132" t="s">
        <v>734</v>
      </c>
      <c r="H297" s="40">
        <v>763</v>
      </c>
      <c r="I297" s="41">
        <v>1456405110</v>
      </c>
      <c r="J297" s="42">
        <v>1421326900</v>
      </c>
      <c r="K297" s="40">
        <f t="shared" si="61"/>
        <v>2877732010</v>
      </c>
      <c r="L297" s="109">
        <f t="shared" si="59"/>
        <v>3771601.5858453475</v>
      </c>
      <c r="M297" s="239">
        <f t="shared" si="68"/>
        <v>9.125266103762528E-3</v>
      </c>
      <c r="N297" s="26"/>
      <c r="O297" s="26"/>
      <c r="P297" s="26"/>
      <c r="Q297" s="26"/>
    </row>
    <row r="298" spans="1:17" ht="39.950000000000003" customHeight="1">
      <c r="A298" s="26"/>
      <c r="B298" s="332"/>
      <c r="C298" s="323"/>
      <c r="D298" s="327"/>
      <c r="E298" s="39" t="str">
        <f>'高額レセ疾病傾向(患者数順)'!$C$10</f>
        <v>1011</v>
      </c>
      <c r="F298" s="132" t="str">
        <f>'高額レセ疾病傾向(患者数順)'!$D$10</f>
        <v>その他の呼吸器系の疾患</v>
      </c>
      <c r="G298" s="132" t="s">
        <v>684</v>
      </c>
      <c r="H298" s="40">
        <v>776</v>
      </c>
      <c r="I298" s="41">
        <v>1627205500</v>
      </c>
      <c r="J298" s="42">
        <v>393874120</v>
      </c>
      <c r="K298" s="40">
        <f t="shared" si="61"/>
        <v>2021079620</v>
      </c>
      <c r="L298" s="109">
        <f t="shared" si="59"/>
        <v>2604484.0463917525</v>
      </c>
      <c r="M298" s="239">
        <f t="shared" si="68"/>
        <v>9.2807424593967514E-3</v>
      </c>
      <c r="N298" s="26"/>
      <c r="O298" s="26"/>
      <c r="P298" s="26"/>
      <c r="Q298" s="26"/>
    </row>
    <row r="299" spans="1:17" ht="39.950000000000003" customHeight="1" thickBot="1">
      <c r="A299" s="26"/>
      <c r="B299" s="333"/>
      <c r="C299" s="325"/>
      <c r="D299" s="328"/>
      <c r="E299" s="43" t="str">
        <f>'高額レセ疾病傾向(患者数順)'!$C$11</f>
        <v>1310</v>
      </c>
      <c r="F299" s="133" t="str">
        <f>'高額レセ疾病傾向(患者数順)'!$D$11</f>
        <v>その他の筋骨格系及び結合組織の疾患</v>
      </c>
      <c r="G299" s="133" t="s">
        <v>787</v>
      </c>
      <c r="H299" s="44">
        <v>738</v>
      </c>
      <c r="I299" s="45">
        <v>2442498970</v>
      </c>
      <c r="J299" s="46">
        <v>249820440</v>
      </c>
      <c r="K299" s="44">
        <f t="shared" si="61"/>
        <v>2692319410</v>
      </c>
      <c r="L299" s="110">
        <f t="shared" si="59"/>
        <v>3648129.2818428185</v>
      </c>
      <c r="M299" s="239">
        <f t="shared" si="68"/>
        <v>8.8262731121582505E-3</v>
      </c>
      <c r="N299" s="26"/>
      <c r="O299" s="26"/>
      <c r="P299" s="26"/>
      <c r="Q299" s="26"/>
    </row>
    <row r="300" spans="1:17" ht="39.950000000000003" customHeight="1">
      <c r="A300" s="26"/>
      <c r="B300" s="331">
        <v>60</v>
      </c>
      <c r="C300" s="330" t="s">
        <v>44</v>
      </c>
      <c r="D300" s="329">
        <f>Q64</f>
        <v>11177</v>
      </c>
      <c r="E300" s="47" t="str">
        <f>'高額レセ疾病傾向(患者数順)'!$C$7</f>
        <v>1901</v>
      </c>
      <c r="F300" s="131" t="str">
        <f>'高額レセ疾病傾向(患者数順)'!$D$7</f>
        <v>骨折</v>
      </c>
      <c r="G300" s="131" t="s">
        <v>681</v>
      </c>
      <c r="H300" s="88">
        <v>184</v>
      </c>
      <c r="I300" s="89">
        <v>510683560</v>
      </c>
      <c r="J300" s="90">
        <v>58493440</v>
      </c>
      <c r="K300" s="88">
        <f t="shared" si="61"/>
        <v>569177000</v>
      </c>
      <c r="L300" s="111">
        <f t="shared" si="59"/>
        <v>3093353.2608695654</v>
      </c>
      <c r="M300" s="238">
        <f>IFERROR(H300/$Q$64,"-")</f>
        <v>1.6462378097879576E-2</v>
      </c>
      <c r="N300" s="26"/>
      <c r="O300" s="26"/>
      <c r="P300" s="26"/>
      <c r="Q300" s="26"/>
    </row>
    <row r="301" spans="1:17" ht="39.950000000000003" customHeight="1">
      <c r="A301" s="26"/>
      <c r="B301" s="332"/>
      <c r="C301" s="323"/>
      <c r="D301" s="327"/>
      <c r="E301" s="39" t="str">
        <f>'高額レセ疾病傾向(患者数順)'!$C$8</f>
        <v>0903</v>
      </c>
      <c r="F301" s="132" t="str">
        <f>'高額レセ疾病傾向(患者数順)'!$D$8</f>
        <v>その他の心疾患</v>
      </c>
      <c r="G301" s="132" t="s">
        <v>788</v>
      </c>
      <c r="H301" s="40">
        <v>131</v>
      </c>
      <c r="I301" s="41">
        <v>401022400</v>
      </c>
      <c r="J301" s="42">
        <v>82360790</v>
      </c>
      <c r="K301" s="40">
        <f t="shared" si="61"/>
        <v>483383190</v>
      </c>
      <c r="L301" s="109">
        <f t="shared" si="59"/>
        <v>3689948.0152671756</v>
      </c>
      <c r="M301" s="239">
        <f t="shared" ref="M301:M304" si="69">IFERROR(H301/$Q$64,"-")</f>
        <v>1.1720497450120784E-2</v>
      </c>
      <c r="N301" s="26"/>
      <c r="O301" s="26"/>
      <c r="P301" s="26"/>
      <c r="Q301" s="26"/>
    </row>
    <row r="302" spans="1:17" ht="39.950000000000003" customHeight="1">
      <c r="A302" s="26"/>
      <c r="B302" s="332"/>
      <c r="C302" s="323"/>
      <c r="D302" s="327"/>
      <c r="E302" s="39" t="str">
        <f>'高額レセ疾病傾向(患者数順)'!$C$9</f>
        <v>0210</v>
      </c>
      <c r="F302" s="132" t="str">
        <f>'高額レセ疾病傾向(患者数順)'!$D$9</f>
        <v>その他の悪性新生物＜腫瘍＞</v>
      </c>
      <c r="G302" s="132" t="s">
        <v>734</v>
      </c>
      <c r="H302" s="40">
        <v>104</v>
      </c>
      <c r="I302" s="41">
        <v>215594800</v>
      </c>
      <c r="J302" s="42">
        <v>204380450</v>
      </c>
      <c r="K302" s="40">
        <f t="shared" si="61"/>
        <v>419975250</v>
      </c>
      <c r="L302" s="109">
        <f t="shared" si="59"/>
        <v>4038223.5576923075</v>
      </c>
      <c r="M302" s="239">
        <f t="shared" si="69"/>
        <v>9.3048224031493237E-3</v>
      </c>
      <c r="N302" s="26"/>
      <c r="O302" s="26"/>
      <c r="P302" s="26"/>
      <c r="Q302" s="26"/>
    </row>
    <row r="303" spans="1:17" ht="39.950000000000003" customHeight="1">
      <c r="A303" s="26"/>
      <c r="B303" s="332"/>
      <c r="C303" s="323"/>
      <c r="D303" s="327"/>
      <c r="E303" s="39" t="str">
        <f>'高額レセ疾病傾向(患者数順)'!$C$10</f>
        <v>1011</v>
      </c>
      <c r="F303" s="132" t="str">
        <f>'高額レセ疾病傾向(患者数順)'!$D$10</f>
        <v>その他の呼吸器系の疾患</v>
      </c>
      <c r="G303" s="132" t="s">
        <v>684</v>
      </c>
      <c r="H303" s="40">
        <v>71</v>
      </c>
      <c r="I303" s="41">
        <v>201121350</v>
      </c>
      <c r="J303" s="42">
        <v>35865380</v>
      </c>
      <c r="K303" s="40">
        <f t="shared" si="61"/>
        <v>236986730</v>
      </c>
      <c r="L303" s="109">
        <f t="shared" si="59"/>
        <v>3337841.2676056339</v>
      </c>
      <c r="M303" s="239">
        <f t="shared" si="69"/>
        <v>6.3523306790730961E-3</v>
      </c>
      <c r="N303" s="26"/>
      <c r="O303" s="26"/>
      <c r="P303" s="26"/>
      <c r="Q303" s="26"/>
    </row>
    <row r="304" spans="1:17" ht="39.950000000000003" customHeight="1" thickBot="1">
      <c r="A304" s="26"/>
      <c r="B304" s="333"/>
      <c r="C304" s="325"/>
      <c r="D304" s="328"/>
      <c r="E304" s="43" t="str">
        <f>'高額レセ疾病傾向(患者数順)'!$C$11</f>
        <v>1310</v>
      </c>
      <c r="F304" s="133" t="str">
        <f>'高額レセ疾病傾向(患者数順)'!$D$11</f>
        <v>その他の筋骨格系及び結合組織の疾患</v>
      </c>
      <c r="G304" s="133" t="s">
        <v>789</v>
      </c>
      <c r="H304" s="44">
        <v>82</v>
      </c>
      <c r="I304" s="45">
        <v>302107600</v>
      </c>
      <c r="J304" s="46">
        <v>19307840</v>
      </c>
      <c r="K304" s="44">
        <f t="shared" si="61"/>
        <v>321415440</v>
      </c>
      <c r="L304" s="110">
        <f t="shared" si="59"/>
        <v>3919700.487804878</v>
      </c>
      <c r="M304" s="240">
        <f t="shared" si="69"/>
        <v>7.3364945870985059E-3</v>
      </c>
      <c r="N304" s="26"/>
      <c r="O304" s="26"/>
      <c r="P304" s="26"/>
      <c r="Q304" s="26"/>
    </row>
    <row r="305" spans="1:17" ht="39.950000000000003" customHeight="1">
      <c r="A305" s="26"/>
      <c r="B305" s="331">
        <v>61</v>
      </c>
      <c r="C305" s="330" t="s">
        <v>16</v>
      </c>
      <c r="D305" s="329">
        <f>Q65</f>
        <v>9762</v>
      </c>
      <c r="E305" s="47" t="str">
        <f>'高額レセ疾病傾向(患者数順)'!$C$7</f>
        <v>1901</v>
      </c>
      <c r="F305" s="131" t="str">
        <f>'高額レセ疾病傾向(患者数順)'!$D$7</f>
        <v>骨折</v>
      </c>
      <c r="G305" s="131" t="s">
        <v>681</v>
      </c>
      <c r="H305" s="88">
        <v>182</v>
      </c>
      <c r="I305" s="89">
        <v>423441870</v>
      </c>
      <c r="J305" s="90">
        <v>64357960</v>
      </c>
      <c r="K305" s="88">
        <f t="shared" si="61"/>
        <v>487799830</v>
      </c>
      <c r="L305" s="111">
        <f t="shared" si="59"/>
        <v>2680218.846153846</v>
      </c>
      <c r="M305" s="238">
        <f>IFERROR(H305/$Q$65,"-")</f>
        <v>1.8643720549067815E-2</v>
      </c>
      <c r="N305" s="26"/>
      <c r="O305" s="26"/>
      <c r="P305" s="26"/>
      <c r="Q305" s="26"/>
    </row>
    <row r="306" spans="1:17" ht="39.950000000000003" customHeight="1">
      <c r="A306" s="26"/>
      <c r="B306" s="332"/>
      <c r="C306" s="323"/>
      <c r="D306" s="327"/>
      <c r="E306" s="39" t="str">
        <f>'高額レセ疾病傾向(患者数順)'!$C$8</f>
        <v>0903</v>
      </c>
      <c r="F306" s="132" t="str">
        <f>'高額レセ疾病傾向(患者数順)'!$D$8</f>
        <v>その他の心疾患</v>
      </c>
      <c r="G306" s="132" t="s">
        <v>686</v>
      </c>
      <c r="H306" s="40">
        <v>107</v>
      </c>
      <c r="I306" s="41">
        <v>360828460</v>
      </c>
      <c r="J306" s="42">
        <v>57209950</v>
      </c>
      <c r="K306" s="40">
        <f t="shared" si="61"/>
        <v>418038410</v>
      </c>
      <c r="L306" s="109">
        <f t="shared" si="59"/>
        <v>3906901.0280373832</v>
      </c>
      <c r="M306" s="239">
        <f t="shared" ref="M306:M309" si="70">IFERROR(H306/$Q$65,"-")</f>
        <v>1.0960868674451956E-2</v>
      </c>
      <c r="N306" s="26"/>
      <c r="O306" s="26"/>
      <c r="P306" s="26"/>
      <c r="Q306" s="26"/>
    </row>
    <row r="307" spans="1:17" ht="39.950000000000003" customHeight="1">
      <c r="A307" s="26"/>
      <c r="B307" s="332"/>
      <c r="C307" s="323"/>
      <c r="D307" s="327"/>
      <c r="E307" s="39" t="str">
        <f>'高額レセ疾病傾向(患者数順)'!$C$9</f>
        <v>0210</v>
      </c>
      <c r="F307" s="132" t="str">
        <f>'高額レセ疾病傾向(患者数順)'!$D$9</f>
        <v>その他の悪性新生物＜腫瘍＞</v>
      </c>
      <c r="G307" s="132" t="s">
        <v>790</v>
      </c>
      <c r="H307" s="40">
        <v>90</v>
      </c>
      <c r="I307" s="41">
        <v>188178000</v>
      </c>
      <c r="J307" s="42">
        <v>171539880</v>
      </c>
      <c r="K307" s="40">
        <f t="shared" si="61"/>
        <v>359717880</v>
      </c>
      <c r="L307" s="109">
        <f t="shared" si="59"/>
        <v>3996865.3333333335</v>
      </c>
      <c r="M307" s="239">
        <f t="shared" si="70"/>
        <v>9.2194222495390298E-3</v>
      </c>
      <c r="N307" s="26"/>
      <c r="O307" s="26"/>
      <c r="P307" s="26"/>
      <c r="Q307" s="26"/>
    </row>
    <row r="308" spans="1:17" ht="39.950000000000003" customHeight="1">
      <c r="A308" s="26"/>
      <c r="B308" s="332"/>
      <c r="C308" s="323"/>
      <c r="D308" s="327"/>
      <c r="E308" s="39" t="str">
        <f>'高額レセ疾病傾向(患者数順)'!$C$10</f>
        <v>1011</v>
      </c>
      <c r="F308" s="132" t="str">
        <f>'高額レセ疾病傾向(患者数順)'!$D$10</f>
        <v>その他の呼吸器系の疾患</v>
      </c>
      <c r="G308" s="132" t="s">
        <v>722</v>
      </c>
      <c r="H308" s="40">
        <v>100</v>
      </c>
      <c r="I308" s="41">
        <v>221899110</v>
      </c>
      <c r="J308" s="42">
        <v>48586260</v>
      </c>
      <c r="K308" s="40">
        <f t="shared" si="61"/>
        <v>270485370</v>
      </c>
      <c r="L308" s="109">
        <f t="shared" si="59"/>
        <v>2704853.7</v>
      </c>
      <c r="M308" s="239">
        <f t="shared" si="70"/>
        <v>1.024380249948781E-2</v>
      </c>
      <c r="N308" s="26"/>
      <c r="O308" s="26"/>
      <c r="P308" s="26"/>
      <c r="Q308" s="26"/>
    </row>
    <row r="309" spans="1:17" ht="39.950000000000003" customHeight="1" thickBot="1">
      <c r="A309" s="26"/>
      <c r="B309" s="333"/>
      <c r="C309" s="325"/>
      <c r="D309" s="328"/>
      <c r="E309" s="43" t="str">
        <f>'高額レセ疾病傾向(患者数順)'!$C$11</f>
        <v>1310</v>
      </c>
      <c r="F309" s="133" t="str">
        <f>'高額レセ疾病傾向(患者数順)'!$D$11</f>
        <v>その他の筋骨格系及び結合組織の疾患</v>
      </c>
      <c r="G309" s="133" t="s">
        <v>791</v>
      </c>
      <c r="H309" s="44">
        <v>70</v>
      </c>
      <c r="I309" s="45">
        <v>260911230</v>
      </c>
      <c r="J309" s="46">
        <v>18337720</v>
      </c>
      <c r="K309" s="44">
        <f t="shared" si="61"/>
        <v>279248950</v>
      </c>
      <c r="L309" s="110">
        <f t="shared" si="59"/>
        <v>3989270.7142857141</v>
      </c>
      <c r="M309" s="239">
        <f t="shared" si="70"/>
        <v>7.170661749641467E-3</v>
      </c>
      <c r="N309" s="26"/>
      <c r="O309" s="26"/>
      <c r="P309" s="26"/>
      <c r="Q309" s="26"/>
    </row>
    <row r="310" spans="1:17" ht="39.950000000000003" customHeight="1">
      <c r="A310" s="26"/>
      <c r="B310" s="331">
        <v>62</v>
      </c>
      <c r="C310" s="330" t="s">
        <v>17</v>
      </c>
      <c r="D310" s="329">
        <f>Q66</f>
        <v>14406</v>
      </c>
      <c r="E310" s="47" t="str">
        <f>'高額レセ疾病傾向(患者数順)'!$C$7</f>
        <v>1901</v>
      </c>
      <c r="F310" s="131" t="str">
        <f>'高額レセ疾病傾向(患者数順)'!$D$7</f>
        <v>骨折</v>
      </c>
      <c r="G310" s="131" t="s">
        <v>792</v>
      </c>
      <c r="H310" s="88">
        <v>260</v>
      </c>
      <c r="I310" s="89">
        <v>609706310</v>
      </c>
      <c r="J310" s="90">
        <v>107191760</v>
      </c>
      <c r="K310" s="88">
        <f t="shared" si="61"/>
        <v>716898070</v>
      </c>
      <c r="L310" s="111">
        <f t="shared" si="59"/>
        <v>2757300.269230769</v>
      </c>
      <c r="M310" s="238">
        <f>IFERROR(H310/$Q$66,"-")</f>
        <v>1.804803554074691E-2</v>
      </c>
      <c r="N310" s="26"/>
      <c r="O310" s="26"/>
      <c r="P310" s="26"/>
      <c r="Q310" s="26"/>
    </row>
    <row r="311" spans="1:17" ht="39.950000000000003" customHeight="1">
      <c r="A311" s="26"/>
      <c r="B311" s="332"/>
      <c r="C311" s="323"/>
      <c r="D311" s="327"/>
      <c r="E311" s="39" t="str">
        <f>'高額レセ疾病傾向(患者数順)'!$C$8</f>
        <v>0903</v>
      </c>
      <c r="F311" s="132" t="str">
        <f>'高額レセ疾病傾向(患者数順)'!$D$8</f>
        <v>その他の心疾患</v>
      </c>
      <c r="G311" s="132" t="s">
        <v>793</v>
      </c>
      <c r="H311" s="40">
        <v>150</v>
      </c>
      <c r="I311" s="41">
        <v>409896170</v>
      </c>
      <c r="J311" s="42">
        <v>110795570</v>
      </c>
      <c r="K311" s="40">
        <f t="shared" si="61"/>
        <v>520691740</v>
      </c>
      <c r="L311" s="109">
        <f t="shared" si="59"/>
        <v>3471278.2666666666</v>
      </c>
      <c r="M311" s="239">
        <f t="shared" ref="M311:M314" si="71">IFERROR(H311/$Q$66,"-")</f>
        <v>1.0412328196584756E-2</v>
      </c>
      <c r="N311" s="26"/>
      <c r="O311" s="26"/>
      <c r="P311" s="26"/>
      <c r="Q311" s="26"/>
    </row>
    <row r="312" spans="1:17" ht="39.950000000000003" customHeight="1">
      <c r="A312" s="26"/>
      <c r="B312" s="332"/>
      <c r="C312" s="323"/>
      <c r="D312" s="327"/>
      <c r="E312" s="39" t="str">
        <f>'高額レセ疾病傾向(患者数順)'!$C$9</f>
        <v>0210</v>
      </c>
      <c r="F312" s="132" t="str">
        <f>'高額レセ疾病傾向(患者数順)'!$D$9</f>
        <v>その他の悪性新生物＜腫瘍＞</v>
      </c>
      <c r="G312" s="132" t="s">
        <v>734</v>
      </c>
      <c r="H312" s="40">
        <v>142</v>
      </c>
      <c r="I312" s="41">
        <v>273670950</v>
      </c>
      <c r="J312" s="42">
        <v>309929100</v>
      </c>
      <c r="K312" s="40">
        <f t="shared" si="61"/>
        <v>583600050</v>
      </c>
      <c r="L312" s="109">
        <f t="shared" si="59"/>
        <v>4109859.5070422534</v>
      </c>
      <c r="M312" s="239">
        <f t="shared" si="71"/>
        <v>9.8570040261002356E-3</v>
      </c>
      <c r="N312" s="26"/>
      <c r="O312" s="26"/>
      <c r="P312" s="26"/>
      <c r="Q312" s="26"/>
    </row>
    <row r="313" spans="1:17" ht="39.950000000000003" customHeight="1">
      <c r="A313" s="26"/>
      <c r="B313" s="332"/>
      <c r="C313" s="323"/>
      <c r="D313" s="327"/>
      <c r="E313" s="39" t="str">
        <f>'高額レセ疾病傾向(患者数順)'!$C$10</f>
        <v>1011</v>
      </c>
      <c r="F313" s="132" t="str">
        <f>'高額レセ疾病傾向(患者数順)'!$D$10</f>
        <v>その他の呼吸器系の疾患</v>
      </c>
      <c r="G313" s="132" t="s">
        <v>705</v>
      </c>
      <c r="H313" s="40">
        <v>132</v>
      </c>
      <c r="I313" s="41">
        <v>290833030</v>
      </c>
      <c r="J313" s="42">
        <v>66391540</v>
      </c>
      <c r="K313" s="40">
        <f t="shared" si="61"/>
        <v>357224570</v>
      </c>
      <c r="L313" s="109">
        <f t="shared" si="59"/>
        <v>2706246.7424242422</v>
      </c>
      <c r="M313" s="239">
        <f t="shared" si="71"/>
        <v>9.1628488129945861E-3</v>
      </c>
      <c r="N313" s="26"/>
      <c r="O313" s="26"/>
      <c r="P313" s="26"/>
      <c r="Q313" s="26"/>
    </row>
    <row r="314" spans="1:17" ht="39.950000000000003" customHeight="1" thickBot="1">
      <c r="A314" s="26"/>
      <c r="B314" s="333"/>
      <c r="C314" s="325"/>
      <c r="D314" s="328"/>
      <c r="E314" s="43" t="str">
        <f>'高額レセ疾病傾向(患者数順)'!$C$11</f>
        <v>1310</v>
      </c>
      <c r="F314" s="133" t="str">
        <f>'高額レセ疾病傾向(患者数順)'!$D$11</f>
        <v>その他の筋骨格系及び結合組織の疾患</v>
      </c>
      <c r="G314" s="133" t="s">
        <v>794</v>
      </c>
      <c r="H314" s="44">
        <v>56</v>
      </c>
      <c r="I314" s="45">
        <v>184949840</v>
      </c>
      <c r="J314" s="46">
        <v>20753900</v>
      </c>
      <c r="K314" s="44">
        <f t="shared" si="61"/>
        <v>205703740</v>
      </c>
      <c r="L314" s="110">
        <f t="shared" si="59"/>
        <v>3673281.0714285714</v>
      </c>
      <c r="M314" s="239">
        <f t="shared" si="71"/>
        <v>3.8872691933916422E-3</v>
      </c>
      <c r="N314" s="26"/>
      <c r="O314" s="26"/>
      <c r="P314" s="26"/>
      <c r="Q314" s="26"/>
    </row>
    <row r="315" spans="1:17" ht="39.950000000000003" customHeight="1">
      <c r="A315" s="26"/>
      <c r="B315" s="331">
        <v>63</v>
      </c>
      <c r="C315" s="330" t="s">
        <v>26</v>
      </c>
      <c r="D315" s="329">
        <f>Q67</f>
        <v>10544</v>
      </c>
      <c r="E315" s="47" t="str">
        <f>'高額レセ疾病傾向(患者数順)'!$C$7</f>
        <v>1901</v>
      </c>
      <c r="F315" s="131" t="str">
        <f>'高額レセ疾病傾向(患者数順)'!$D$7</f>
        <v>骨折</v>
      </c>
      <c r="G315" s="131" t="s">
        <v>690</v>
      </c>
      <c r="H315" s="88">
        <v>152</v>
      </c>
      <c r="I315" s="89">
        <v>377737180</v>
      </c>
      <c r="J315" s="90">
        <v>60231610</v>
      </c>
      <c r="K315" s="88">
        <f t="shared" si="61"/>
        <v>437968790</v>
      </c>
      <c r="L315" s="111">
        <f t="shared" si="59"/>
        <v>2881373.6184210526</v>
      </c>
      <c r="M315" s="238">
        <f>IFERROR(H315/$Q$67,"-")</f>
        <v>1.4415781487101669E-2</v>
      </c>
      <c r="N315" s="26"/>
      <c r="O315" s="26"/>
      <c r="P315" s="26"/>
      <c r="Q315" s="26"/>
    </row>
    <row r="316" spans="1:17" ht="39.950000000000003" customHeight="1">
      <c r="A316" s="26"/>
      <c r="B316" s="332"/>
      <c r="C316" s="323"/>
      <c r="D316" s="327"/>
      <c r="E316" s="39" t="str">
        <f>'高額レセ疾病傾向(患者数順)'!$C$8</f>
        <v>0903</v>
      </c>
      <c r="F316" s="132" t="str">
        <f>'高額レセ疾病傾向(患者数順)'!$D$8</f>
        <v>その他の心疾患</v>
      </c>
      <c r="G316" s="132" t="s">
        <v>781</v>
      </c>
      <c r="H316" s="40">
        <v>129</v>
      </c>
      <c r="I316" s="41">
        <v>437443390</v>
      </c>
      <c r="J316" s="42">
        <v>94576600</v>
      </c>
      <c r="K316" s="40">
        <f t="shared" si="61"/>
        <v>532019990</v>
      </c>
      <c r="L316" s="109">
        <f t="shared" si="59"/>
        <v>4124185.9689922482</v>
      </c>
      <c r="M316" s="239">
        <f t="shared" ref="M316:M319" si="72">IFERROR(H316/$Q$67,"-")</f>
        <v>1.2234446130500759E-2</v>
      </c>
      <c r="N316" s="26"/>
      <c r="O316" s="26"/>
      <c r="P316" s="26"/>
      <c r="Q316" s="26"/>
    </row>
    <row r="317" spans="1:17" ht="39.950000000000003" customHeight="1">
      <c r="A317" s="26"/>
      <c r="B317" s="332"/>
      <c r="C317" s="323"/>
      <c r="D317" s="327"/>
      <c r="E317" s="39" t="str">
        <f>'高額レセ疾病傾向(患者数順)'!$C$9</f>
        <v>0210</v>
      </c>
      <c r="F317" s="132" t="str">
        <f>'高額レセ疾病傾向(患者数順)'!$D$9</f>
        <v>その他の悪性新生物＜腫瘍＞</v>
      </c>
      <c r="G317" s="132" t="s">
        <v>683</v>
      </c>
      <c r="H317" s="40">
        <v>111</v>
      </c>
      <c r="I317" s="41">
        <v>204187950</v>
      </c>
      <c r="J317" s="42">
        <v>258184030</v>
      </c>
      <c r="K317" s="40">
        <f t="shared" si="61"/>
        <v>462371980</v>
      </c>
      <c r="L317" s="109">
        <f t="shared" si="59"/>
        <v>4165513.3333333335</v>
      </c>
      <c r="M317" s="239">
        <f t="shared" si="72"/>
        <v>1.0527314112291351E-2</v>
      </c>
      <c r="N317" s="26"/>
      <c r="O317" s="26"/>
      <c r="P317" s="26"/>
      <c r="Q317" s="26"/>
    </row>
    <row r="318" spans="1:17" ht="39.950000000000003" customHeight="1">
      <c r="A318" s="26"/>
      <c r="B318" s="332"/>
      <c r="C318" s="323"/>
      <c r="D318" s="327"/>
      <c r="E318" s="39" t="str">
        <f>'高額レセ疾病傾向(患者数順)'!$C$10</f>
        <v>1011</v>
      </c>
      <c r="F318" s="132" t="str">
        <f>'高額レセ疾病傾向(患者数順)'!$D$10</f>
        <v>その他の呼吸器系の疾患</v>
      </c>
      <c r="G318" s="132" t="s">
        <v>760</v>
      </c>
      <c r="H318" s="40">
        <v>77</v>
      </c>
      <c r="I318" s="41">
        <v>182479100</v>
      </c>
      <c r="J318" s="42">
        <v>47810810</v>
      </c>
      <c r="K318" s="40">
        <f t="shared" si="61"/>
        <v>230289910</v>
      </c>
      <c r="L318" s="109">
        <f t="shared" si="59"/>
        <v>2990778.0519480519</v>
      </c>
      <c r="M318" s="239">
        <f t="shared" si="72"/>
        <v>7.3027314112291348E-3</v>
      </c>
      <c r="N318" s="26"/>
      <c r="O318" s="26"/>
      <c r="P318" s="26"/>
      <c r="Q318" s="26"/>
    </row>
    <row r="319" spans="1:17" ht="39.950000000000003" customHeight="1" thickBot="1">
      <c r="A319" s="26"/>
      <c r="B319" s="333"/>
      <c r="C319" s="325"/>
      <c r="D319" s="328"/>
      <c r="E319" s="43" t="str">
        <f>'高額レセ疾病傾向(患者数順)'!$C$11</f>
        <v>1310</v>
      </c>
      <c r="F319" s="133" t="str">
        <f>'高額レセ疾病傾向(患者数順)'!$D$11</f>
        <v>その他の筋骨格系及び結合組織の疾患</v>
      </c>
      <c r="G319" s="133" t="s">
        <v>795</v>
      </c>
      <c r="H319" s="44">
        <v>66</v>
      </c>
      <c r="I319" s="45">
        <v>193751030</v>
      </c>
      <c r="J319" s="46">
        <v>22458040</v>
      </c>
      <c r="K319" s="44">
        <f t="shared" si="61"/>
        <v>216209070</v>
      </c>
      <c r="L319" s="110">
        <f t="shared" si="59"/>
        <v>3275895</v>
      </c>
      <c r="M319" s="240">
        <f t="shared" si="72"/>
        <v>6.25948406676783E-3</v>
      </c>
      <c r="N319" s="26"/>
      <c r="O319" s="26"/>
      <c r="P319" s="26"/>
      <c r="Q319" s="26"/>
    </row>
    <row r="320" spans="1:17" ht="39.950000000000003" customHeight="1">
      <c r="A320" s="26"/>
      <c r="B320" s="331">
        <v>64</v>
      </c>
      <c r="C320" s="330" t="s">
        <v>45</v>
      </c>
      <c r="D320" s="329">
        <f>Q68</f>
        <v>10960</v>
      </c>
      <c r="E320" s="47" t="str">
        <f>'高額レセ疾病傾向(患者数順)'!$C$7</f>
        <v>1901</v>
      </c>
      <c r="F320" s="131" t="str">
        <f>'高額レセ疾病傾向(患者数順)'!$D$7</f>
        <v>骨折</v>
      </c>
      <c r="G320" s="131" t="s">
        <v>724</v>
      </c>
      <c r="H320" s="88">
        <v>157</v>
      </c>
      <c r="I320" s="89">
        <v>416172080</v>
      </c>
      <c r="J320" s="90">
        <v>66607040</v>
      </c>
      <c r="K320" s="88">
        <f t="shared" si="61"/>
        <v>482779120</v>
      </c>
      <c r="L320" s="111">
        <f t="shared" si="59"/>
        <v>3075026.2420382164</v>
      </c>
      <c r="M320" s="238">
        <f>IFERROR(H320/$Q$68,"-")</f>
        <v>1.4324817518248175E-2</v>
      </c>
      <c r="N320" s="26"/>
      <c r="O320" s="26"/>
      <c r="P320" s="26"/>
      <c r="Q320" s="26"/>
    </row>
    <row r="321" spans="1:17" ht="39.950000000000003" customHeight="1">
      <c r="A321" s="26"/>
      <c r="B321" s="332"/>
      <c r="C321" s="323"/>
      <c r="D321" s="327"/>
      <c r="E321" s="39" t="str">
        <f>'高額レセ疾病傾向(患者数順)'!$C$8</f>
        <v>0903</v>
      </c>
      <c r="F321" s="132" t="str">
        <f>'高額レセ疾病傾向(患者数順)'!$D$8</f>
        <v>その他の心疾患</v>
      </c>
      <c r="G321" s="132" t="s">
        <v>796</v>
      </c>
      <c r="H321" s="40">
        <v>111</v>
      </c>
      <c r="I321" s="41">
        <v>332685710</v>
      </c>
      <c r="J321" s="42">
        <v>61158650</v>
      </c>
      <c r="K321" s="40">
        <f t="shared" si="61"/>
        <v>393844360</v>
      </c>
      <c r="L321" s="109">
        <f t="shared" si="59"/>
        <v>3548147.3873873875</v>
      </c>
      <c r="M321" s="239">
        <f t="shared" ref="M321:M324" si="73">IFERROR(H321/$Q$68,"-")</f>
        <v>1.0127737226277373E-2</v>
      </c>
      <c r="N321" s="26"/>
      <c r="O321" s="26"/>
      <c r="P321" s="26"/>
      <c r="Q321" s="26"/>
    </row>
    <row r="322" spans="1:17" ht="39.950000000000003" customHeight="1">
      <c r="A322" s="26"/>
      <c r="B322" s="332"/>
      <c r="C322" s="323"/>
      <c r="D322" s="327"/>
      <c r="E322" s="39" t="str">
        <f>'高額レセ疾病傾向(患者数順)'!$C$9</f>
        <v>0210</v>
      </c>
      <c r="F322" s="132" t="str">
        <f>'高額レセ疾病傾向(患者数順)'!$D$9</f>
        <v>その他の悪性新生物＜腫瘍＞</v>
      </c>
      <c r="G322" s="132" t="s">
        <v>797</v>
      </c>
      <c r="H322" s="40">
        <v>114</v>
      </c>
      <c r="I322" s="41">
        <v>242797950</v>
      </c>
      <c r="J322" s="42">
        <v>238894480</v>
      </c>
      <c r="K322" s="40">
        <f t="shared" si="61"/>
        <v>481692430</v>
      </c>
      <c r="L322" s="109">
        <f t="shared" si="59"/>
        <v>4225372.1929824557</v>
      </c>
      <c r="M322" s="239">
        <f t="shared" si="73"/>
        <v>1.0401459854014599E-2</v>
      </c>
      <c r="N322" s="26"/>
      <c r="O322" s="26"/>
      <c r="P322" s="26"/>
      <c r="Q322" s="26"/>
    </row>
    <row r="323" spans="1:17" ht="39.950000000000003" customHeight="1">
      <c r="A323" s="26"/>
      <c r="B323" s="332"/>
      <c r="C323" s="323"/>
      <c r="D323" s="327"/>
      <c r="E323" s="39" t="str">
        <f>'高額レセ疾病傾向(患者数順)'!$C$10</f>
        <v>1011</v>
      </c>
      <c r="F323" s="132" t="str">
        <f>'高額レセ疾病傾向(患者数順)'!$D$10</f>
        <v>その他の呼吸器系の疾患</v>
      </c>
      <c r="G323" s="132" t="s">
        <v>798</v>
      </c>
      <c r="H323" s="40">
        <v>68</v>
      </c>
      <c r="I323" s="41">
        <v>172265440</v>
      </c>
      <c r="J323" s="42">
        <v>38105640</v>
      </c>
      <c r="K323" s="40">
        <f t="shared" si="61"/>
        <v>210371080</v>
      </c>
      <c r="L323" s="109">
        <f t="shared" si="59"/>
        <v>3093692.3529411764</v>
      </c>
      <c r="M323" s="239">
        <f t="shared" si="73"/>
        <v>6.2043795620437955E-3</v>
      </c>
      <c r="N323" s="26"/>
      <c r="O323" s="26"/>
      <c r="P323" s="26"/>
      <c r="Q323" s="26"/>
    </row>
    <row r="324" spans="1:17" ht="39.950000000000003" customHeight="1" thickBot="1">
      <c r="A324" s="26"/>
      <c r="B324" s="333"/>
      <c r="C324" s="325"/>
      <c r="D324" s="328"/>
      <c r="E324" s="43" t="str">
        <f>'高額レセ疾病傾向(患者数順)'!$C$11</f>
        <v>1310</v>
      </c>
      <c r="F324" s="133" t="str">
        <f>'高額レセ疾病傾向(患者数順)'!$D$11</f>
        <v>その他の筋骨格系及び結合組織の疾患</v>
      </c>
      <c r="G324" s="133" t="s">
        <v>703</v>
      </c>
      <c r="H324" s="44">
        <v>96</v>
      </c>
      <c r="I324" s="45">
        <v>341305290</v>
      </c>
      <c r="J324" s="46">
        <v>25401860</v>
      </c>
      <c r="K324" s="44">
        <f t="shared" si="61"/>
        <v>366707150</v>
      </c>
      <c r="L324" s="110">
        <f t="shared" si="59"/>
        <v>3819866.1458333335</v>
      </c>
      <c r="M324" s="240">
        <f t="shared" si="73"/>
        <v>8.7591240875912416E-3</v>
      </c>
      <c r="N324" s="26"/>
      <c r="O324" s="26"/>
      <c r="P324" s="26"/>
      <c r="Q324" s="26"/>
    </row>
    <row r="325" spans="1:17" ht="39.950000000000003" customHeight="1">
      <c r="A325" s="26"/>
      <c r="B325" s="331">
        <v>65</v>
      </c>
      <c r="C325" s="330" t="s">
        <v>10</v>
      </c>
      <c r="D325" s="329">
        <f>Q69</f>
        <v>5508</v>
      </c>
      <c r="E325" s="47" t="str">
        <f>'高額レセ疾病傾向(患者数順)'!$C$7</f>
        <v>1901</v>
      </c>
      <c r="F325" s="131" t="str">
        <f>'高額レセ疾病傾向(患者数順)'!$D$7</f>
        <v>骨折</v>
      </c>
      <c r="G325" s="131" t="s">
        <v>724</v>
      </c>
      <c r="H325" s="88">
        <v>96</v>
      </c>
      <c r="I325" s="89">
        <v>286002440</v>
      </c>
      <c r="J325" s="90">
        <v>29523860</v>
      </c>
      <c r="K325" s="88">
        <f t="shared" si="61"/>
        <v>315526300</v>
      </c>
      <c r="L325" s="111">
        <f t="shared" ref="L325:L374" si="74">IFERROR(K325/H325,"-")</f>
        <v>3286732.2916666665</v>
      </c>
      <c r="M325" s="238">
        <f>IFERROR(H325/$Q$69,"-")</f>
        <v>1.7429193899782137E-2</v>
      </c>
      <c r="N325" s="26"/>
      <c r="O325" s="26"/>
      <c r="P325" s="26"/>
      <c r="Q325" s="26"/>
    </row>
    <row r="326" spans="1:17" ht="39.950000000000003" customHeight="1">
      <c r="A326" s="26"/>
      <c r="B326" s="332"/>
      <c r="C326" s="323"/>
      <c r="D326" s="327"/>
      <c r="E326" s="39" t="str">
        <f>'高額レセ疾病傾向(患者数順)'!$C$8</f>
        <v>0903</v>
      </c>
      <c r="F326" s="132" t="str">
        <f>'高額レセ疾病傾向(患者数順)'!$D$8</f>
        <v>その他の心疾患</v>
      </c>
      <c r="G326" s="132" t="s">
        <v>704</v>
      </c>
      <c r="H326" s="40">
        <v>53</v>
      </c>
      <c r="I326" s="41">
        <v>139339640</v>
      </c>
      <c r="J326" s="42">
        <v>32141570</v>
      </c>
      <c r="K326" s="40">
        <f t="shared" ref="K326:K373" si="75">IF(SUM(I326:J326)=0,"-",SUM(I326:J326))</f>
        <v>171481210</v>
      </c>
      <c r="L326" s="109">
        <f t="shared" si="74"/>
        <v>3235494.5283018867</v>
      </c>
      <c r="M326" s="239">
        <f t="shared" ref="M326:M329" si="76">IFERROR(H326/$Q$69,"-")</f>
        <v>9.6223674655047196E-3</v>
      </c>
      <c r="N326" s="26"/>
      <c r="O326" s="26"/>
      <c r="P326" s="26"/>
      <c r="Q326" s="26"/>
    </row>
    <row r="327" spans="1:17" ht="39.950000000000003" customHeight="1">
      <c r="A327" s="26"/>
      <c r="B327" s="332"/>
      <c r="C327" s="323"/>
      <c r="D327" s="327"/>
      <c r="E327" s="39" t="str">
        <f>'高額レセ疾病傾向(患者数順)'!$C$9</f>
        <v>0210</v>
      </c>
      <c r="F327" s="132" t="str">
        <f>'高額レセ疾病傾向(患者数順)'!$D$9</f>
        <v>その他の悪性新生物＜腫瘍＞</v>
      </c>
      <c r="G327" s="132" t="s">
        <v>734</v>
      </c>
      <c r="H327" s="40">
        <v>73</v>
      </c>
      <c r="I327" s="41">
        <v>195622820</v>
      </c>
      <c r="J327" s="42">
        <v>116283900</v>
      </c>
      <c r="K327" s="40">
        <f t="shared" si="75"/>
        <v>311906720</v>
      </c>
      <c r="L327" s="109">
        <f t="shared" si="74"/>
        <v>4272694.7945205476</v>
      </c>
      <c r="M327" s="239">
        <f t="shared" si="76"/>
        <v>1.3253449527959331E-2</v>
      </c>
      <c r="N327" s="26"/>
      <c r="O327" s="26"/>
      <c r="P327" s="26"/>
      <c r="Q327" s="26"/>
    </row>
    <row r="328" spans="1:17" ht="39.950000000000003" customHeight="1">
      <c r="A328" s="26"/>
      <c r="B328" s="332"/>
      <c r="C328" s="323"/>
      <c r="D328" s="327"/>
      <c r="E328" s="39" t="str">
        <f>'高額レセ疾病傾向(患者数順)'!$C$10</f>
        <v>1011</v>
      </c>
      <c r="F328" s="132" t="str">
        <f>'高額レセ疾病傾向(患者数順)'!$D$10</f>
        <v>その他の呼吸器系の疾患</v>
      </c>
      <c r="G328" s="132" t="s">
        <v>702</v>
      </c>
      <c r="H328" s="40">
        <v>59</v>
      </c>
      <c r="I328" s="41">
        <v>139921570</v>
      </c>
      <c r="J328" s="42">
        <v>31916080</v>
      </c>
      <c r="K328" s="40">
        <f t="shared" si="75"/>
        <v>171837650</v>
      </c>
      <c r="L328" s="109">
        <f t="shared" si="74"/>
        <v>2912502.5423728814</v>
      </c>
      <c r="M328" s="239">
        <f t="shared" si="76"/>
        <v>1.0711692084241104E-2</v>
      </c>
      <c r="N328" s="26"/>
      <c r="O328" s="26"/>
      <c r="P328" s="26"/>
      <c r="Q328" s="26"/>
    </row>
    <row r="329" spans="1:17" ht="39.950000000000003" customHeight="1" thickBot="1">
      <c r="A329" s="26"/>
      <c r="B329" s="333"/>
      <c r="C329" s="325"/>
      <c r="D329" s="328"/>
      <c r="E329" s="43" t="str">
        <f>'高額レセ疾病傾向(患者数順)'!$C$11</f>
        <v>1310</v>
      </c>
      <c r="F329" s="133" t="str">
        <f>'高額レセ疾病傾向(患者数順)'!$D$11</f>
        <v>その他の筋骨格系及び結合組織の疾患</v>
      </c>
      <c r="G329" s="133" t="s">
        <v>799</v>
      </c>
      <c r="H329" s="44">
        <v>72</v>
      </c>
      <c r="I329" s="45">
        <v>192727050</v>
      </c>
      <c r="J329" s="46">
        <v>32619210</v>
      </c>
      <c r="K329" s="44">
        <f t="shared" si="75"/>
        <v>225346260</v>
      </c>
      <c r="L329" s="110">
        <f t="shared" si="74"/>
        <v>3129809.1666666665</v>
      </c>
      <c r="M329" s="239">
        <f t="shared" si="76"/>
        <v>1.3071895424836602E-2</v>
      </c>
      <c r="N329" s="26"/>
      <c r="O329" s="26"/>
      <c r="P329" s="26"/>
      <c r="Q329" s="26"/>
    </row>
    <row r="330" spans="1:17" ht="39.950000000000003" customHeight="1">
      <c r="A330" s="26"/>
      <c r="B330" s="331">
        <v>66</v>
      </c>
      <c r="C330" s="330" t="s">
        <v>5</v>
      </c>
      <c r="D330" s="329">
        <f>Q70</f>
        <v>5670</v>
      </c>
      <c r="E330" s="47" t="str">
        <f>'高額レセ疾病傾向(患者数順)'!$C$7</f>
        <v>1901</v>
      </c>
      <c r="F330" s="131" t="str">
        <f>'高額レセ疾病傾向(患者数順)'!$D$7</f>
        <v>骨折</v>
      </c>
      <c r="G330" s="131" t="s">
        <v>713</v>
      </c>
      <c r="H330" s="88">
        <v>84</v>
      </c>
      <c r="I330" s="89">
        <v>225308060</v>
      </c>
      <c r="J330" s="90">
        <v>30127520</v>
      </c>
      <c r="K330" s="88">
        <f t="shared" si="75"/>
        <v>255435580</v>
      </c>
      <c r="L330" s="111">
        <f t="shared" si="74"/>
        <v>3040899.7619047621</v>
      </c>
      <c r="M330" s="238">
        <f>IFERROR(H330/$Q$70,"-")</f>
        <v>1.4814814814814815E-2</v>
      </c>
      <c r="N330" s="26"/>
      <c r="O330" s="26"/>
      <c r="P330" s="26"/>
      <c r="Q330" s="26"/>
    </row>
    <row r="331" spans="1:17" ht="39.950000000000003" customHeight="1">
      <c r="A331" s="26"/>
      <c r="B331" s="332"/>
      <c r="C331" s="323"/>
      <c r="D331" s="327"/>
      <c r="E331" s="39" t="str">
        <f>'高額レセ疾病傾向(患者数順)'!$C$8</f>
        <v>0903</v>
      </c>
      <c r="F331" s="132" t="str">
        <f>'高額レセ疾病傾向(患者数順)'!$D$8</f>
        <v>その他の心疾患</v>
      </c>
      <c r="G331" s="132" t="s">
        <v>721</v>
      </c>
      <c r="H331" s="40">
        <v>51</v>
      </c>
      <c r="I331" s="41">
        <v>150194670</v>
      </c>
      <c r="J331" s="42">
        <v>33897910</v>
      </c>
      <c r="K331" s="40">
        <f t="shared" si="75"/>
        <v>184092580</v>
      </c>
      <c r="L331" s="109">
        <f t="shared" si="74"/>
        <v>3609658.4313725489</v>
      </c>
      <c r="M331" s="239">
        <f t="shared" ref="M331:M334" si="77">IFERROR(H331/$Q$70,"-")</f>
        <v>8.9947089947089946E-3</v>
      </c>
      <c r="N331" s="26"/>
      <c r="O331" s="26"/>
      <c r="P331" s="26"/>
      <c r="Q331" s="26"/>
    </row>
    <row r="332" spans="1:17" ht="39.950000000000003" customHeight="1">
      <c r="A332" s="26"/>
      <c r="B332" s="332"/>
      <c r="C332" s="323"/>
      <c r="D332" s="327"/>
      <c r="E332" s="39" t="str">
        <f>'高額レセ疾病傾向(患者数順)'!$C$9</f>
        <v>0210</v>
      </c>
      <c r="F332" s="132" t="str">
        <f>'高額レセ疾病傾向(患者数順)'!$D$9</f>
        <v>その他の悪性新生物＜腫瘍＞</v>
      </c>
      <c r="G332" s="132" t="s">
        <v>730</v>
      </c>
      <c r="H332" s="40">
        <v>59</v>
      </c>
      <c r="I332" s="41">
        <v>106473390</v>
      </c>
      <c r="J332" s="42">
        <v>144001790</v>
      </c>
      <c r="K332" s="40">
        <f t="shared" si="75"/>
        <v>250475180</v>
      </c>
      <c r="L332" s="109">
        <f t="shared" si="74"/>
        <v>4245342.0338983051</v>
      </c>
      <c r="M332" s="239">
        <f t="shared" si="77"/>
        <v>1.0405643738977073E-2</v>
      </c>
      <c r="N332" s="26"/>
      <c r="O332" s="26"/>
      <c r="P332" s="26"/>
      <c r="Q332" s="26"/>
    </row>
    <row r="333" spans="1:17" ht="39.950000000000003" customHeight="1">
      <c r="A333" s="26"/>
      <c r="B333" s="332"/>
      <c r="C333" s="323"/>
      <c r="D333" s="327"/>
      <c r="E333" s="39" t="str">
        <f>'高額レセ疾病傾向(患者数順)'!$C$10</f>
        <v>1011</v>
      </c>
      <c r="F333" s="132" t="str">
        <f>'高額レセ疾病傾向(患者数順)'!$D$10</f>
        <v>その他の呼吸器系の疾患</v>
      </c>
      <c r="G333" s="132" t="s">
        <v>698</v>
      </c>
      <c r="H333" s="40">
        <v>52</v>
      </c>
      <c r="I333" s="41">
        <v>135747720</v>
      </c>
      <c r="J333" s="42">
        <v>22224400</v>
      </c>
      <c r="K333" s="40">
        <f t="shared" si="75"/>
        <v>157972120</v>
      </c>
      <c r="L333" s="109">
        <f t="shared" si="74"/>
        <v>3037925.3846153845</v>
      </c>
      <c r="M333" s="239">
        <f t="shared" si="77"/>
        <v>9.1710758377425046E-3</v>
      </c>
      <c r="N333" s="26"/>
      <c r="O333" s="26"/>
      <c r="P333" s="26"/>
      <c r="Q333" s="26"/>
    </row>
    <row r="334" spans="1:17" ht="39.950000000000003" customHeight="1" thickBot="1">
      <c r="A334" s="26"/>
      <c r="B334" s="333"/>
      <c r="C334" s="325"/>
      <c r="D334" s="328"/>
      <c r="E334" s="43" t="str">
        <f>'高額レセ疾病傾向(患者数順)'!$C$11</f>
        <v>1310</v>
      </c>
      <c r="F334" s="133" t="str">
        <f>'高額レセ疾病傾向(患者数順)'!$D$11</f>
        <v>その他の筋骨格系及び結合組織の疾患</v>
      </c>
      <c r="G334" s="133" t="s">
        <v>800</v>
      </c>
      <c r="H334" s="44">
        <v>38</v>
      </c>
      <c r="I334" s="45">
        <v>136334440</v>
      </c>
      <c r="J334" s="46">
        <v>17092210</v>
      </c>
      <c r="K334" s="44">
        <f t="shared" si="75"/>
        <v>153426650</v>
      </c>
      <c r="L334" s="110">
        <f t="shared" si="74"/>
        <v>4037543.4210526315</v>
      </c>
      <c r="M334" s="240">
        <f t="shared" si="77"/>
        <v>6.7019400352733684E-3</v>
      </c>
      <c r="N334" s="26"/>
      <c r="O334" s="26"/>
      <c r="P334" s="26"/>
      <c r="Q334" s="26"/>
    </row>
    <row r="335" spans="1:17" ht="39.950000000000003" customHeight="1">
      <c r="A335" s="26"/>
      <c r="B335" s="331">
        <v>67</v>
      </c>
      <c r="C335" s="330" t="s">
        <v>6</v>
      </c>
      <c r="D335" s="329">
        <f>Q71</f>
        <v>2435</v>
      </c>
      <c r="E335" s="47" t="str">
        <f>'高額レセ疾病傾向(患者数順)'!$C$7</f>
        <v>1901</v>
      </c>
      <c r="F335" s="131" t="str">
        <f>'高額レセ疾病傾向(患者数順)'!$D$7</f>
        <v>骨折</v>
      </c>
      <c r="G335" s="131" t="s">
        <v>713</v>
      </c>
      <c r="H335" s="88">
        <v>49</v>
      </c>
      <c r="I335" s="89">
        <v>129883590</v>
      </c>
      <c r="J335" s="90">
        <v>15867650</v>
      </c>
      <c r="K335" s="88">
        <f t="shared" si="75"/>
        <v>145751240</v>
      </c>
      <c r="L335" s="111">
        <f t="shared" si="74"/>
        <v>2974515.1020408161</v>
      </c>
      <c r="M335" s="238">
        <f>IFERROR(H335/$Q$71,"-")</f>
        <v>2.0123203285420943E-2</v>
      </c>
      <c r="N335" s="26"/>
      <c r="O335" s="26"/>
      <c r="P335" s="26"/>
      <c r="Q335" s="26"/>
    </row>
    <row r="336" spans="1:17" ht="39.950000000000003" customHeight="1">
      <c r="A336" s="26"/>
      <c r="B336" s="332"/>
      <c r="C336" s="323"/>
      <c r="D336" s="327"/>
      <c r="E336" s="39" t="str">
        <f>'高額レセ疾病傾向(患者数順)'!$C$8</f>
        <v>0903</v>
      </c>
      <c r="F336" s="132" t="str">
        <f>'高額レセ疾病傾向(患者数順)'!$D$8</f>
        <v>その他の心疾患</v>
      </c>
      <c r="G336" s="132" t="s">
        <v>744</v>
      </c>
      <c r="H336" s="40">
        <v>35</v>
      </c>
      <c r="I336" s="41">
        <v>65317540</v>
      </c>
      <c r="J336" s="42">
        <v>22359950</v>
      </c>
      <c r="K336" s="40">
        <f t="shared" si="75"/>
        <v>87677490</v>
      </c>
      <c r="L336" s="109">
        <f t="shared" si="74"/>
        <v>2505071.1428571427</v>
      </c>
      <c r="M336" s="239">
        <f t="shared" ref="M336:M339" si="78">IFERROR(H336/$Q$71,"-")</f>
        <v>1.4373716632443531E-2</v>
      </c>
      <c r="N336" s="26"/>
      <c r="O336" s="26"/>
      <c r="P336" s="26"/>
      <c r="Q336" s="26"/>
    </row>
    <row r="337" spans="1:17" ht="39.950000000000003" customHeight="1">
      <c r="A337" s="26"/>
      <c r="B337" s="332"/>
      <c r="C337" s="323"/>
      <c r="D337" s="327"/>
      <c r="E337" s="39" t="str">
        <f>'高額レセ疾病傾向(患者数順)'!$C$9</f>
        <v>0210</v>
      </c>
      <c r="F337" s="132" t="str">
        <f>'高額レセ疾病傾向(患者数順)'!$D$9</f>
        <v>その他の悪性新生物＜腫瘍＞</v>
      </c>
      <c r="G337" s="132" t="s">
        <v>801</v>
      </c>
      <c r="H337" s="40">
        <v>25</v>
      </c>
      <c r="I337" s="41">
        <v>35592910</v>
      </c>
      <c r="J337" s="42">
        <v>47315710</v>
      </c>
      <c r="K337" s="40">
        <f t="shared" si="75"/>
        <v>82908620</v>
      </c>
      <c r="L337" s="109">
        <f t="shared" si="74"/>
        <v>3316344.8</v>
      </c>
      <c r="M337" s="239">
        <f t="shared" si="78"/>
        <v>1.0266940451745379E-2</v>
      </c>
      <c r="N337" s="26"/>
      <c r="O337" s="26"/>
      <c r="P337" s="26"/>
      <c r="Q337" s="26"/>
    </row>
    <row r="338" spans="1:17" ht="39.950000000000003" customHeight="1">
      <c r="A338" s="26"/>
      <c r="B338" s="332"/>
      <c r="C338" s="323"/>
      <c r="D338" s="327"/>
      <c r="E338" s="39" t="str">
        <f>'高額レセ疾病傾向(患者数順)'!$C$10</f>
        <v>1011</v>
      </c>
      <c r="F338" s="132" t="str">
        <f>'高額レセ疾病傾向(患者数順)'!$D$10</f>
        <v>その他の呼吸器系の疾患</v>
      </c>
      <c r="G338" s="132" t="s">
        <v>760</v>
      </c>
      <c r="H338" s="40">
        <v>17</v>
      </c>
      <c r="I338" s="41">
        <v>44730380</v>
      </c>
      <c r="J338" s="42">
        <v>5911240</v>
      </c>
      <c r="K338" s="40">
        <f t="shared" si="75"/>
        <v>50641620</v>
      </c>
      <c r="L338" s="109">
        <f t="shared" si="74"/>
        <v>2978918.8235294116</v>
      </c>
      <c r="M338" s="239">
        <f t="shared" si="78"/>
        <v>6.9815195071868588E-3</v>
      </c>
      <c r="N338" s="26"/>
      <c r="O338" s="26"/>
      <c r="P338" s="26"/>
      <c r="Q338" s="26"/>
    </row>
    <row r="339" spans="1:17" ht="39.950000000000003" customHeight="1" thickBot="1">
      <c r="A339" s="26"/>
      <c r="B339" s="333"/>
      <c r="C339" s="325"/>
      <c r="D339" s="328"/>
      <c r="E339" s="43" t="str">
        <f>'高額レセ疾病傾向(患者数順)'!$C$11</f>
        <v>1310</v>
      </c>
      <c r="F339" s="133" t="str">
        <f>'高額レセ疾病傾向(患者数順)'!$D$11</f>
        <v>その他の筋骨格系及び結合組織の疾患</v>
      </c>
      <c r="G339" s="133" t="s">
        <v>802</v>
      </c>
      <c r="H339" s="44">
        <v>32</v>
      </c>
      <c r="I339" s="45">
        <v>127073050</v>
      </c>
      <c r="J339" s="46">
        <v>7887920</v>
      </c>
      <c r="K339" s="44">
        <f t="shared" si="75"/>
        <v>134960970</v>
      </c>
      <c r="L339" s="110">
        <f t="shared" si="74"/>
        <v>4217530.3125</v>
      </c>
      <c r="M339" s="239">
        <f t="shared" si="78"/>
        <v>1.3141683778234086E-2</v>
      </c>
      <c r="N339" s="26"/>
      <c r="O339" s="26"/>
      <c r="P339" s="26"/>
      <c r="Q339" s="26"/>
    </row>
    <row r="340" spans="1:17" ht="39.950000000000003" customHeight="1">
      <c r="A340" s="26"/>
      <c r="B340" s="331">
        <v>68</v>
      </c>
      <c r="C340" s="330" t="s">
        <v>46</v>
      </c>
      <c r="D340" s="329">
        <f>Q72</f>
        <v>3170</v>
      </c>
      <c r="E340" s="47" t="str">
        <f>'高額レセ疾病傾向(患者数順)'!$C$7</f>
        <v>1901</v>
      </c>
      <c r="F340" s="131" t="str">
        <f>'高額レセ疾病傾向(患者数順)'!$D$7</f>
        <v>骨折</v>
      </c>
      <c r="G340" s="131" t="s">
        <v>803</v>
      </c>
      <c r="H340" s="88">
        <v>60</v>
      </c>
      <c r="I340" s="89">
        <v>175020190</v>
      </c>
      <c r="J340" s="90">
        <v>21937210</v>
      </c>
      <c r="K340" s="88">
        <f t="shared" si="75"/>
        <v>196957400</v>
      </c>
      <c r="L340" s="111">
        <f t="shared" si="74"/>
        <v>3282623.3333333335</v>
      </c>
      <c r="M340" s="238">
        <f>IFERROR(H340/$Q$72,"-")</f>
        <v>1.8927444794952682E-2</v>
      </c>
      <c r="N340" s="26"/>
      <c r="O340" s="26"/>
      <c r="P340" s="26"/>
      <c r="Q340" s="26"/>
    </row>
    <row r="341" spans="1:17" ht="39.950000000000003" customHeight="1">
      <c r="A341" s="26"/>
      <c r="B341" s="332"/>
      <c r="C341" s="323"/>
      <c r="D341" s="327"/>
      <c r="E341" s="39" t="str">
        <f>'高額レセ疾病傾向(患者数順)'!$C$8</f>
        <v>0903</v>
      </c>
      <c r="F341" s="132" t="str">
        <f>'高額レセ疾病傾向(患者数順)'!$D$8</f>
        <v>その他の心疾患</v>
      </c>
      <c r="G341" s="132" t="s">
        <v>751</v>
      </c>
      <c r="H341" s="40">
        <v>36</v>
      </c>
      <c r="I341" s="41">
        <v>100305350</v>
      </c>
      <c r="J341" s="42">
        <v>20842610</v>
      </c>
      <c r="K341" s="40">
        <f t="shared" si="75"/>
        <v>121147960</v>
      </c>
      <c r="L341" s="109">
        <f t="shared" si="74"/>
        <v>3365221.111111111</v>
      </c>
      <c r="M341" s="239">
        <f t="shared" ref="M341:M344" si="79">IFERROR(H341/$Q$72,"-")</f>
        <v>1.1356466876971609E-2</v>
      </c>
      <c r="N341" s="26"/>
      <c r="O341" s="26"/>
      <c r="P341" s="26"/>
      <c r="Q341" s="26"/>
    </row>
    <row r="342" spans="1:17" ht="39.950000000000003" customHeight="1">
      <c r="A342" s="26"/>
      <c r="B342" s="332"/>
      <c r="C342" s="323"/>
      <c r="D342" s="327"/>
      <c r="E342" s="39" t="str">
        <f>'高額レセ疾病傾向(患者数順)'!$C$9</f>
        <v>0210</v>
      </c>
      <c r="F342" s="132" t="str">
        <f>'高額レセ疾病傾向(患者数順)'!$D$9</f>
        <v>その他の悪性新生物＜腫瘍＞</v>
      </c>
      <c r="G342" s="132" t="s">
        <v>683</v>
      </c>
      <c r="H342" s="40">
        <v>20</v>
      </c>
      <c r="I342" s="41">
        <v>21018340</v>
      </c>
      <c r="J342" s="42">
        <v>33288050</v>
      </c>
      <c r="K342" s="40">
        <f t="shared" si="75"/>
        <v>54306390</v>
      </c>
      <c r="L342" s="109">
        <f t="shared" si="74"/>
        <v>2715319.5</v>
      </c>
      <c r="M342" s="239">
        <f t="shared" si="79"/>
        <v>6.3091482649842269E-3</v>
      </c>
      <c r="N342" s="26"/>
      <c r="O342" s="26"/>
      <c r="P342" s="26"/>
      <c r="Q342" s="26"/>
    </row>
    <row r="343" spans="1:17" ht="39.950000000000003" customHeight="1">
      <c r="A343" s="26"/>
      <c r="B343" s="332"/>
      <c r="C343" s="323"/>
      <c r="D343" s="327"/>
      <c r="E343" s="39" t="str">
        <f>'高額レセ疾病傾向(患者数順)'!$C$10</f>
        <v>1011</v>
      </c>
      <c r="F343" s="132" t="str">
        <f>'高額レセ疾病傾向(患者数順)'!$D$10</f>
        <v>その他の呼吸器系の疾患</v>
      </c>
      <c r="G343" s="132" t="s">
        <v>804</v>
      </c>
      <c r="H343" s="40">
        <v>29</v>
      </c>
      <c r="I343" s="41">
        <v>64520280</v>
      </c>
      <c r="J343" s="42">
        <v>14767080</v>
      </c>
      <c r="K343" s="40">
        <f t="shared" si="75"/>
        <v>79287360</v>
      </c>
      <c r="L343" s="109">
        <f t="shared" si="74"/>
        <v>2734046.8965517241</v>
      </c>
      <c r="M343" s="239">
        <f t="shared" si="79"/>
        <v>9.1482649842271301E-3</v>
      </c>
      <c r="N343" s="26"/>
      <c r="O343" s="26"/>
      <c r="P343" s="26"/>
      <c r="Q343" s="26"/>
    </row>
    <row r="344" spans="1:17" ht="39.950000000000003" customHeight="1" thickBot="1">
      <c r="A344" s="26"/>
      <c r="B344" s="333"/>
      <c r="C344" s="325"/>
      <c r="D344" s="328"/>
      <c r="E344" s="43" t="str">
        <f>'高額レセ疾病傾向(患者数順)'!$C$11</f>
        <v>1310</v>
      </c>
      <c r="F344" s="133" t="str">
        <f>'高額レセ疾病傾向(患者数順)'!$D$11</f>
        <v>その他の筋骨格系及び結合組織の疾患</v>
      </c>
      <c r="G344" s="133" t="s">
        <v>805</v>
      </c>
      <c r="H344" s="44">
        <v>43</v>
      </c>
      <c r="I344" s="45">
        <v>164947820</v>
      </c>
      <c r="J344" s="46">
        <v>13492320</v>
      </c>
      <c r="K344" s="44">
        <f t="shared" si="75"/>
        <v>178440140</v>
      </c>
      <c r="L344" s="110">
        <f t="shared" si="74"/>
        <v>4149770.6976744188</v>
      </c>
      <c r="M344" s="239">
        <f t="shared" si="79"/>
        <v>1.3564668769716088E-2</v>
      </c>
      <c r="N344" s="26"/>
      <c r="O344" s="26"/>
      <c r="P344" s="26"/>
      <c r="Q344" s="26"/>
    </row>
    <row r="345" spans="1:17" ht="39.950000000000003" customHeight="1">
      <c r="A345" s="26"/>
      <c r="B345" s="331">
        <v>69</v>
      </c>
      <c r="C345" s="330" t="s">
        <v>47</v>
      </c>
      <c r="D345" s="329">
        <f>Q73</f>
        <v>7840</v>
      </c>
      <c r="E345" s="47" t="str">
        <f>'高額レセ疾病傾向(患者数順)'!$C$7</f>
        <v>1901</v>
      </c>
      <c r="F345" s="131" t="str">
        <f>'高額レセ疾病傾向(患者数順)'!$D$7</f>
        <v>骨折</v>
      </c>
      <c r="G345" s="131" t="s">
        <v>681</v>
      </c>
      <c r="H345" s="88">
        <v>137</v>
      </c>
      <c r="I345" s="89">
        <v>323062050</v>
      </c>
      <c r="J345" s="90">
        <v>58212370</v>
      </c>
      <c r="K345" s="88">
        <f t="shared" si="75"/>
        <v>381274420</v>
      </c>
      <c r="L345" s="111">
        <f t="shared" si="74"/>
        <v>2783024.9635036495</v>
      </c>
      <c r="M345" s="238">
        <f>IFERROR(H345/$Q$73,"-")</f>
        <v>1.7474489795918369E-2</v>
      </c>
      <c r="N345" s="26"/>
      <c r="O345" s="26"/>
      <c r="P345" s="26"/>
      <c r="Q345" s="26"/>
    </row>
    <row r="346" spans="1:17" ht="39.950000000000003" customHeight="1">
      <c r="A346" s="26"/>
      <c r="B346" s="332"/>
      <c r="C346" s="323"/>
      <c r="D346" s="327"/>
      <c r="E346" s="39" t="str">
        <f>'高額レセ疾病傾向(患者数順)'!$C$8</f>
        <v>0903</v>
      </c>
      <c r="F346" s="132" t="str">
        <f>'高額レセ疾病傾向(患者数順)'!$D$8</f>
        <v>その他の心疾患</v>
      </c>
      <c r="G346" s="132" t="s">
        <v>686</v>
      </c>
      <c r="H346" s="40">
        <v>86</v>
      </c>
      <c r="I346" s="41">
        <v>272856100</v>
      </c>
      <c r="J346" s="42">
        <v>48337300</v>
      </c>
      <c r="K346" s="40">
        <f t="shared" si="75"/>
        <v>321193400</v>
      </c>
      <c r="L346" s="109">
        <f t="shared" si="74"/>
        <v>3734806.9767441861</v>
      </c>
      <c r="M346" s="239">
        <f t="shared" ref="M346:M349" si="80">IFERROR(H346/$Q$73,"-")</f>
        <v>1.0969387755102041E-2</v>
      </c>
      <c r="N346" s="26"/>
      <c r="O346" s="26"/>
      <c r="P346" s="26"/>
      <c r="Q346" s="26"/>
    </row>
    <row r="347" spans="1:17" ht="39.950000000000003" customHeight="1">
      <c r="A347" s="26"/>
      <c r="B347" s="332"/>
      <c r="C347" s="323"/>
      <c r="D347" s="327"/>
      <c r="E347" s="39" t="str">
        <f>'高額レセ疾病傾向(患者数順)'!$C$9</f>
        <v>0210</v>
      </c>
      <c r="F347" s="132" t="str">
        <f>'高額レセ疾病傾向(患者数順)'!$D$9</f>
        <v>その他の悪性新生物＜腫瘍＞</v>
      </c>
      <c r="G347" s="132" t="s">
        <v>734</v>
      </c>
      <c r="H347" s="40">
        <v>68</v>
      </c>
      <c r="I347" s="41">
        <v>121942600</v>
      </c>
      <c r="J347" s="42">
        <v>116524860</v>
      </c>
      <c r="K347" s="40">
        <f t="shared" si="75"/>
        <v>238467460</v>
      </c>
      <c r="L347" s="109">
        <f t="shared" si="74"/>
        <v>3506874.411764706</v>
      </c>
      <c r="M347" s="239">
        <f t="shared" si="80"/>
        <v>8.673469387755102E-3</v>
      </c>
      <c r="N347" s="26"/>
      <c r="O347" s="26"/>
      <c r="P347" s="26"/>
      <c r="Q347" s="26"/>
    </row>
    <row r="348" spans="1:17" ht="39.950000000000003" customHeight="1">
      <c r="A348" s="26"/>
      <c r="B348" s="332"/>
      <c r="C348" s="323"/>
      <c r="D348" s="327"/>
      <c r="E348" s="39" t="str">
        <f>'高額レセ疾病傾向(患者数順)'!$C$10</f>
        <v>1011</v>
      </c>
      <c r="F348" s="132" t="str">
        <f>'高額レセ疾病傾向(患者数順)'!$D$10</f>
        <v>その他の呼吸器系の疾患</v>
      </c>
      <c r="G348" s="132" t="s">
        <v>806</v>
      </c>
      <c r="H348" s="40">
        <v>52</v>
      </c>
      <c r="I348" s="41">
        <v>133418240</v>
      </c>
      <c r="J348" s="42">
        <v>19479620</v>
      </c>
      <c r="K348" s="40">
        <f t="shared" si="75"/>
        <v>152897860</v>
      </c>
      <c r="L348" s="109">
        <f t="shared" si="74"/>
        <v>2940343.4615384615</v>
      </c>
      <c r="M348" s="239">
        <f t="shared" si="80"/>
        <v>6.6326530612244895E-3</v>
      </c>
      <c r="N348" s="26"/>
      <c r="O348" s="26"/>
      <c r="P348" s="26"/>
      <c r="Q348" s="26"/>
    </row>
    <row r="349" spans="1:17" ht="39.950000000000003" customHeight="1" thickBot="1">
      <c r="A349" s="26"/>
      <c r="B349" s="333"/>
      <c r="C349" s="325"/>
      <c r="D349" s="328"/>
      <c r="E349" s="43" t="str">
        <f>'高額レセ疾病傾向(患者数順)'!$C$11</f>
        <v>1310</v>
      </c>
      <c r="F349" s="133" t="str">
        <f>'高額レセ疾病傾向(患者数順)'!$D$11</f>
        <v>その他の筋骨格系及び結合組織の疾患</v>
      </c>
      <c r="G349" s="133" t="s">
        <v>807</v>
      </c>
      <c r="H349" s="44">
        <v>72</v>
      </c>
      <c r="I349" s="45">
        <v>239831390</v>
      </c>
      <c r="J349" s="46">
        <v>26962560</v>
      </c>
      <c r="K349" s="44">
        <f t="shared" si="75"/>
        <v>266793950</v>
      </c>
      <c r="L349" s="110">
        <f t="shared" si="74"/>
        <v>3705471.527777778</v>
      </c>
      <c r="M349" s="239">
        <f t="shared" si="80"/>
        <v>9.1836734693877559E-3</v>
      </c>
      <c r="N349" s="26"/>
      <c r="O349" s="26"/>
      <c r="P349" s="26"/>
      <c r="Q349" s="26"/>
    </row>
    <row r="350" spans="1:17" ht="39.950000000000003" customHeight="1">
      <c r="A350" s="26"/>
      <c r="B350" s="331">
        <v>70</v>
      </c>
      <c r="C350" s="330" t="s">
        <v>48</v>
      </c>
      <c r="D350" s="329">
        <f>Q74</f>
        <v>1299</v>
      </c>
      <c r="E350" s="47" t="str">
        <f>'高額レセ疾病傾向(患者数順)'!$C$7</f>
        <v>1901</v>
      </c>
      <c r="F350" s="131" t="str">
        <f>'高額レセ疾病傾向(患者数順)'!$D$7</f>
        <v>骨折</v>
      </c>
      <c r="G350" s="131" t="s">
        <v>808</v>
      </c>
      <c r="H350" s="88">
        <v>25</v>
      </c>
      <c r="I350" s="89">
        <v>59281780</v>
      </c>
      <c r="J350" s="90">
        <v>9608870</v>
      </c>
      <c r="K350" s="88">
        <f t="shared" si="75"/>
        <v>68890650</v>
      </c>
      <c r="L350" s="111">
        <f t="shared" si="74"/>
        <v>2755626</v>
      </c>
      <c r="M350" s="238">
        <f>IFERROR(H350/$Q$74,"-")</f>
        <v>1.924557351809084E-2</v>
      </c>
      <c r="N350" s="26"/>
      <c r="O350" s="26"/>
      <c r="P350" s="26"/>
      <c r="Q350" s="26"/>
    </row>
    <row r="351" spans="1:17" ht="39.950000000000003" customHeight="1">
      <c r="A351" s="26"/>
      <c r="B351" s="332"/>
      <c r="C351" s="323"/>
      <c r="D351" s="327"/>
      <c r="E351" s="39" t="str">
        <f>'高額レセ疾病傾向(患者数順)'!$C$8</f>
        <v>0903</v>
      </c>
      <c r="F351" s="132" t="str">
        <f>'高額レセ疾病傾向(患者数順)'!$D$8</f>
        <v>その他の心疾患</v>
      </c>
      <c r="G351" s="132" t="s">
        <v>809</v>
      </c>
      <c r="H351" s="40">
        <v>11</v>
      </c>
      <c r="I351" s="41">
        <v>29036150</v>
      </c>
      <c r="J351" s="42">
        <v>6680580</v>
      </c>
      <c r="K351" s="40">
        <f t="shared" si="75"/>
        <v>35716730</v>
      </c>
      <c r="L351" s="109">
        <f t="shared" si="74"/>
        <v>3246975.4545454546</v>
      </c>
      <c r="M351" s="239">
        <f t="shared" ref="M351:M354" si="81">IFERROR(H351/$Q$74,"-")</f>
        <v>8.4680523479599683E-3</v>
      </c>
      <c r="N351" s="26"/>
      <c r="O351" s="26"/>
      <c r="P351" s="26"/>
      <c r="Q351" s="26"/>
    </row>
    <row r="352" spans="1:17" ht="39.950000000000003" customHeight="1">
      <c r="A352" s="26"/>
      <c r="B352" s="332"/>
      <c r="C352" s="323"/>
      <c r="D352" s="327"/>
      <c r="E352" s="39" t="str">
        <f>'高額レセ疾病傾向(患者数順)'!$C$9</f>
        <v>0210</v>
      </c>
      <c r="F352" s="132" t="str">
        <f>'高額レセ疾病傾向(患者数順)'!$D$9</f>
        <v>その他の悪性新生物＜腫瘍＞</v>
      </c>
      <c r="G352" s="132" t="s">
        <v>810</v>
      </c>
      <c r="H352" s="40">
        <v>11</v>
      </c>
      <c r="I352" s="41">
        <v>23731030</v>
      </c>
      <c r="J352" s="42">
        <v>34786910</v>
      </c>
      <c r="K352" s="40">
        <f t="shared" si="75"/>
        <v>58517940</v>
      </c>
      <c r="L352" s="109">
        <f t="shared" si="74"/>
        <v>5319812.7272727275</v>
      </c>
      <c r="M352" s="239">
        <f t="shared" si="81"/>
        <v>8.4680523479599683E-3</v>
      </c>
      <c r="N352" s="26"/>
      <c r="O352" s="26"/>
      <c r="P352" s="26"/>
      <c r="Q352" s="26"/>
    </row>
    <row r="353" spans="1:17" ht="39.950000000000003" customHeight="1">
      <c r="A353" s="26"/>
      <c r="B353" s="332"/>
      <c r="C353" s="323"/>
      <c r="D353" s="327"/>
      <c r="E353" s="39" t="str">
        <f>'高額レセ疾病傾向(患者数順)'!$C$10</f>
        <v>1011</v>
      </c>
      <c r="F353" s="132" t="str">
        <f>'高額レセ疾病傾向(患者数順)'!$D$10</f>
        <v>その他の呼吸器系の疾患</v>
      </c>
      <c r="G353" s="132" t="s">
        <v>811</v>
      </c>
      <c r="H353" s="40">
        <v>11</v>
      </c>
      <c r="I353" s="41">
        <v>26633090</v>
      </c>
      <c r="J353" s="42">
        <v>2988800</v>
      </c>
      <c r="K353" s="40">
        <f t="shared" si="75"/>
        <v>29621890</v>
      </c>
      <c r="L353" s="109">
        <f t="shared" si="74"/>
        <v>2692899.0909090908</v>
      </c>
      <c r="M353" s="239">
        <f t="shared" si="81"/>
        <v>8.4680523479599683E-3</v>
      </c>
      <c r="N353" s="26"/>
      <c r="O353" s="26"/>
      <c r="P353" s="26"/>
      <c r="Q353" s="26"/>
    </row>
    <row r="354" spans="1:17" ht="39.950000000000003" customHeight="1" thickBot="1">
      <c r="A354" s="26"/>
      <c r="B354" s="333"/>
      <c r="C354" s="325"/>
      <c r="D354" s="328"/>
      <c r="E354" s="43" t="str">
        <f>'高額レセ疾病傾向(患者数順)'!$C$11</f>
        <v>1310</v>
      </c>
      <c r="F354" s="133" t="str">
        <f>'高額レセ疾病傾向(患者数順)'!$D$11</f>
        <v>その他の筋骨格系及び結合組織の疾患</v>
      </c>
      <c r="G354" s="133" t="s">
        <v>812</v>
      </c>
      <c r="H354" s="44">
        <v>14</v>
      </c>
      <c r="I354" s="45">
        <v>60440530</v>
      </c>
      <c r="J354" s="46">
        <v>3369310</v>
      </c>
      <c r="K354" s="44">
        <f t="shared" si="75"/>
        <v>63809840</v>
      </c>
      <c r="L354" s="110">
        <f t="shared" si="74"/>
        <v>4557845.7142857146</v>
      </c>
      <c r="M354" s="240">
        <f t="shared" si="81"/>
        <v>1.0777521170130869E-2</v>
      </c>
      <c r="N354" s="26"/>
      <c r="O354" s="26"/>
      <c r="P354" s="26"/>
      <c r="Q354" s="26"/>
    </row>
    <row r="355" spans="1:17" ht="39.950000000000003" customHeight="1">
      <c r="A355" s="26"/>
      <c r="B355" s="331">
        <v>71</v>
      </c>
      <c r="C355" s="330" t="s">
        <v>49</v>
      </c>
      <c r="D355" s="329">
        <f>Q75</f>
        <v>3884</v>
      </c>
      <c r="E355" s="47" t="str">
        <f>'高額レセ疾病傾向(患者数順)'!$C$7</f>
        <v>1901</v>
      </c>
      <c r="F355" s="131" t="str">
        <f>'高額レセ疾病傾向(患者数順)'!$D$7</f>
        <v>骨折</v>
      </c>
      <c r="G355" s="131" t="s">
        <v>733</v>
      </c>
      <c r="H355" s="88">
        <v>93</v>
      </c>
      <c r="I355" s="89">
        <v>239868380</v>
      </c>
      <c r="J355" s="90">
        <v>33916510</v>
      </c>
      <c r="K355" s="88">
        <f t="shared" si="75"/>
        <v>273784890</v>
      </c>
      <c r="L355" s="111">
        <f t="shared" si="74"/>
        <v>2943923.5483870967</v>
      </c>
      <c r="M355" s="238">
        <f>IFERROR(H355/$Q$75,"-")</f>
        <v>2.3944387229660143E-2</v>
      </c>
      <c r="N355" s="26"/>
      <c r="O355" s="26"/>
      <c r="P355" s="26"/>
      <c r="Q355" s="26"/>
    </row>
    <row r="356" spans="1:17" ht="39.950000000000003" customHeight="1">
      <c r="A356" s="26"/>
      <c r="B356" s="332"/>
      <c r="C356" s="323"/>
      <c r="D356" s="327"/>
      <c r="E356" s="39" t="str">
        <f>'高額レセ疾病傾向(患者数順)'!$C$8</f>
        <v>0903</v>
      </c>
      <c r="F356" s="132" t="str">
        <f>'高額レセ疾病傾向(患者数順)'!$D$8</f>
        <v>その他の心疾患</v>
      </c>
      <c r="G356" s="132" t="s">
        <v>704</v>
      </c>
      <c r="H356" s="40">
        <v>47</v>
      </c>
      <c r="I356" s="41">
        <v>139691710</v>
      </c>
      <c r="J356" s="42">
        <v>28381350</v>
      </c>
      <c r="K356" s="40">
        <f t="shared" si="75"/>
        <v>168073060</v>
      </c>
      <c r="L356" s="109">
        <f t="shared" si="74"/>
        <v>3576022.5531914895</v>
      </c>
      <c r="M356" s="239">
        <f t="shared" ref="M356:M359" si="82">IFERROR(H356/$Q$75,"-")</f>
        <v>1.2100926879505664E-2</v>
      </c>
      <c r="N356" s="26"/>
      <c r="O356" s="26"/>
      <c r="P356" s="26"/>
      <c r="Q356" s="26"/>
    </row>
    <row r="357" spans="1:17" ht="39.950000000000003" customHeight="1">
      <c r="A357" s="26"/>
      <c r="B357" s="332"/>
      <c r="C357" s="323"/>
      <c r="D357" s="327"/>
      <c r="E357" s="39" t="str">
        <f>'高額レセ疾病傾向(患者数順)'!$C$9</f>
        <v>0210</v>
      </c>
      <c r="F357" s="132" t="str">
        <f>'高額レセ疾病傾向(患者数順)'!$D$9</f>
        <v>その他の悪性新生物＜腫瘍＞</v>
      </c>
      <c r="G357" s="132" t="s">
        <v>813</v>
      </c>
      <c r="H357" s="40">
        <v>35</v>
      </c>
      <c r="I357" s="41">
        <v>78791790</v>
      </c>
      <c r="J357" s="42">
        <v>85403610</v>
      </c>
      <c r="K357" s="40">
        <f t="shared" si="75"/>
        <v>164195400</v>
      </c>
      <c r="L357" s="109">
        <f t="shared" si="74"/>
        <v>4691297.1428571427</v>
      </c>
      <c r="M357" s="239">
        <f t="shared" si="82"/>
        <v>9.0113285272914526E-3</v>
      </c>
      <c r="N357" s="26"/>
      <c r="O357" s="26"/>
      <c r="P357" s="26"/>
      <c r="Q357" s="26"/>
    </row>
    <row r="358" spans="1:17" ht="39.950000000000003" customHeight="1">
      <c r="A358" s="26"/>
      <c r="B358" s="332"/>
      <c r="C358" s="323"/>
      <c r="D358" s="327"/>
      <c r="E358" s="39" t="str">
        <f>'高額レセ疾病傾向(患者数順)'!$C$10</f>
        <v>1011</v>
      </c>
      <c r="F358" s="132" t="str">
        <f>'高額レセ疾病傾向(患者数順)'!$D$10</f>
        <v>その他の呼吸器系の疾患</v>
      </c>
      <c r="G358" s="132" t="s">
        <v>814</v>
      </c>
      <c r="H358" s="40">
        <v>29</v>
      </c>
      <c r="I358" s="41">
        <v>78699940</v>
      </c>
      <c r="J358" s="42">
        <v>13858800</v>
      </c>
      <c r="K358" s="40">
        <f t="shared" si="75"/>
        <v>92558740</v>
      </c>
      <c r="L358" s="109">
        <f t="shared" si="74"/>
        <v>3191680.6896551726</v>
      </c>
      <c r="M358" s="239">
        <f t="shared" si="82"/>
        <v>7.4665293511843459E-3</v>
      </c>
      <c r="N358" s="26"/>
      <c r="O358" s="26"/>
      <c r="P358" s="26"/>
      <c r="Q358" s="26"/>
    </row>
    <row r="359" spans="1:17" ht="39.950000000000003" customHeight="1" thickBot="1">
      <c r="A359" s="26"/>
      <c r="B359" s="333"/>
      <c r="C359" s="325"/>
      <c r="D359" s="328"/>
      <c r="E359" s="43" t="str">
        <f>'高額レセ疾病傾向(患者数順)'!$C$11</f>
        <v>1310</v>
      </c>
      <c r="F359" s="133" t="str">
        <f>'高額レセ疾病傾向(患者数順)'!$D$11</f>
        <v>その他の筋骨格系及び結合組織の疾患</v>
      </c>
      <c r="G359" s="133" t="s">
        <v>723</v>
      </c>
      <c r="H359" s="44">
        <v>49</v>
      </c>
      <c r="I359" s="45">
        <v>197083160</v>
      </c>
      <c r="J359" s="46">
        <v>20188400</v>
      </c>
      <c r="K359" s="44">
        <f t="shared" si="75"/>
        <v>217271560</v>
      </c>
      <c r="L359" s="110">
        <f t="shared" si="74"/>
        <v>4434113.4693877548</v>
      </c>
      <c r="M359" s="239">
        <f t="shared" si="82"/>
        <v>1.2615859938208032E-2</v>
      </c>
      <c r="N359" s="26"/>
      <c r="O359" s="26"/>
      <c r="P359" s="26"/>
      <c r="Q359" s="26"/>
    </row>
    <row r="360" spans="1:17" ht="39.950000000000003" customHeight="1">
      <c r="A360" s="26"/>
      <c r="B360" s="331">
        <v>72</v>
      </c>
      <c r="C360" s="330" t="s">
        <v>27</v>
      </c>
      <c r="D360" s="329">
        <f>Q76</f>
        <v>2477</v>
      </c>
      <c r="E360" s="47" t="str">
        <f>'高額レセ疾病傾向(患者数順)'!$C$7</f>
        <v>1901</v>
      </c>
      <c r="F360" s="131" t="str">
        <f>'高額レセ疾病傾向(患者数順)'!$D$7</f>
        <v>骨折</v>
      </c>
      <c r="G360" s="131" t="s">
        <v>815</v>
      </c>
      <c r="H360" s="88">
        <v>39</v>
      </c>
      <c r="I360" s="89">
        <v>92661800</v>
      </c>
      <c r="J360" s="90">
        <v>12730360</v>
      </c>
      <c r="K360" s="88">
        <f t="shared" si="75"/>
        <v>105392160</v>
      </c>
      <c r="L360" s="111">
        <f t="shared" si="74"/>
        <v>2702363.076923077</v>
      </c>
      <c r="M360" s="238">
        <f>IFERROR(H360/$Q$76,"-")</f>
        <v>1.5744852644327817E-2</v>
      </c>
      <c r="N360" s="26"/>
      <c r="O360" s="26"/>
      <c r="P360" s="26"/>
      <c r="Q360" s="26"/>
    </row>
    <row r="361" spans="1:17" ht="39.950000000000003" customHeight="1">
      <c r="A361" s="26"/>
      <c r="B361" s="332"/>
      <c r="C361" s="323"/>
      <c r="D361" s="327"/>
      <c r="E361" s="39" t="str">
        <f>'高額レセ疾病傾向(患者数順)'!$C$8</f>
        <v>0903</v>
      </c>
      <c r="F361" s="132" t="str">
        <f>'高額レセ疾病傾向(患者数順)'!$D$8</f>
        <v>その他の心疾患</v>
      </c>
      <c r="G361" s="132" t="s">
        <v>707</v>
      </c>
      <c r="H361" s="40">
        <v>21</v>
      </c>
      <c r="I361" s="41">
        <v>58469200</v>
      </c>
      <c r="J361" s="42">
        <v>15012550</v>
      </c>
      <c r="K361" s="40">
        <f t="shared" si="75"/>
        <v>73481750</v>
      </c>
      <c r="L361" s="109">
        <f t="shared" si="74"/>
        <v>3499130.9523809524</v>
      </c>
      <c r="M361" s="239">
        <f t="shared" ref="M361:M364" si="83">IFERROR(H361/$Q$76,"-")</f>
        <v>8.4779975777149776E-3</v>
      </c>
      <c r="N361" s="26"/>
      <c r="O361" s="26"/>
      <c r="P361" s="26"/>
      <c r="Q361" s="26"/>
    </row>
    <row r="362" spans="1:17" ht="39.950000000000003" customHeight="1">
      <c r="A362" s="26"/>
      <c r="B362" s="332"/>
      <c r="C362" s="323"/>
      <c r="D362" s="327"/>
      <c r="E362" s="39" t="str">
        <f>'高額レセ疾病傾向(患者数順)'!$C$9</f>
        <v>0210</v>
      </c>
      <c r="F362" s="132" t="str">
        <f>'高額レセ疾病傾向(患者数順)'!$D$9</f>
        <v>その他の悪性新生物＜腫瘍＞</v>
      </c>
      <c r="G362" s="132" t="s">
        <v>816</v>
      </c>
      <c r="H362" s="40">
        <v>20</v>
      </c>
      <c r="I362" s="41">
        <v>22664010</v>
      </c>
      <c r="J362" s="42">
        <v>52860220</v>
      </c>
      <c r="K362" s="40">
        <f t="shared" si="75"/>
        <v>75524230</v>
      </c>
      <c r="L362" s="109">
        <f t="shared" si="74"/>
        <v>3776211.5</v>
      </c>
      <c r="M362" s="239">
        <f t="shared" si="83"/>
        <v>8.0742834073475982E-3</v>
      </c>
      <c r="N362" s="26"/>
      <c r="O362" s="26"/>
      <c r="P362" s="26"/>
      <c r="Q362" s="26"/>
    </row>
    <row r="363" spans="1:17" ht="39.950000000000003" customHeight="1">
      <c r="A363" s="26"/>
      <c r="B363" s="332"/>
      <c r="C363" s="323"/>
      <c r="D363" s="327"/>
      <c r="E363" s="39" t="str">
        <f>'高額レセ疾病傾向(患者数順)'!$C$10</f>
        <v>1011</v>
      </c>
      <c r="F363" s="132" t="str">
        <f>'高額レセ疾病傾向(患者数順)'!$D$10</f>
        <v>その他の呼吸器系の疾患</v>
      </c>
      <c r="G363" s="132" t="s">
        <v>817</v>
      </c>
      <c r="H363" s="40">
        <v>15</v>
      </c>
      <c r="I363" s="41">
        <v>31158380</v>
      </c>
      <c r="J363" s="42">
        <v>10982490</v>
      </c>
      <c r="K363" s="40">
        <f t="shared" si="75"/>
        <v>42140870</v>
      </c>
      <c r="L363" s="109">
        <f t="shared" si="74"/>
        <v>2809391.3333333335</v>
      </c>
      <c r="M363" s="239">
        <f t="shared" si="83"/>
        <v>6.0557125555106986E-3</v>
      </c>
      <c r="N363" s="26"/>
      <c r="O363" s="26"/>
      <c r="P363" s="26"/>
      <c r="Q363" s="26"/>
    </row>
    <row r="364" spans="1:17" ht="39.950000000000003" customHeight="1" thickBot="1">
      <c r="A364" s="26"/>
      <c r="B364" s="333"/>
      <c r="C364" s="325"/>
      <c r="D364" s="328"/>
      <c r="E364" s="43" t="str">
        <f>'高額レセ疾病傾向(患者数順)'!$C$11</f>
        <v>1310</v>
      </c>
      <c r="F364" s="133" t="str">
        <f>'高額レセ疾病傾向(患者数順)'!$D$11</f>
        <v>その他の筋骨格系及び結合組織の疾患</v>
      </c>
      <c r="G364" s="133" t="s">
        <v>761</v>
      </c>
      <c r="H364" s="44">
        <v>24</v>
      </c>
      <c r="I364" s="45">
        <v>76385980</v>
      </c>
      <c r="J364" s="46">
        <v>5031040</v>
      </c>
      <c r="K364" s="44">
        <f t="shared" si="75"/>
        <v>81417020</v>
      </c>
      <c r="L364" s="110">
        <f t="shared" si="74"/>
        <v>3392375.8333333335</v>
      </c>
      <c r="M364" s="240">
        <f t="shared" si="83"/>
        <v>9.6891400888171175E-3</v>
      </c>
      <c r="N364" s="26"/>
      <c r="O364" s="26"/>
      <c r="P364" s="26"/>
      <c r="Q364" s="26"/>
    </row>
    <row r="365" spans="1:17" ht="39.950000000000003" customHeight="1">
      <c r="A365" s="26"/>
      <c r="B365" s="331">
        <v>73</v>
      </c>
      <c r="C365" s="330" t="s">
        <v>28</v>
      </c>
      <c r="D365" s="329">
        <f>Q77</f>
        <v>3332</v>
      </c>
      <c r="E365" s="47" t="str">
        <f>'高額レセ疾病傾向(患者数順)'!$C$7</f>
        <v>1901</v>
      </c>
      <c r="F365" s="131" t="str">
        <f>'高額レセ疾病傾向(患者数順)'!$D$7</f>
        <v>骨折</v>
      </c>
      <c r="G365" s="131" t="s">
        <v>681</v>
      </c>
      <c r="H365" s="88">
        <v>64</v>
      </c>
      <c r="I365" s="89">
        <v>135944050</v>
      </c>
      <c r="J365" s="90">
        <v>24595750</v>
      </c>
      <c r="K365" s="88">
        <f t="shared" si="75"/>
        <v>160539800</v>
      </c>
      <c r="L365" s="111">
        <f t="shared" si="74"/>
        <v>2508434.375</v>
      </c>
      <c r="M365" s="238">
        <f>IFERROR(H365/$Q$77,"-")</f>
        <v>1.920768307322929E-2</v>
      </c>
      <c r="N365" s="26"/>
      <c r="O365" s="26"/>
      <c r="P365" s="26"/>
      <c r="Q365" s="26"/>
    </row>
    <row r="366" spans="1:17" ht="39.950000000000003" customHeight="1">
      <c r="A366" s="26"/>
      <c r="B366" s="332"/>
      <c r="C366" s="323"/>
      <c r="D366" s="327"/>
      <c r="E366" s="39" t="str">
        <f>'高額レセ疾病傾向(患者数順)'!$C$8</f>
        <v>0903</v>
      </c>
      <c r="F366" s="132" t="str">
        <f>'高額レセ疾病傾向(患者数順)'!$D$8</f>
        <v>その他の心疾患</v>
      </c>
      <c r="G366" s="132" t="s">
        <v>721</v>
      </c>
      <c r="H366" s="40">
        <v>45</v>
      </c>
      <c r="I366" s="41">
        <v>113676380</v>
      </c>
      <c r="J366" s="42">
        <v>21948880</v>
      </c>
      <c r="K366" s="40">
        <f t="shared" si="75"/>
        <v>135625260</v>
      </c>
      <c r="L366" s="109">
        <f t="shared" si="74"/>
        <v>3013894.6666666665</v>
      </c>
      <c r="M366" s="239">
        <f t="shared" ref="M366:M369" si="84">IFERROR(H366/$Q$77,"-")</f>
        <v>1.3505402160864346E-2</v>
      </c>
      <c r="N366" s="26"/>
      <c r="O366" s="26"/>
      <c r="P366" s="26"/>
      <c r="Q366" s="26"/>
    </row>
    <row r="367" spans="1:17" ht="39.950000000000003" customHeight="1">
      <c r="A367" s="26"/>
      <c r="B367" s="332"/>
      <c r="C367" s="323"/>
      <c r="D367" s="327"/>
      <c r="E367" s="39" t="str">
        <f>'高額レセ疾病傾向(患者数順)'!$C$9</f>
        <v>0210</v>
      </c>
      <c r="F367" s="132" t="str">
        <f>'高額レセ疾病傾向(患者数順)'!$D$9</f>
        <v>その他の悪性新生物＜腫瘍＞</v>
      </c>
      <c r="G367" s="132" t="s">
        <v>818</v>
      </c>
      <c r="H367" s="40">
        <v>49</v>
      </c>
      <c r="I367" s="41">
        <v>95589480</v>
      </c>
      <c r="J367" s="42">
        <v>111660680</v>
      </c>
      <c r="K367" s="40">
        <f t="shared" si="75"/>
        <v>207250160</v>
      </c>
      <c r="L367" s="109">
        <f t="shared" si="74"/>
        <v>4229595.1020408161</v>
      </c>
      <c r="M367" s="239">
        <f t="shared" si="84"/>
        <v>1.4705882352941176E-2</v>
      </c>
      <c r="N367" s="26"/>
      <c r="O367" s="26"/>
      <c r="P367" s="26"/>
      <c r="Q367" s="26"/>
    </row>
    <row r="368" spans="1:17" ht="39.950000000000003" customHeight="1">
      <c r="A368" s="26"/>
      <c r="B368" s="332"/>
      <c r="C368" s="323"/>
      <c r="D368" s="327"/>
      <c r="E368" s="39" t="str">
        <f>'高額レセ疾病傾向(患者数順)'!$C$10</f>
        <v>1011</v>
      </c>
      <c r="F368" s="132" t="str">
        <f>'高額レセ疾病傾向(患者数順)'!$D$10</f>
        <v>その他の呼吸器系の疾患</v>
      </c>
      <c r="G368" s="132" t="s">
        <v>819</v>
      </c>
      <c r="H368" s="40">
        <v>22</v>
      </c>
      <c r="I368" s="41">
        <v>43876670</v>
      </c>
      <c r="J368" s="42">
        <v>10732460</v>
      </c>
      <c r="K368" s="40">
        <f t="shared" si="75"/>
        <v>54609130</v>
      </c>
      <c r="L368" s="109">
        <f t="shared" si="74"/>
        <v>2482233.1818181816</v>
      </c>
      <c r="M368" s="239">
        <f t="shared" si="84"/>
        <v>6.6026410564225691E-3</v>
      </c>
      <c r="N368" s="26"/>
      <c r="O368" s="26"/>
      <c r="P368" s="26"/>
      <c r="Q368" s="26"/>
    </row>
    <row r="369" spans="1:17" ht="39.950000000000003" customHeight="1" thickBot="1">
      <c r="A369" s="26"/>
      <c r="B369" s="333"/>
      <c r="C369" s="325"/>
      <c r="D369" s="328"/>
      <c r="E369" s="43" t="str">
        <f>'高額レセ疾病傾向(患者数順)'!$C$11</f>
        <v>1310</v>
      </c>
      <c r="F369" s="133" t="str">
        <f>'高額レセ疾病傾向(患者数順)'!$D$11</f>
        <v>その他の筋骨格系及び結合組織の疾患</v>
      </c>
      <c r="G369" s="133" t="s">
        <v>820</v>
      </c>
      <c r="H369" s="44">
        <v>14</v>
      </c>
      <c r="I369" s="45">
        <v>37703330</v>
      </c>
      <c r="J369" s="46">
        <v>5925170</v>
      </c>
      <c r="K369" s="44">
        <f t="shared" si="75"/>
        <v>43628500</v>
      </c>
      <c r="L369" s="110">
        <f t="shared" si="74"/>
        <v>3116321.4285714286</v>
      </c>
      <c r="M369" s="239">
        <f t="shared" si="84"/>
        <v>4.2016806722689074E-3</v>
      </c>
      <c r="N369" s="26"/>
      <c r="O369" s="26"/>
      <c r="P369" s="26"/>
      <c r="Q369" s="26"/>
    </row>
    <row r="370" spans="1:17" ht="39.950000000000003" customHeight="1">
      <c r="A370" s="26"/>
      <c r="B370" s="331">
        <v>74</v>
      </c>
      <c r="C370" s="330" t="s">
        <v>29</v>
      </c>
      <c r="D370" s="329">
        <f>Q78</f>
        <v>1542</v>
      </c>
      <c r="E370" s="47" t="str">
        <f>'高額レセ疾病傾向(患者数順)'!$C$7</f>
        <v>1901</v>
      </c>
      <c r="F370" s="131" t="str">
        <f>'高額レセ疾病傾向(患者数順)'!$D$7</f>
        <v>骨折</v>
      </c>
      <c r="G370" s="131" t="s">
        <v>821</v>
      </c>
      <c r="H370" s="88">
        <v>21</v>
      </c>
      <c r="I370" s="89">
        <v>50297510</v>
      </c>
      <c r="J370" s="90">
        <v>7074830</v>
      </c>
      <c r="K370" s="88">
        <f t="shared" si="75"/>
        <v>57372340</v>
      </c>
      <c r="L370" s="111">
        <f t="shared" si="74"/>
        <v>2732016.1904761903</v>
      </c>
      <c r="M370" s="238">
        <f>IFERROR(H370/$Q$78,"-")</f>
        <v>1.3618677042801557E-2</v>
      </c>
      <c r="N370" s="26"/>
      <c r="O370" s="26"/>
      <c r="P370" s="26"/>
      <c r="Q370" s="26"/>
    </row>
    <row r="371" spans="1:17" ht="39.950000000000003" customHeight="1">
      <c r="A371" s="26"/>
      <c r="B371" s="332"/>
      <c r="C371" s="323"/>
      <c r="D371" s="327"/>
      <c r="E371" s="39" t="str">
        <f>'高額レセ疾病傾向(患者数順)'!$C$8</f>
        <v>0903</v>
      </c>
      <c r="F371" s="132" t="str">
        <f>'高額レセ疾病傾向(患者数順)'!$D$8</f>
        <v>その他の心疾患</v>
      </c>
      <c r="G371" s="132" t="s">
        <v>822</v>
      </c>
      <c r="H371" s="40">
        <v>20</v>
      </c>
      <c r="I371" s="41">
        <v>54269240</v>
      </c>
      <c r="J371" s="42">
        <v>11592530</v>
      </c>
      <c r="K371" s="40">
        <f t="shared" si="75"/>
        <v>65861770</v>
      </c>
      <c r="L371" s="109">
        <f t="shared" si="74"/>
        <v>3293088.5</v>
      </c>
      <c r="M371" s="239">
        <f t="shared" ref="M371:M374" si="85">IFERROR(H371/$Q$78,"-")</f>
        <v>1.2970168612191959E-2</v>
      </c>
      <c r="N371" s="26"/>
      <c r="O371" s="26"/>
      <c r="P371" s="26"/>
      <c r="Q371" s="26"/>
    </row>
    <row r="372" spans="1:17" ht="39.950000000000003" customHeight="1">
      <c r="A372" s="26"/>
      <c r="B372" s="332"/>
      <c r="C372" s="323"/>
      <c r="D372" s="327"/>
      <c r="E372" s="39" t="str">
        <f>'高額レセ疾病傾向(患者数順)'!$C$9</f>
        <v>0210</v>
      </c>
      <c r="F372" s="132" t="str">
        <f>'高額レセ疾病傾向(患者数順)'!$D$9</f>
        <v>その他の悪性新生物＜腫瘍＞</v>
      </c>
      <c r="G372" s="132" t="s">
        <v>734</v>
      </c>
      <c r="H372" s="40">
        <v>22</v>
      </c>
      <c r="I372" s="41">
        <v>53164540</v>
      </c>
      <c r="J372" s="42">
        <v>49491080</v>
      </c>
      <c r="K372" s="40">
        <f t="shared" si="75"/>
        <v>102655620</v>
      </c>
      <c r="L372" s="109">
        <f t="shared" si="74"/>
        <v>4666164.5454545459</v>
      </c>
      <c r="M372" s="239">
        <f t="shared" si="85"/>
        <v>1.4267185473411154E-2</v>
      </c>
      <c r="N372" s="26"/>
      <c r="O372" s="26"/>
      <c r="P372" s="26"/>
      <c r="Q372" s="26"/>
    </row>
    <row r="373" spans="1:17" ht="39.950000000000003" customHeight="1">
      <c r="A373" s="26"/>
      <c r="B373" s="332"/>
      <c r="C373" s="323"/>
      <c r="D373" s="327"/>
      <c r="E373" s="39" t="str">
        <f>'高額レセ疾病傾向(患者数順)'!$C$10</f>
        <v>1011</v>
      </c>
      <c r="F373" s="132" t="str">
        <f>'高額レセ疾病傾向(患者数順)'!$D$10</f>
        <v>その他の呼吸器系の疾患</v>
      </c>
      <c r="G373" s="132" t="s">
        <v>823</v>
      </c>
      <c r="H373" s="40">
        <v>11</v>
      </c>
      <c r="I373" s="41">
        <v>24453960</v>
      </c>
      <c r="J373" s="42">
        <v>2698700</v>
      </c>
      <c r="K373" s="40">
        <f t="shared" si="75"/>
        <v>27152660</v>
      </c>
      <c r="L373" s="109">
        <f t="shared" si="74"/>
        <v>2468423.6363636362</v>
      </c>
      <c r="M373" s="239">
        <f t="shared" si="85"/>
        <v>7.133592736705577E-3</v>
      </c>
      <c r="N373" s="26"/>
      <c r="O373" s="26"/>
      <c r="P373" s="26"/>
      <c r="Q373" s="26"/>
    </row>
    <row r="374" spans="1:17" ht="39.950000000000003" customHeight="1" thickBot="1">
      <c r="A374" s="26"/>
      <c r="B374" s="332"/>
      <c r="C374" s="323"/>
      <c r="D374" s="327"/>
      <c r="E374" s="48" t="str">
        <f>'高額レセ疾病傾向(患者数順)'!$C$11</f>
        <v>1310</v>
      </c>
      <c r="F374" s="134" t="str">
        <f>'高額レセ疾病傾向(患者数順)'!$D$11</f>
        <v>その他の筋骨格系及び結合組織の疾患</v>
      </c>
      <c r="G374" s="134" t="s">
        <v>824</v>
      </c>
      <c r="H374" s="91">
        <v>11</v>
      </c>
      <c r="I374" s="92">
        <v>40056710</v>
      </c>
      <c r="J374" s="46">
        <v>3157690</v>
      </c>
      <c r="K374" s="44">
        <f>IF(SUM(I374:J374)=0,"-",SUM(I374:J374))</f>
        <v>43214400</v>
      </c>
      <c r="L374" s="110">
        <f t="shared" si="74"/>
        <v>3928581.8181818184</v>
      </c>
      <c r="M374" s="242">
        <f t="shared" si="85"/>
        <v>7.133592736705577E-3</v>
      </c>
      <c r="N374" s="26"/>
      <c r="O374" s="26"/>
      <c r="P374" s="26"/>
      <c r="Q374" s="26"/>
    </row>
    <row r="375" spans="1:17" ht="39.950000000000003" customHeight="1" thickTop="1">
      <c r="A375" s="26"/>
      <c r="B375" s="320" t="s">
        <v>229</v>
      </c>
      <c r="C375" s="321"/>
      <c r="D375" s="326">
        <f>Q79</f>
        <v>1427513</v>
      </c>
      <c r="E375" s="35" t="str">
        <f>'高額レセ疾病傾向(患者数順)'!$C$7</f>
        <v>1901</v>
      </c>
      <c r="F375" s="135" t="str">
        <f>'高額レセ疾病傾向(患者数順)'!$D$7</f>
        <v>骨折</v>
      </c>
      <c r="G375" s="135" t="str">
        <f>'高額レセ疾病傾向(患者数順)'!E7</f>
        <v>大腿骨頚部骨折，大腿骨転子部骨折，腰椎圧迫骨折</v>
      </c>
      <c r="H375" s="36">
        <f>'高額レセ疾病傾向(患者数順)'!F7</f>
        <v>25057</v>
      </c>
      <c r="I375" s="37">
        <f>'高額レセ疾病傾向(患者数順)'!G7</f>
        <v>67013304720</v>
      </c>
      <c r="J375" s="38">
        <f>'高額レセ疾病傾向(患者数順)'!H7</f>
        <v>9959325430</v>
      </c>
      <c r="K375" s="36">
        <f>'高額レセ疾病傾向(患者数順)'!I7</f>
        <v>76972630150</v>
      </c>
      <c r="L375" s="36">
        <f>'高額レセ疾病傾向(患者数順)'!J7</f>
        <v>3071901.2711018901</v>
      </c>
      <c r="M375" s="247">
        <f>'高額レセ疾病傾向(患者数順)'!K7</f>
        <v>1.7552904947275436E-2</v>
      </c>
      <c r="N375" s="26"/>
      <c r="O375" s="26"/>
      <c r="P375" s="26"/>
      <c r="Q375" s="26"/>
    </row>
    <row r="376" spans="1:17" ht="39.950000000000003" customHeight="1">
      <c r="A376" s="26"/>
      <c r="B376" s="322"/>
      <c r="C376" s="323"/>
      <c r="D376" s="327"/>
      <c r="E376" s="39" t="str">
        <f>'高額レセ疾病傾向(患者数順)'!$C$8</f>
        <v>0903</v>
      </c>
      <c r="F376" s="132" t="str">
        <f>'高額レセ疾病傾向(患者数順)'!$D$8</f>
        <v>その他の心疾患</v>
      </c>
      <c r="G376" s="132" t="str">
        <f>'高額レセ疾病傾向(患者数順)'!E8</f>
        <v>うっ血性心不全，慢性心不全，慢性うっ血性心不全</v>
      </c>
      <c r="H376" s="40">
        <f>'高額レセ疾病傾向(患者数順)'!F8</f>
        <v>17675</v>
      </c>
      <c r="I376" s="41">
        <f>'高額レセ疾病傾向(患者数順)'!G8</f>
        <v>50214610040</v>
      </c>
      <c r="J376" s="42">
        <f>'高額レセ疾病傾向(患者数順)'!H8</f>
        <v>11335047590</v>
      </c>
      <c r="K376" s="40">
        <f>'高額レセ疾病傾向(患者数順)'!I8</f>
        <v>61549657630</v>
      </c>
      <c r="L376" s="248">
        <f>'高額レセ疾病傾向(患者数順)'!J8</f>
        <v>3482300.2902404498</v>
      </c>
      <c r="M376" s="239">
        <f>'高額レセ疾病傾向(患者数順)'!K8</f>
        <v>1.2381673581956873E-2</v>
      </c>
      <c r="N376" s="26"/>
      <c r="O376" s="26"/>
      <c r="P376" s="26"/>
      <c r="Q376" s="26"/>
    </row>
    <row r="377" spans="1:17" ht="39.950000000000003" customHeight="1">
      <c r="A377" s="26"/>
      <c r="B377" s="322"/>
      <c r="C377" s="323"/>
      <c r="D377" s="327"/>
      <c r="E377" s="39" t="str">
        <f>'高額レセ疾病傾向(患者数順)'!$C$9</f>
        <v>0210</v>
      </c>
      <c r="F377" s="132" t="str">
        <f>'高額レセ疾病傾向(患者数順)'!$D$9</f>
        <v>その他の悪性新生物＜腫瘍＞</v>
      </c>
      <c r="G377" s="132" t="str">
        <f>'高額レセ疾病傾向(患者数順)'!E9</f>
        <v>前立腺癌，膵頭部癌，多発性骨髄腫</v>
      </c>
      <c r="H377" s="40">
        <f>'高額レセ疾病傾向(患者数順)'!F9</f>
        <v>14358</v>
      </c>
      <c r="I377" s="41">
        <f>'高額レセ疾病傾向(患者数順)'!G9</f>
        <v>29382042320</v>
      </c>
      <c r="J377" s="42">
        <f>'高額レセ疾病傾向(患者数順)'!H9</f>
        <v>27333799440</v>
      </c>
      <c r="K377" s="40">
        <f>'高額レセ疾病傾向(患者数順)'!I9</f>
        <v>56715841760</v>
      </c>
      <c r="L377" s="241">
        <f>'高額レセ疾病傾向(患者数順)'!J9</f>
        <v>3950121.3093745601</v>
      </c>
      <c r="M377" s="239">
        <f>'高額レセ疾病傾向(患者数順)'!K9</f>
        <v>1.0058052010734753E-2</v>
      </c>
      <c r="N377" s="26"/>
      <c r="O377" s="26"/>
      <c r="P377" s="26"/>
      <c r="Q377" s="26"/>
    </row>
    <row r="378" spans="1:17" ht="39.950000000000003" customHeight="1">
      <c r="A378" s="26"/>
      <c r="B378" s="322"/>
      <c r="C378" s="323"/>
      <c r="D378" s="327"/>
      <c r="E378" s="39" t="str">
        <f>'高額レセ疾病傾向(患者数順)'!$C$10</f>
        <v>1011</v>
      </c>
      <c r="F378" s="132" t="str">
        <f>'高額レセ疾病傾向(患者数順)'!$D$10</f>
        <v>その他の呼吸器系の疾患</v>
      </c>
      <c r="G378" s="132" t="str">
        <f>'高額レセ疾病傾向(患者数順)'!E10</f>
        <v>誤嚥性肺炎，間質性肺炎，特発性間質性肺炎</v>
      </c>
      <c r="H378" s="40">
        <f>'高額レセ疾病傾向(患者数順)'!F10</f>
        <v>13702</v>
      </c>
      <c r="I378" s="41">
        <f>'高額レセ疾病傾向(患者数順)'!G10</f>
        <v>32002664240</v>
      </c>
      <c r="J378" s="42">
        <f>'高額レセ疾病傾向(患者数順)'!H10</f>
        <v>7184677430</v>
      </c>
      <c r="K378" s="40">
        <f>'高額レセ疾病傾向(患者数順)'!I10</f>
        <v>39187341670</v>
      </c>
      <c r="L378" s="91">
        <f>'高額レセ疾病傾向(患者数順)'!J10</f>
        <v>2859972.38870238</v>
      </c>
      <c r="M378" s="242">
        <f>'高額レセ疾病傾向(患者数順)'!K10</f>
        <v>9.59851153719791E-3</v>
      </c>
      <c r="N378" s="26"/>
      <c r="O378" s="26"/>
      <c r="P378" s="26"/>
      <c r="Q378" s="26"/>
    </row>
    <row r="379" spans="1:17" ht="39.950000000000003" customHeight="1" thickBot="1">
      <c r="A379" s="26"/>
      <c r="B379" s="324"/>
      <c r="C379" s="325"/>
      <c r="D379" s="328"/>
      <c r="E379" s="43" t="str">
        <f>'高額レセ疾病傾向(患者数順)'!$C$11</f>
        <v>1310</v>
      </c>
      <c r="F379" s="133" t="str">
        <f>'高額レセ疾病傾向(患者数順)'!$D$11</f>
        <v>その他の筋骨格系及び結合組織の疾患</v>
      </c>
      <c r="G379" s="133" t="str">
        <f>'高額レセ疾病傾向(患者数順)'!E11</f>
        <v>廃用症候群，顕微鏡的多発血管炎，人工股関節周囲骨折</v>
      </c>
      <c r="H379" s="44">
        <f>'高額レセ疾病傾向(患者数順)'!F11</f>
        <v>12075</v>
      </c>
      <c r="I379" s="45">
        <f>'高額レセ疾病傾向(患者数順)'!G11</f>
        <v>41639774370</v>
      </c>
      <c r="J379" s="46">
        <f>'高額レセ疾病傾向(患者数順)'!H11</f>
        <v>4143917420</v>
      </c>
      <c r="K379" s="44">
        <f>'高額レセ疾病傾向(患者数順)'!I11</f>
        <v>45783691790</v>
      </c>
      <c r="L379" s="44">
        <f>'高額レセ疾病傾向(患者数順)'!J11</f>
        <v>3791610.0861283601</v>
      </c>
      <c r="M379" s="240">
        <f>'高額レセ疾病傾向(患者数順)'!K11</f>
        <v>8.4587671005447937E-3</v>
      </c>
      <c r="N379" s="26"/>
      <c r="O379" s="26"/>
      <c r="P379" s="26"/>
      <c r="Q379" s="26"/>
    </row>
    <row r="380" spans="1:17" ht="13.5" customHeight="1">
      <c r="A380" s="26"/>
      <c r="B380" s="14" t="s">
        <v>501</v>
      </c>
      <c r="C380" s="26"/>
      <c r="D380" s="14"/>
      <c r="E380" s="235"/>
      <c r="F380" s="235"/>
      <c r="G380" s="235"/>
      <c r="H380" s="235"/>
      <c r="I380" s="235"/>
      <c r="J380" s="26"/>
      <c r="K380" s="26"/>
      <c r="L380" s="26"/>
      <c r="M380" s="26"/>
      <c r="N380" s="26"/>
      <c r="O380" s="26"/>
      <c r="P380" s="26"/>
      <c r="Q380" s="26"/>
    </row>
    <row r="381" spans="1:17" ht="13.5" customHeight="1">
      <c r="A381" s="26"/>
      <c r="B381" s="198" t="s">
        <v>186</v>
      </c>
      <c r="C381" s="26"/>
      <c r="D381" s="198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</row>
    <row r="382" spans="1:17" ht="13.5" customHeight="1">
      <c r="A382" s="26"/>
      <c r="B382" s="236" t="s">
        <v>119</v>
      </c>
      <c r="C382" s="26"/>
      <c r="D382" s="236"/>
      <c r="E382" s="26"/>
      <c r="F382" s="26"/>
      <c r="G382" s="137"/>
      <c r="H382" s="26"/>
      <c r="I382" s="26"/>
      <c r="J382" s="26"/>
      <c r="K382" s="26"/>
      <c r="L382" s="26"/>
      <c r="M382" s="26"/>
      <c r="N382" s="26"/>
      <c r="O382" s="26"/>
      <c r="P382" s="26"/>
      <c r="Q382" s="26"/>
    </row>
    <row r="383" spans="1:17" ht="13.5" customHeight="1">
      <c r="A383" s="26"/>
      <c r="B383" s="236" t="s">
        <v>203</v>
      </c>
      <c r="C383" s="26"/>
      <c r="D383" s="236"/>
      <c r="E383" s="26"/>
      <c r="F383" s="26"/>
      <c r="G383" s="137"/>
      <c r="H383" s="26"/>
      <c r="I383" s="26"/>
      <c r="J383" s="26"/>
      <c r="K383" s="26"/>
      <c r="L383" s="26"/>
      <c r="M383" s="26"/>
      <c r="N383" s="26"/>
      <c r="O383" s="26"/>
      <c r="P383" s="26"/>
      <c r="Q383" s="26"/>
    </row>
    <row r="384" spans="1:17" ht="13.5" customHeight="1">
      <c r="A384" s="26"/>
      <c r="B384" s="236" t="s">
        <v>226</v>
      </c>
      <c r="C384" s="26"/>
      <c r="D384" s="236"/>
      <c r="E384" s="26"/>
      <c r="F384" s="26"/>
      <c r="G384" s="137"/>
      <c r="H384" s="26"/>
      <c r="I384" s="26"/>
      <c r="J384" s="26"/>
      <c r="K384" s="26"/>
      <c r="L384" s="26"/>
      <c r="M384" s="26"/>
      <c r="N384" s="26"/>
      <c r="O384" s="26"/>
      <c r="P384" s="26"/>
      <c r="Q384" s="26"/>
    </row>
    <row r="385" spans="1:17" ht="13.5" customHeight="1">
      <c r="A385" s="26"/>
      <c r="B385" s="236" t="s">
        <v>120</v>
      </c>
      <c r="C385" s="26"/>
      <c r="D385" s="236"/>
      <c r="E385" s="26"/>
      <c r="F385" s="26"/>
      <c r="G385" s="137"/>
      <c r="H385" s="26"/>
      <c r="I385" s="26"/>
      <c r="J385" s="26"/>
      <c r="K385" s="26"/>
      <c r="L385" s="26"/>
      <c r="M385" s="26"/>
      <c r="N385" s="26"/>
      <c r="O385" s="26"/>
      <c r="P385" s="26"/>
      <c r="Q385" s="26"/>
    </row>
  </sheetData>
  <mergeCells count="233">
    <mergeCell ref="B375:C379"/>
    <mergeCell ref="B360:B364"/>
    <mergeCell ref="B365:B369"/>
    <mergeCell ref="B370:B374"/>
    <mergeCell ref="B315:B319"/>
    <mergeCell ref="B320:B324"/>
    <mergeCell ref="B325:B329"/>
    <mergeCell ref="B330:B334"/>
    <mergeCell ref="B335:B339"/>
    <mergeCell ref="B340:B344"/>
    <mergeCell ref="B345:B349"/>
    <mergeCell ref="B350:B354"/>
    <mergeCell ref="B355:B359"/>
    <mergeCell ref="C315:C319"/>
    <mergeCell ref="C320:C324"/>
    <mergeCell ref="B270:B274"/>
    <mergeCell ref="B275:B279"/>
    <mergeCell ref="B280:B284"/>
    <mergeCell ref="B285:B289"/>
    <mergeCell ref="B290:B294"/>
    <mergeCell ref="B295:B299"/>
    <mergeCell ref="B300:B304"/>
    <mergeCell ref="B305:B309"/>
    <mergeCell ref="B310:B314"/>
    <mergeCell ref="B225:B229"/>
    <mergeCell ref="B230:B234"/>
    <mergeCell ref="B235:B239"/>
    <mergeCell ref="B240:B244"/>
    <mergeCell ref="B245:B249"/>
    <mergeCell ref="B250:B254"/>
    <mergeCell ref="B255:B259"/>
    <mergeCell ref="B260:B264"/>
    <mergeCell ref="B265:B269"/>
    <mergeCell ref="B180:B184"/>
    <mergeCell ref="B185:B189"/>
    <mergeCell ref="B190:B194"/>
    <mergeCell ref="B195:B199"/>
    <mergeCell ref="B200:B204"/>
    <mergeCell ref="B205:B209"/>
    <mergeCell ref="B210:B214"/>
    <mergeCell ref="B215:B219"/>
    <mergeCell ref="B220:B224"/>
    <mergeCell ref="B135:B139"/>
    <mergeCell ref="B140:B144"/>
    <mergeCell ref="B145:B149"/>
    <mergeCell ref="B150:B154"/>
    <mergeCell ref="B155:B159"/>
    <mergeCell ref="B160:B164"/>
    <mergeCell ref="B165:B169"/>
    <mergeCell ref="B170:B174"/>
    <mergeCell ref="B175:B179"/>
    <mergeCell ref="B90:B94"/>
    <mergeCell ref="B95:B99"/>
    <mergeCell ref="B100:B104"/>
    <mergeCell ref="B105:B109"/>
    <mergeCell ref="B110:B114"/>
    <mergeCell ref="B115:B119"/>
    <mergeCell ref="B120:B124"/>
    <mergeCell ref="B125:B129"/>
    <mergeCell ref="B130:B13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3:B4"/>
    <mergeCell ref="B5:B9"/>
    <mergeCell ref="B10:B14"/>
    <mergeCell ref="B15:B19"/>
    <mergeCell ref="B20:B24"/>
    <mergeCell ref="B25:B29"/>
    <mergeCell ref="B30:B34"/>
    <mergeCell ref="B35:B39"/>
    <mergeCell ref="B40:B44"/>
    <mergeCell ref="C25:C29"/>
    <mergeCell ref="C3:C4"/>
    <mergeCell ref="E3:F4"/>
    <mergeCell ref="G3:G4"/>
    <mergeCell ref="H3:H4"/>
    <mergeCell ref="D25:D29"/>
    <mergeCell ref="L3:L4"/>
    <mergeCell ref="C5:C9"/>
    <mergeCell ref="C10:C14"/>
    <mergeCell ref="C15:C19"/>
    <mergeCell ref="C20:C24"/>
    <mergeCell ref="I3:K3"/>
    <mergeCell ref="D3:D4"/>
    <mergeCell ref="D5:D9"/>
    <mergeCell ref="D10:D14"/>
    <mergeCell ref="D15:D19"/>
    <mergeCell ref="D20:D24"/>
    <mergeCell ref="C85:C89"/>
    <mergeCell ref="C30:C34"/>
    <mergeCell ref="C35:C39"/>
    <mergeCell ref="C40:C44"/>
    <mergeCell ref="C45:C49"/>
    <mergeCell ref="C50:C54"/>
    <mergeCell ref="C55:C59"/>
    <mergeCell ref="C60:C64"/>
    <mergeCell ref="C65:C69"/>
    <mergeCell ref="C70:C74"/>
    <mergeCell ref="C75:C79"/>
    <mergeCell ref="C80:C84"/>
    <mergeCell ref="C145:C149"/>
    <mergeCell ref="C90:C94"/>
    <mergeCell ref="C95:C99"/>
    <mergeCell ref="C100:C104"/>
    <mergeCell ref="C105:C109"/>
    <mergeCell ref="C110:C114"/>
    <mergeCell ref="C115:C119"/>
    <mergeCell ref="C120:C124"/>
    <mergeCell ref="C125:C129"/>
    <mergeCell ref="C130:C134"/>
    <mergeCell ref="C135:C139"/>
    <mergeCell ref="C140:C144"/>
    <mergeCell ref="C205:C209"/>
    <mergeCell ref="C150:C154"/>
    <mergeCell ref="C155:C159"/>
    <mergeCell ref="C160:C164"/>
    <mergeCell ref="C165:C169"/>
    <mergeCell ref="C170:C174"/>
    <mergeCell ref="C175:C179"/>
    <mergeCell ref="C180:C184"/>
    <mergeCell ref="C185:C189"/>
    <mergeCell ref="C190:C194"/>
    <mergeCell ref="C195:C199"/>
    <mergeCell ref="C200:C204"/>
    <mergeCell ref="C265:C269"/>
    <mergeCell ref="C210:C214"/>
    <mergeCell ref="C215:C219"/>
    <mergeCell ref="C220:C224"/>
    <mergeCell ref="C225:C229"/>
    <mergeCell ref="C230:C234"/>
    <mergeCell ref="C235:C239"/>
    <mergeCell ref="C240:C244"/>
    <mergeCell ref="C245:C249"/>
    <mergeCell ref="C250:C254"/>
    <mergeCell ref="C255:C259"/>
    <mergeCell ref="C260:C264"/>
    <mergeCell ref="D30:D34"/>
    <mergeCell ref="D35:D39"/>
    <mergeCell ref="D40:D44"/>
    <mergeCell ref="D45:D49"/>
    <mergeCell ref="D50:D54"/>
    <mergeCell ref="C360:C364"/>
    <mergeCell ref="C365:C369"/>
    <mergeCell ref="C370:C374"/>
    <mergeCell ref="C330:C334"/>
    <mergeCell ref="C335:C339"/>
    <mergeCell ref="C340:C344"/>
    <mergeCell ref="C345:C349"/>
    <mergeCell ref="C350:C354"/>
    <mergeCell ref="C355:C359"/>
    <mergeCell ref="C325:C329"/>
    <mergeCell ref="C270:C274"/>
    <mergeCell ref="C275:C279"/>
    <mergeCell ref="C280:C284"/>
    <mergeCell ref="C285:C289"/>
    <mergeCell ref="C290:C294"/>
    <mergeCell ref="C295:C299"/>
    <mergeCell ref="C300:C304"/>
    <mergeCell ref="C305:C309"/>
    <mergeCell ref="C310:C314"/>
    <mergeCell ref="D80:D84"/>
    <mergeCell ref="D85:D89"/>
    <mergeCell ref="D90:D94"/>
    <mergeCell ref="D95:D99"/>
    <mergeCell ref="D100:D104"/>
    <mergeCell ref="D55:D59"/>
    <mergeCell ref="D60:D64"/>
    <mergeCell ref="D65:D69"/>
    <mergeCell ref="D70:D74"/>
    <mergeCell ref="D75:D79"/>
    <mergeCell ref="D130:D134"/>
    <mergeCell ref="D135:D139"/>
    <mergeCell ref="D140:D144"/>
    <mergeCell ref="D145:D149"/>
    <mergeCell ref="D150:D154"/>
    <mergeCell ref="D105:D109"/>
    <mergeCell ref="D110:D114"/>
    <mergeCell ref="D115:D119"/>
    <mergeCell ref="D120:D124"/>
    <mergeCell ref="D125:D129"/>
    <mergeCell ref="D180:D184"/>
    <mergeCell ref="D185:D189"/>
    <mergeCell ref="D190:D194"/>
    <mergeCell ref="D195:D199"/>
    <mergeCell ref="D200:D204"/>
    <mergeCell ref="D155:D159"/>
    <mergeCell ref="D160:D164"/>
    <mergeCell ref="D165:D169"/>
    <mergeCell ref="D170:D174"/>
    <mergeCell ref="D175:D179"/>
    <mergeCell ref="D270:D274"/>
    <mergeCell ref="D275:D279"/>
    <mergeCell ref="D230:D234"/>
    <mergeCell ref="D235:D239"/>
    <mergeCell ref="D240:D244"/>
    <mergeCell ref="D245:D249"/>
    <mergeCell ref="D250:D254"/>
    <mergeCell ref="D205:D209"/>
    <mergeCell ref="D210:D214"/>
    <mergeCell ref="D215:D219"/>
    <mergeCell ref="D220:D224"/>
    <mergeCell ref="D225:D229"/>
    <mergeCell ref="M3:M4"/>
    <mergeCell ref="D355:D359"/>
    <mergeCell ref="D360:D364"/>
    <mergeCell ref="D365:D369"/>
    <mergeCell ref="D370:D374"/>
    <mergeCell ref="D375:D379"/>
    <mergeCell ref="D330:D334"/>
    <mergeCell ref="D335:D339"/>
    <mergeCell ref="D340:D344"/>
    <mergeCell ref="D345:D349"/>
    <mergeCell ref="D350:D354"/>
    <mergeCell ref="D305:D309"/>
    <mergeCell ref="D310:D314"/>
    <mergeCell ref="D315:D319"/>
    <mergeCell ref="D320:D324"/>
    <mergeCell ref="D325:D329"/>
    <mergeCell ref="D280:D284"/>
    <mergeCell ref="D285:D289"/>
    <mergeCell ref="D290:D294"/>
    <mergeCell ref="D295:D299"/>
    <mergeCell ref="D300:D304"/>
    <mergeCell ref="D255:D259"/>
    <mergeCell ref="D260:D264"/>
    <mergeCell ref="D265:D269"/>
  </mergeCells>
  <phoneticPr fontId="4"/>
  <pageMargins left="0.59055118110236227" right="0.43307086614173229" top="0.74803149606299213" bottom="0.74803149606299213" header="0.31496062992125984" footer="0.31496062992125984"/>
  <pageSetup paperSize="8" scale="62" orientation="landscape" r:id="rId1"/>
  <headerFooter>
    <oddHeader>&amp;R&amp;"ＭＳ 明朝,標準"&amp;12 2-2.高額レセプトの件数及び医療費</oddHeader>
  </headerFooter>
  <ignoredErrors>
    <ignoredError sqref="K5:K374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Q385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375" style="3" customWidth="1"/>
    <col min="3" max="3" width="11.625" style="3" customWidth="1"/>
    <col min="4" max="4" width="9.75" style="3" customWidth="1"/>
    <col min="5" max="5" width="6" style="3" customWidth="1"/>
    <col min="6" max="6" width="24.625" style="3" customWidth="1"/>
    <col min="7" max="7" width="44.625" style="3" customWidth="1"/>
    <col min="8" max="8" width="8.25" style="3" customWidth="1"/>
    <col min="9" max="12" width="9.75" style="3" customWidth="1"/>
    <col min="13" max="13" width="10.25" style="3" customWidth="1"/>
    <col min="14" max="15" width="9" style="3"/>
    <col min="16" max="17" width="15.625" style="3" customWidth="1"/>
    <col min="18" max="16384" width="9" style="3"/>
  </cols>
  <sheetData>
    <row r="1" spans="1:17" ht="16.5" customHeight="1">
      <c r="A1" s="26"/>
      <c r="B1" s="230" t="s">
        <v>356</v>
      </c>
      <c r="C1" s="237"/>
      <c r="D1" s="237"/>
      <c r="E1" s="231"/>
      <c r="F1" s="231"/>
      <c r="G1" s="231"/>
      <c r="H1" s="231"/>
      <c r="I1" s="231"/>
      <c r="J1" s="231"/>
      <c r="K1" s="231"/>
      <c r="L1" s="191"/>
      <c r="M1" s="26"/>
      <c r="N1" s="26"/>
      <c r="O1" s="26"/>
      <c r="P1" s="26"/>
      <c r="Q1" s="26"/>
    </row>
    <row r="2" spans="1:17" ht="16.5" customHeight="1">
      <c r="A2" s="26"/>
      <c r="B2" s="191" t="s">
        <v>352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26"/>
      <c r="N2" s="26"/>
      <c r="O2" s="26"/>
      <c r="P2" s="26"/>
      <c r="Q2" s="26"/>
    </row>
    <row r="3" spans="1:17" ht="25.5" customHeight="1">
      <c r="A3" s="191"/>
      <c r="B3" s="336"/>
      <c r="C3" s="311" t="s">
        <v>121</v>
      </c>
      <c r="D3" s="338" t="s">
        <v>216</v>
      </c>
      <c r="E3" s="311" t="s">
        <v>94</v>
      </c>
      <c r="F3" s="311"/>
      <c r="G3" s="316" t="s">
        <v>223</v>
      </c>
      <c r="H3" s="316" t="s">
        <v>224</v>
      </c>
      <c r="I3" s="316" t="s">
        <v>222</v>
      </c>
      <c r="J3" s="311"/>
      <c r="K3" s="311"/>
      <c r="L3" s="316" t="s">
        <v>225</v>
      </c>
      <c r="M3" s="307" t="s">
        <v>217</v>
      </c>
      <c r="N3" s="26"/>
      <c r="O3" s="26"/>
      <c r="P3" s="50" t="s">
        <v>213</v>
      </c>
      <c r="Q3" s="26"/>
    </row>
    <row r="4" spans="1:17" ht="25.5" customHeight="1" thickBot="1">
      <c r="A4" s="191"/>
      <c r="B4" s="340"/>
      <c r="C4" s="336"/>
      <c r="D4" s="339"/>
      <c r="E4" s="336"/>
      <c r="F4" s="336"/>
      <c r="G4" s="336"/>
      <c r="H4" s="336"/>
      <c r="I4" s="57" t="s">
        <v>91</v>
      </c>
      <c r="J4" s="58" t="s">
        <v>92</v>
      </c>
      <c r="K4" s="59" t="s">
        <v>76</v>
      </c>
      <c r="L4" s="335"/>
      <c r="M4" s="334"/>
      <c r="N4" s="26"/>
      <c r="O4" s="26"/>
      <c r="P4" s="180" t="s">
        <v>117</v>
      </c>
      <c r="Q4" s="186" t="s">
        <v>215</v>
      </c>
    </row>
    <row r="5" spans="1:17" ht="39.950000000000003" customHeight="1">
      <c r="A5" s="26"/>
      <c r="B5" s="331">
        <v>1</v>
      </c>
      <c r="C5" s="330" t="s">
        <v>50</v>
      </c>
      <c r="D5" s="329">
        <f>Q5</f>
        <v>398561</v>
      </c>
      <c r="E5" s="47" t="s">
        <v>133</v>
      </c>
      <c r="F5" s="131" t="s">
        <v>140</v>
      </c>
      <c r="G5" s="131" t="s">
        <v>506</v>
      </c>
      <c r="H5" s="88">
        <v>483</v>
      </c>
      <c r="I5" s="89">
        <v>2553259600</v>
      </c>
      <c r="J5" s="90">
        <v>828692240</v>
      </c>
      <c r="K5" s="88">
        <f>SUM(I5:J5)</f>
        <v>3381951840</v>
      </c>
      <c r="L5" s="111">
        <f t="shared" ref="L5:L68" si="0">IFERROR(K5/H5,"-")</f>
        <v>7001970.6832298134</v>
      </c>
      <c r="M5" s="238">
        <f>IFERROR(H5/$Q$5,"-")</f>
        <v>1.2118596651453605E-3</v>
      </c>
      <c r="N5" s="26"/>
      <c r="O5" s="26"/>
      <c r="P5" s="165" t="s">
        <v>219</v>
      </c>
      <c r="Q5" s="120">
        <f>市区町村別_患者数!AM6</f>
        <v>398561</v>
      </c>
    </row>
    <row r="6" spans="1:17" ht="39.950000000000003" customHeight="1">
      <c r="A6" s="26"/>
      <c r="B6" s="332"/>
      <c r="C6" s="323"/>
      <c r="D6" s="327"/>
      <c r="E6" s="39" t="s">
        <v>132</v>
      </c>
      <c r="F6" s="132" t="s">
        <v>139</v>
      </c>
      <c r="G6" s="132" t="s">
        <v>508</v>
      </c>
      <c r="H6" s="40">
        <v>230</v>
      </c>
      <c r="I6" s="41">
        <v>996305860</v>
      </c>
      <c r="J6" s="42">
        <v>533131650</v>
      </c>
      <c r="K6" s="40">
        <f>SUM(I6:J6)</f>
        <v>1529437510</v>
      </c>
      <c r="L6" s="109">
        <f t="shared" si="0"/>
        <v>6649728.3043478262</v>
      </c>
      <c r="M6" s="239">
        <f t="shared" ref="M6:M9" si="1">IFERROR(H6/$Q$5,"-")</f>
        <v>5.7707603102160015E-4</v>
      </c>
      <c r="N6" s="26"/>
      <c r="O6" s="26"/>
      <c r="P6" s="165" t="s">
        <v>95</v>
      </c>
      <c r="Q6" s="120">
        <f>市区町村別_患者数!AM7</f>
        <v>15488</v>
      </c>
    </row>
    <row r="7" spans="1:17" ht="39.950000000000003" customHeight="1">
      <c r="A7" s="26"/>
      <c r="B7" s="332"/>
      <c r="C7" s="323"/>
      <c r="D7" s="327"/>
      <c r="E7" s="39" t="s">
        <v>123</v>
      </c>
      <c r="F7" s="132" t="s">
        <v>131</v>
      </c>
      <c r="G7" s="132" t="s">
        <v>507</v>
      </c>
      <c r="H7" s="40">
        <v>117</v>
      </c>
      <c r="I7" s="41">
        <v>726782180</v>
      </c>
      <c r="J7" s="42">
        <v>21479830</v>
      </c>
      <c r="K7" s="40">
        <f t="shared" ref="K7:K69" si="2">SUM(I7:J7)</f>
        <v>748262010</v>
      </c>
      <c r="L7" s="109">
        <f t="shared" si="0"/>
        <v>6395401.794871795</v>
      </c>
      <c r="M7" s="239">
        <f t="shared" si="1"/>
        <v>2.9355606795446621E-4</v>
      </c>
      <c r="N7" s="26"/>
      <c r="O7" s="26"/>
      <c r="P7" s="165" t="s">
        <v>96</v>
      </c>
      <c r="Q7" s="120">
        <f>市区町村別_患者数!AM8</f>
        <v>9729</v>
      </c>
    </row>
    <row r="8" spans="1:17" ht="39.950000000000003" customHeight="1">
      <c r="A8" s="26"/>
      <c r="B8" s="332"/>
      <c r="C8" s="323"/>
      <c r="D8" s="327"/>
      <c r="E8" s="39" t="s">
        <v>122</v>
      </c>
      <c r="F8" s="132" t="s">
        <v>137</v>
      </c>
      <c r="G8" s="132" t="s">
        <v>509</v>
      </c>
      <c r="H8" s="40">
        <v>1988</v>
      </c>
      <c r="I8" s="41">
        <v>6023510480</v>
      </c>
      <c r="J8" s="42">
        <v>5983447370</v>
      </c>
      <c r="K8" s="40">
        <f t="shared" si="2"/>
        <v>12006957850</v>
      </c>
      <c r="L8" s="109">
        <f t="shared" si="0"/>
        <v>6039717.2283702213</v>
      </c>
      <c r="M8" s="239">
        <f t="shared" si="1"/>
        <v>4.9879441290040924E-3</v>
      </c>
      <c r="N8" s="26"/>
      <c r="O8" s="26"/>
      <c r="P8" s="165" t="s">
        <v>97</v>
      </c>
      <c r="Q8" s="120">
        <f>市区町村別_患者数!AM9</f>
        <v>10808</v>
      </c>
    </row>
    <row r="9" spans="1:17" ht="39.950000000000003" customHeight="1" thickBot="1">
      <c r="A9" s="26"/>
      <c r="B9" s="333"/>
      <c r="C9" s="325"/>
      <c r="D9" s="328"/>
      <c r="E9" s="43" t="s">
        <v>130</v>
      </c>
      <c r="F9" s="133" t="s">
        <v>239</v>
      </c>
      <c r="G9" s="133" t="s">
        <v>456</v>
      </c>
      <c r="H9" s="44">
        <v>1</v>
      </c>
      <c r="I9" s="45">
        <v>6036890</v>
      </c>
      <c r="J9" s="46">
        <v>0</v>
      </c>
      <c r="K9" s="44">
        <f t="shared" si="2"/>
        <v>6036890</v>
      </c>
      <c r="L9" s="110">
        <f t="shared" si="0"/>
        <v>6036890</v>
      </c>
      <c r="M9" s="240">
        <f t="shared" si="1"/>
        <v>2.5090262218330444E-6</v>
      </c>
      <c r="N9" s="26"/>
      <c r="O9" s="26"/>
      <c r="P9" s="165" t="s">
        <v>98</v>
      </c>
      <c r="Q9" s="120">
        <f>市区町村別_患者数!AM10</f>
        <v>9963</v>
      </c>
    </row>
    <row r="10" spans="1:17" ht="39.950000000000003" customHeight="1">
      <c r="A10" s="26"/>
      <c r="B10" s="331">
        <v>2</v>
      </c>
      <c r="C10" s="330" t="s">
        <v>95</v>
      </c>
      <c r="D10" s="329">
        <f>Q6</f>
        <v>15488</v>
      </c>
      <c r="E10" s="47" t="s">
        <v>261</v>
      </c>
      <c r="F10" s="131" t="s">
        <v>262</v>
      </c>
      <c r="G10" s="131" t="s">
        <v>841</v>
      </c>
      <c r="H10" s="88">
        <v>20</v>
      </c>
      <c r="I10" s="89">
        <v>45047360</v>
      </c>
      <c r="J10" s="90">
        <v>89942490</v>
      </c>
      <c r="K10" s="88">
        <f>SUM(I10:J10)</f>
        <v>134989850</v>
      </c>
      <c r="L10" s="111">
        <f>IFERROR(K10/H10,"-")</f>
        <v>6749492.5</v>
      </c>
      <c r="M10" s="238">
        <f>IFERROR(H10/$Q$6,"-")</f>
        <v>1.2913223140495868E-3</v>
      </c>
      <c r="N10" s="26"/>
      <c r="O10" s="26"/>
      <c r="P10" s="165" t="s">
        <v>99</v>
      </c>
      <c r="Q10" s="120">
        <f>市区町村別_患者数!AM11</f>
        <v>13283</v>
      </c>
    </row>
    <row r="11" spans="1:17" ht="39.950000000000003" customHeight="1">
      <c r="A11" s="26"/>
      <c r="B11" s="332"/>
      <c r="C11" s="323"/>
      <c r="D11" s="327"/>
      <c r="E11" s="39" t="s">
        <v>123</v>
      </c>
      <c r="F11" s="132" t="s">
        <v>131</v>
      </c>
      <c r="G11" s="132" t="s">
        <v>457</v>
      </c>
      <c r="H11" s="40">
        <v>5</v>
      </c>
      <c r="I11" s="41">
        <v>32465830</v>
      </c>
      <c r="J11" s="42">
        <v>1092400</v>
      </c>
      <c r="K11" s="40">
        <f t="shared" si="2"/>
        <v>33558230</v>
      </c>
      <c r="L11" s="109">
        <f t="shared" si="0"/>
        <v>6711646</v>
      </c>
      <c r="M11" s="239">
        <f t="shared" ref="M11:M14" si="3">IFERROR(H11/$Q$6,"-")</f>
        <v>3.228305785123967E-4</v>
      </c>
      <c r="N11" s="26"/>
      <c r="O11" s="26"/>
      <c r="P11" s="165" t="s">
        <v>100</v>
      </c>
      <c r="Q11" s="120">
        <f>市区町村別_患者数!AM12</f>
        <v>11994</v>
      </c>
    </row>
    <row r="12" spans="1:17" ht="39.950000000000003" customHeight="1">
      <c r="A12" s="26"/>
      <c r="B12" s="332"/>
      <c r="C12" s="323"/>
      <c r="D12" s="327"/>
      <c r="E12" s="39" t="s">
        <v>132</v>
      </c>
      <c r="F12" s="132" t="s">
        <v>139</v>
      </c>
      <c r="G12" s="132" t="s">
        <v>375</v>
      </c>
      <c r="H12" s="40">
        <v>12</v>
      </c>
      <c r="I12" s="41">
        <v>48069330</v>
      </c>
      <c r="J12" s="42">
        <v>27205250</v>
      </c>
      <c r="K12" s="40">
        <f t="shared" si="2"/>
        <v>75274580</v>
      </c>
      <c r="L12" s="109">
        <f t="shared" si="0"/>
        <v>6272881.666666667</v>
      </c>
      <c r="M12" s="239">
        <f t="shared" si="3"/>
        <v>7.7479338842975209E-4</v>
      </c>
      <c r="N12" s="26"/>
      <c r="O12" s="26"/>
      <c r="P12" s="165" t="s">
        <v>51</v>
      </c>
      <c r="Q12" s="120">
        <f>市区町村別_患者数!AM13</f>
        <v>10094</v>
      </c>
    </row>
    <row r="13" spans="1:17" ht="39.950000000000003" customHeight="1">
      <c r="A13" s="26"/>
      <c r="B13" s="332"/>
      <c r="C13" s="323"/>
      <c r="D13" s="327"/>
      <c r="E13" s="39" t="s">
        <v>133</v>
      </c>
      <c r="F13" s="132" t="s">
        <v>140</v>
      </c>
      <c r="G13" s="132" t="s">
        <v>842</v>
      </c>
      <c r="H13" s="40">
        <v>13</v>
      </c>
      <c r="I13" s="41">
        <v>64019600</v>
      </c>
      <c r="J13" s="42">
        <v>16712640</v>
      </c>
      <c r="K13" s="40">
        <f t="shared" si="2"/>
        <v>80732240</v>
      </c>
      <c r="L13" s="109">
        <f t="shared" si="0"/>
        <v>6210172.307692308</v>
      </c>
      <c r="M13" s="239">
        <f t="shared" si="3"/>
        <v>8.3935950413223143E-4</v>
      </c>
      <c r="N13" s="26"/>
      <c r="O13" s="26"/>
      <c r="P13" s="165" t="s">
        <v>101</v>
      </c>
      <c r="Q13" s="120">
        <f>市区町村別_患者数!AM14</f>
        <v>6537</v>
      </c>
    </row>
    <row r="14" spans="1:17" ht="39.950000000000003" customHeight="1" thickBot="1">
      <c r="A14" s="26"/>
      <c r="B14" s="333"/>
      <c r="C14" s="325"/>
      <c r="D14" s="328"/>
      <c r="E14" s="43" t="s">
        <v>834</v>
      </c>
      <c r="F14" s="133" t="s">
        <v>835</v>
      </c>
      <c r="G14" s="133" t="s">
        <v>836</v>
      </c>
      <c r="H14" s="44">
        <v>28</v>
      </c>
      <c r="I14" s="45">
        <v>84109160</v>
      </c>
      <c r="J14" s="46">
        <v>84411140</v>
      </c>
      <c r="K14" s="44">
        <f t="shared" si="2"/>
        <v>168520300</v>
      </c>
      <c r="L14" s="110">
        <f t="shared" si="0"/>
        <v>6018582.1428571427</v>
      </c>
      <c r="M14" s="240">
        <f t="shared" si="3"/>
        <v>1.8078512396694215E-3</v>
      </c>
      <c r="N14" s="26"/>
      <c r="O14" s="26"/>
      <c r="P14" s="165" t="s">
        <v>52</v>
      </c>
      <c r="Q14" s="120">
        <f>市区町村別_患者数!AM15</f>
        <v>14759</v>
      </c>
    </row>
    <row r="15" spans="1:17" ht="39.950000000000003" customHeight="1">
      <c r="A15" s="26"/>
      <c r="B15" s="331">
        <v>3</v>
      </c>
      <c r="C15" s="330" t="s">
        <v>96</v>
      </c>
      <c r="D15" s="329">
        <f>Q7</f>
        <v>9729</v>
      </c>
      <c r="E15" s="47" t="s">
        <v>133</v>
      </c>
      <c r="F15" s="131" t="s">
        <v>140</v>
      </c>
      <c r="G15" s="131" t="s">
        <v>843</v>
      </c>
      <c r="H15" s="88">
        <v>13</v>
      </c>
      <c r="I15" s="89">
        <v>93142250</v>
      </c>
      <c r="J15" s="90">
        <v>18020280</v>
      </c>
      <c r="K15" s="88">
        <f t="shared" si="2"/>
        <v>111162530</v>
      </c>
      <c r="L15" s="111">
        <f t="shared" si="0"/>
        <v>8550963.846153846</v>
      </c>
      <c r="M15" s="238">
        <f>IFERROR(H15/$Q$7,"-")</f>
        <v>1.3362113269606332E-3</v>
      </c>
      <c r="N15" s="26"/>
      <c r="O15" s="26"/>
      <c r="P15" s="165" t="s">
        <v>53</v>
      </c>
      <c r="Q15" s="120">
        <f>市区町村別_患者数!AM16</f>
        <v>25098</v>
      </c>
    </row>
    <row r="16" spans="1:17" ht="39.950000000000003" customHeight="1">
      <c r="A16" s="26"/>
      <c r="B16" s="332"/>
      <c r="C16" s="323"/>
      <c r="D16" s="327"/>
      <c r="E16" s="39" t="s">
        <v>268</v>
      </c>
      <c r="F16" s="132" t="s">
        <v>269</v>
      </c>
      <c r="G16" s="132" t="s">
        <v>844</v>
      </c>
      <c r="H16" s="40">
        <v>10</v>
      </c>
      <c r="I16" s="41">
        <v>17800700</v>
      </c>
      <c r="J16" s="42">
        <v>63756100</v>
      </c>
      <c r="K16" s="40">
        <f t="shared" si="2"/>
        <v>81556800</v>
      </c>
      <c r="L16" s="109">
        <f t="shared" si="0"/>
        <v>8155680</v>
      </c>
      <c r="M16" s="239">
        <f t="shared" ref="M16:M19" si="4">IFERROR(H16/$Q$7,"-")</f>
        <v>1.0278548668927947E-3</v>
      </c>
      <c r="N16" s="26"/>
      <c r="O16" s="26"/>
      <c r="P16" s="165" t="s">
        <v>102</v>
      </c>
      <c r="Q16" s="120">
        <f>市区町村別_患者数!AM17</f>
        <v>12972</v>
      </c>
    </row>
    <row r="17" spans="1:17" ht="39.950000000000003" customHeight="1">
      <c r="A17" s="26"/>
      <c r="B17" s="332"/>
      <c r="C17" s="323"/>
      <c r="D17" s="327"/>
      <c r="E17" s="39" t="s">
        <v>122</v>
      </c>
      <c r="F17" s="132" t="s">
        <v>137</v>
      </c>
      <c r="G17" s="132" t="s">
        <v>276</v>
      </c>
      <c r="H17" s="40">
        <v>45</v>
      </c>
      <c r="I17" s="41">
        <v>162023530</v>
      </c>
      <c r="J17" s="42">
        <v>168175470</v>
      </c>
      <c r="K17" s="40">
        <f t="shared" si="2"/>
        <v>330199000</v>
      </c>
      <c r="L17" s="109">
        <f t="shared" si="0"/>
        <v>7337755.555555556</v>
      </c>
      <c r="M17" s="239">
        <f t="shared" si="4"/>
        <v>4.6253469010175763E-3</v>
      </c>
      <c r="N17" s="26"/>
      <c r="O17" s="26"/>
      <c r="P17" s="165" t="s">
        <v>103</v>
      </c>
      <c r="Q17" s="120">
        <f>市区町村別_患者数!AM18</f>
        <v>22027</v>
      </c>
    </row>
    <row r="18" spans="1:17" ht="39.950000000000003" customHeight="1">
      <c r="A18" s="26"/>
      <c r="B18" s="332"/>
      <c r="C18" s="323"/>
      <c r="D18" s="327"/>
      <c r="E18" s="39" t="s">
        <v>132</v>
      </c>
      <c r="F18" s="132" t="s">
        <v>139</v>
      </c>
      <c r="G18" s="132" t="s">
        <v>845</v>
      </c>
      <c r="H18" s="40">
        <v>6</v>
      </c>
      <c r="I18" s="41">
        <v>31259880</v>
      </c>
      <c r="J18" s="42">
        <v>7164110</v>
      </c>
      <c r="K18" s="40">
        <f t="shared" si="2"/>
        <v>38423990</v>
      </c>
      <c r="L18" s="109">
        <f t="shared" si="0"/>
        <v>6403998.333333333</v>
      </c>
      <c r="M18" s="239">
        <f t="shared" si="4"/>
        <v>6.167129201356768E-4</v>
      </c>
      <c r="N18" s="26"/>
      <c r="O18" s="26"/>
      <c r="P18" s="165" t="s">
        <v>104</v>
      </c>
      <c r="Q18" s="120">
        <f>市区町村別_患者数!AM19</f>
        <v>16994</v>
      </c>
    </row>
    <row r="19" spans="1:17" ht="39.950000000000003" customHeight="1" thickBot="1">
      <c r="A19" s="26"/>
      <c r="B19" s="333"/>
      <c r="C19" s="325"/>
      <c r="D19" s="328"/>
      <c r="E19" s="43" t="s">
        <v>123</v>
      </c>
      <c r="F19" s="133" t="s">
        <v>131</v>
      </c>
      <c r="G19" s="133" t="s">
        <v>395</v>
      </c>
      <c r="H19" s="44">
        <v>3</v>
      </c>
      <c r="I19" s="45">
        <v>14003000</v>
      </c>
      <c r="J19" s="46">
        <v>1663440</v>
      </c>
      <c r="K19" s="44">
        <f t="shared" si="2"/>
        <v>15666440</v>
      </c>
      <c r="L19" s="110">
        <f t="shared" si="0"/>
        <v>5222146.666666667</v>
      </c>
      <c r="M19" s="240">
        <f t="shared" si="4"/>
        <v>3.083564600678384E-4</v>
      </c>
      <c r="N19" s="26"/>
      <c r="O19" s="26"/>
      <c r="P19" s="165" t="s">
        <v>105</v>
      </c>
      <c r="Q19" s="120">
        <f>市区町村別_患者数!AM20</f>
        <v>27763</v>
      </c>
    </row>
    <row r="20" spans="1:17" ht="39.950000000000003" customHeight="1">
      <c r="A20" s="26"/>
      <c r="B20" s="331">
        <v>4</v>
      </c>
      <c r="C20" s="330" t="s">
        <v>97</v>
      </c>
      <c r="D20" s="329">
        <f>Q8</f>
        <v>10808</v>
      </c>
      <c r="E20" s="47" t="s">
        <v>133</v>
      </c>
      <c r="F20" s="131" t="s">
        <v>140</v>
      </c>
      <c r="G20" s="131" t="s">
        <v>846</v>
      </c>
      <c r="H20" s="88">
        <v>9</v>
      </c>
      <c r="I20" s="89">
        <v>105936140</v>
      </c>
      <c r="J20" s="90">
        <v>18756130</v>
      </c>
      <c r="K20" s="88">
        <f t="shared" si="2"/>
        <v>124692270</v>
      </c>
      <c r="L20" s="111">
        <f t="shared" si="0"/>
        <v>13854696.666666666</v>
      </c>
      <c r="M20" s="238">
        <f>IFERROR(H20/$Q$8,"-")</f>
        <v>8.3271650629163584E-4</v>
      </c>
      <c r="N20" s="26"/>
      <c r="O20" s="26"/>
      <c r="P20" s="165" t="s">
        <v>54</v>
      </c>
      <c r="Q20" s="120">
        <f>市区町村別_患者数!AM21</f>
        <v>18326</v>
      </c>
    </row>
    <row r="21" spans="1:17" ht="39.950000000000003" customHeight="1">
      <c r="A21" s="26"/>
      <c r="B21" s="332"/>
      <c r="C21" s="323"/>
      <c r="D21" s="327"/>
      <c r="E21" s="39" t="s">
        <v>132</v>
      </c>
      <c r="F21" s="132" t="s">
        <v>139</v>
      </c>
      <c r="G21" s="132" t="s">
        <v>847</v>
      </c>
      <c r="H21" s="40">
        <v>7</v>
      </c>
      <c r="I21" s="41">
        <v>55349420</v>
      </c>
      <c r="J21" s="42">
        <v>4572930</v>
      </c>
      <c r="K21" s="40">
        <f t="shared" si="2"/>
        <v>59922350</v>
      </c>
      <c r="L21" s="109">
        <f t="shared" si="0"/>
        <v>8560335.7142857146</v>
      </c>
      <c r="M21" s="239">
        <f t="shared" ref="M21:M24" si="5">IFERROR(H21/$Q$8,"-")</f>
        <v>6.4766839378238344E-4</v>
      </c>
      <c r="N21" s="26"/>
      <c r="O21" s="26"/>
      <c r="P21" s="165" t="s">
        <v>106</v>
      </c>
      <c r="Q21" s="120">
        <f>市区町村別_患者数!AM22</f>
        <v>25948</v>
      </c>
    </row>
    <row r="22" spans="1:17" ht="39.950000000000003" customHeight="1">
      <c r="A22" s="26"/>
      <c r="B22" s="332"/>
      <c r="C22" s="323"/>
      <c r="D22" s="327"/>
      <c r="E22" s="39" t="s">
        <v>124</v>
      </c>
      <c r="F22" s="132" t="s">
        <v>138</v>
      </c>
      <c r="G22" s="132" t="s">
        <v>471</v>
      </c>
      <c r="H22" s="40">
        <v>2</v>
      </c>
      <c r="I22" s="41">
        <v>13019770</v>
      </c>
      <c r="J22" s="42">
        <v>0</v>
      </c>
      <c r="K22" s="40">
        <f t="shared" si="2"/>
        <v>13019770</v>
      </c>
      <c r="L22" s="109">
        <f t="shared" si="0"/>
        <v>6509885</v>
      </c>
      <c r="M22" s="239">
        <f t="shared" si="5"/>
        <v>1.850481125092524E-4</v>
      </c>
      <c r="N22" s="26"/>
      <c r="O22" s="26"/>
      <c r="P22" s="165" t="s">
        <v>55</v>
      </c>
      <c r="Q22" s="120">
        <f>市区町村別_患者数!AM23</f>
        <v>23197</v>
      </c>
    </row>
    <row r="23" spans="1:17" ht="39.950000000000003" customHeight="1">
      <c r="A23" s="26"/>
      <c r="B23" s="332"/>
      <c r="C23" s="323"/>
      <c r="D23" s="327"/>
      <c r="E23" s="39" t="s">
        <v>122</v>
      </c>
      <c r="F23" s="132" t="s">
        <v>137</v>
      </c>
      <c r="G23" s="132" t="s">
        <v>241</v>
      </c>
      <c r="H23" s="40">
        <v>52</v>
      </c>
      <c r="I23" s="41">
        <v>162547620</v>
      </c>
      <c r="J23" s="42">
        <v>134779480</v>
      </c>
      <c r="K23" s="40">
        <f t="shared" si="2"/>
        <v>297327100</v>
      </c>
      <c r="L23" s="109">
        <f t="shared" si="0"/>
        <v>5717828.846153846</v>
      </c>
      <c r="M23" s="239">
        <f t="shared" si="5"/>
        <v>4.8112509252405625E-3</v>
      </c>
      <c r="N23" s="26"/>
      <c r="O23" s="26"/>
      <c r="P23" s="165" t="s">
        <v>107</v>
      </c>
      <c r="Q23" s="120">
        <f>市区町村別_患者数!AM24</f>
        <v>16046</v>
      </c>
    </row>
    <row r="24" spans="1:17" ht="39.950000000000003" customHeight="1" thickBot="1">
      <c r="A24" s="26"/>
      <c r="B24" s="333"/>
      <c r="C24" s="325"/>
      <c r="D24" s="328"/>
      <c r="E24" s="43" t="s">
        <v>268</v>
      </c>
      <c r="F24" s="133" t="s">
        <v>269</v>
      </c>
      <c r="G24" s="133" t="s">
        <v>848</v>
      </c>
      <c r="H24" s="44">
        <v>8</v>
      </c>
      <c r="I24" s="45">
        <v>19018230</v>
      </c>
      <c r="J24" s="46">
        <v>24908690</v>
      </c>
      <c r="K24" s="44">
        <f t="shared" si="2"/>
        <v>43926920</v>
      </c>
      <c r="L24" s="110">
        <f t="shared" si="0"/>
        <v>5490865</v>
      </c>
      <c r="M24" s="240">
        <f t="shared" si="5"/>
        <v>7.4019245003700959E-4</v>
      </c>
      <c r="N24" s="26"/>
      <c r="O24" s="26"/>
      <c r="P24" s="165" t="s">
        <v>108</v>
      </c>
      <c r="Q24" s="120">
        <f>市区町村別_患者数!AM25</f>
        <v>25098</v>
      </c>
    </row>
    <row r="25" spans="1:17" ht="39.950000000000003" customHeight="1">
      <c r="A25" s="26"/>
      <c r="B25" s="331">
        <v>5</v>
      </c>
      <c r="C25" s="330" t="s">
        <v>98</v>
      </c>
      <c r="D25" s="329">
        <f>Q9</f>
        <v>9963</v>
      </c>
      <c r="E25" s="47" t="s">
        <v>123</v>
      </c>
      <c r="F25" s="131" t="s">
        <v>131</v>
      </c>
      <c r="G25" s="131" t="s">
        <v>432</v>
      </c>
      <c r="H25" s="88">
        <v>1</v>
      </c>
      <c r="I25" s="89">
        <v>7819350</v>
      </c>
      <c r="J25" s="90">
        <v>0</v>
      </c>
      <c r="K25" s="88">
        <f t="shared" si="2"/>
        <v>7819350</v>
      </c>
      <c r="L25" s="111">
        <f t="shared" si="0"/>
        <v>7819350</v>
      </c>
      <c r="M25" s="238">
        <f>IFERROR(H25/$Q$9,"-")</f>
        <v>1.0037137408411121E-4</v>
      </c>
      <c r="N25" s="26"/>
      <c r="O25" s="26"/>
      <c r="P25" s="165" t="s">
        <v>109</v>
      </c>
      <c r="Q25" s="120">
        <f>市区町村別_患者数!AM26</f>
        <v>16365</v>
      </c>
    </row>
    <row r="26" spans="1:17" ht="39.950000000000003" customHeight="1">
      <c r="A26" s="26"/>
      <c r="B26" s="332"/>
      <c r="C26" s="323"/>
      <c r="D26" s="327"/>
      <c r="E26" s="39" t="s">
        <v>133</v>
      </c>
      <c r="F26" s="132" t="s">
        <v>140</v>
      </c>
      <c r="G26" s="132" t="s">
        <v>849</v>
      </c>
      <c r="H26" s="40">
        <v>10</v>
      </c>
      <c r="I26" s="41">
        <v>51924270</v>
      </c>
      <c r="J26" s="42">
        <v>22958280</v>
      </c>
      <c r="K26" s="40">
        <f t="shared" si="2"/>
        <v>74882550</v>
      </c>
      <c r="L26" s="109">
        <f t="shared" si="0"/>
        <v>7488255</v>
      </c>
      <c r="M26" s="239">
        <f t="shared" ref="M26:M29" si="6">IFERROR(H26/$Q$9,"-")</f>
        <v>1.003713740841112E-3</v>
      </c>
      <c r="N26" s="26"/>
      <c r="O26" s="26"/>
      <c r="P26" s="165" t="s">
        <v>56</v>
      </c>
      <c r="Q26" s="120">
        <f>市区町村別_患者数!AM27</f>
        <v>21781</v>
      </c>
    </row>
    <row r="27" spans="1:17" ht="39.950000000000003" customHeight="1">
      <c r="A27" s="26"/>
      <c r="B27" s="332"/>
      <c r="C27" s="323"/>
      <c r="D27" s="327"/>
      <c r="E27" s="39" t="s">
        <v>135</v>
      </c>
      <c r="F27" s="132" t="s">
        <v>142</v>
      </c>
      <c r="G27" s="132" t="s">
        <v>850</v>
      </c>
      <c r="H27" s="40">
        <v>1</v>
      </c>
      <c r="I27" s="41">
        <v>7018920</v>
      </c>
      <c r="J27" s="42">
        <v>205890</v>
      </c>
      <c r="K27" s="40">
        <f t="shared" si="2"/>
        <v>7224810</v>
      </c>
      <c r="L27" s="109">
        <f t="shared" si="0"/>
        <v>7224810</v>
      </c>
      <c r="M27" s="239">
        <f t="shared" si="6"/>
        <v>1.0037137408411121E-4</v>
      </c>
      <c r="N27" s="26"/>
      <c r="O27" s="26"/>
      <c r="P27" s="165" t="s">
        <v>110</v>
      </c>
      <c r="Q27" s="120">
        <f>市区町村別_患者数!AM28</f>
        <v>33821</v>
      </c>
    </row>
    <row r="28" spans="1:17" ht="39.950000000000003" customHeight="1">
      <c r="A28" s="26"/>
      <c r="B28" s="332"/>
      <c r="C28" s="323"/>
      <c r="D28" s="327"/>
      <c r="E28" s="39" t="s">
        <v>132</v>
      </c>
      <c r="F28" s="132" t="s">
        <v>139</v>
      </c>
      <c r="G28" s="132" t="s">
        <v>445</v>
      </c>
      <c r="H28" s="40">
        <v>4</v>
      </c>
      <c r="I28" s="41">
        <v>23004080</v>
      </c>
      <c r="J28" s="42">
        <v>4433380</v>
      </c>
      <c r="K28" s="40">
        <f t="shared" si="2"/>
        <v>27437460</v>
      </c>
      <c r="L28" s="109">
        <f t="shared" si="0"/>
        <v>6859365</v>
      </c>
      <c r="M28" s="239">
        <f t="shared" si="6"/>
        <v>4.0148549633644485E-4</v>
      </c>
      <c r="N28" s="26"/>
      <c r="O28" s="26"/>
      <c r="P28" s="165" t="s">
        <v>111</v>
      </c>
      <c r="Q28" s="120">
        <f>市区町村別_患者数!AM29</f>
        <v>15444</v>
      </c>
    </row>
    <row r="29" spans="1:17" ht="39.950000000000003" customHeight="1" thickBot="1">
      <c r="A29" s="26"/>
      <c r="B29" s="333"/>
      <c r="C29" s="325"/>
      <c r="D29" s="328"/>
      <c r="E29" s="43" t="s">
        <v>150</v>
      </c>
      <c r="F29" s="133" t="s">
        <v>151</v>
      </c>
      <c r="G29" s="133" t="s">
        <v>292</v>
      </c>
      <c r="H29" s="44">
        <v>7</v>
      </c>
      <c r="I29" s="45">
        <v>38453410</v>
      </c>
      <c r="J29" s="46">
        <v>1224570</v>
      </c>
      <c r="K29" s="44">
        <f t="shared" si="2"/>
        <v>39677980</v>
      </c>
      <c r="L29" s="110">
        <f t="shared" si="0"/>
        <v>5668282.8571428573</v>
      </c>
      <c r="M29" s="240">
        <f t="shared" si="6"/>
        <v>7.0259961858877844E-4</v>
      </c>
      <c r="N29" s="26"/>
      <c r="O29" s="26"/>
      <c r="P29" s="165" t="s">
        <v>112</v>
      </c>
      <c r="Q29" s="120">
        <f>市区町村別_患者数!AM30</f>
        <v>10686</v>
      </c>
    </row>
    <row r="30" spans="1:17" ht="39.950000000000003" customHeight="1">
      <c r="A30" s="26"/>
      <c r="B30" s="331">
        <v>6</v>
      </c>
      <c r="C30" s="330" t="s">
        <v>99</v>
      </c>
      <c r="D30" s="329">
        <f>Q10</f>
        <v>13283</v>
      </c>
      <c r="E30" s="47" t="s">
        <v>268</v>
      </c>
      <c r="F30" s="131" t="s">
        <v>269</v>
      </c>
      <c r="G30" s="131" t="s">
        <v>851</v>
      </c>
      <c r="H30" s="88">
        <v>5</v>
      </c>
      <c r="I30" s="89">
        <v>27102090</v>
      </c>
      <c r="J30" s="90">
        <v>60555920</v>
      </c>
      <c r="K30" s="88">
        <f t="shared" si="2"/>
        <v>87658010</v>
      </c>
      <c r="L30" s="111">
        <f t="shared" si="0"/>
        <v>17531602</v>
      </c>
      <c r="M30" s="238">
        <f>IFERROR(H30/$Q$10,"-")</f>
        <v>3.7642098923435971E-4</v>
      </c>
      <c r="N30" s="26"/>
      <c r="O30" s="26"/>
      <c r="P30" s="165" t="s">
        <v>30</v>
      </c>
      <c r="Q30" s="120">
        <f>市区町村別_患者数!AM31</f>
        <v>146909</v>
      </c>
    </row>
    <row r="31" spans="1:17" ht="39.950000000000003" customHeight="1">
      <c r="A31" s="26"/>
      <c r="B31" s="332"/>
      <c r="C31" s="323"/>
      <c r="D31" s="327"/>
      <c r="E31" s="39" t="s">
        <v>132</v>
      </c>
      <c r="F31" s="132" t="s">
        <v>139</v>
      </c>
      <c r="G31" s="132" t="s">
        <v>852</v>
      </c>
      <c r="H31" s="40">
        <v>5</v>
      </c>
      <c r="I31" s="41">
        <v>31710960</v>
      </c>
      <c r="J31" s="42">
        <v>14527810</v>
      </c>
      <c r="K31" s="40">
        <f t="shared" si="2"/>
        <v>46238770</v>
      </c>
      <c r="L31" s="109">
        <f t="shared" si="0"/>
        <v>9247754</v>
      </c>
      <c r="M31" s="239">
        <f t="shared" ref="M31:M34" si="7">IFERROR(H31/$Q$10,"-")</f>
        <v>3.7642098923435971E-4</v>
      </c>
      <c r="N31" s="26"/>
      <c r="O31" s="26"/>
      <c r="P31" s="165" t="s">
        <v>31</v>
      </c>
      <c r="Q31" s="120">
        <f>市区町村別_患者数!AM32</f>
        <v>24767</v>
      </c>
    </row>
    <row r="32" spans="1:17" ht="39.950000000000003" customHeight="1">
      <c r="A32" s="26"/>
      <c r="B32" s="332"/>
      <c r="C32" s="323"/>
      <c r="D32" s="327"/>
      <c r="E32" s="39" t="s">
        <v>123</v>
      </c>
      <c r="F32" s="132" t="s">
        <v>131</v>
      </c>
      <c r="G32" s="132" t="s">
        <v>853</v>
      </c>
      <c r="H32" s="40">
        <v>4</v>
      </c>
      <c r="I32" s="41">
        <v>32829230</v>
      </c>
      <c r="J32" s="42">
        <v>302020</v>
      </c>
      <c r="K32" s="40">
        <f t="shared" si="2"/>
        <v>33131250</v>
      </c>
      <c r="L32" s="109">
        <f t="shared" si="0"/>
        <v>8282812.5</v>
      </c>
      <c r="M32" s="239">
        <f t="shared" si="7"/>
        <v>3.0113679138748774E-4</v>
      </c>
      <c r="N32" s="26"/>
      <c r="O32" s="26"/>
      <c r="P32" s="165" t="s">
        <v>32</v>
      </c>
      <c r="Q32" s="120">
        <f>市区町村別_患者数!AM33</f>
        <v>21008</v>
      </c>
    </row>
    <row r="33" spans="1:17" ht="39.950000000000003" customHeight="1">
      <c r="A33" s="26"/>
      <c r="B33" s="332"/>
      <c r="C33" s="323"/>
      <c r="D33" s="327"/>
      <c r="E33" s="39" t="s">
        <v>133</v>
      </c>
      <c r="F33" s="132" t="s">
        <v>140</v>
      </c>
      <c r="G33" s="132" t="s">
        <v>435</v>
      </c>
      <c r="H33" s="40">
        <v>20</v>
      </c>
      <c r="I33" s="41">
        <v>130623860</v>
      </c>
      <c r="J33" s="42">
        <v>24972570</v>
      </c>
      <c r="K33" s="40">
        <f t="shared" si="2"/>
        <v>155596430</v>
      </c>
      <c r="L33" s="109">
        <f t="shared" si="0"/>
        <v>7779821.5</v>
      </c>
      <c r="M33" s="239">
        <f t="shared" si="7"/>
        <v>1.5056839569374389E-3</v>
      </c>
      <c r="N33" s="26"/>
      <c r="O33" s="26"/>
      <c r="P33" s="165" t="s">
        <v>33</v>
      </c>
      <c r="Q33" s="120">
        <f>市区町村別_患者数!AM34</f>
        <v>17258</v>
      </c>
    </row>
    <row r="34" spans="1:17" ht="39.950000000000003" customHeight="1" thickBot="1">
      <c r="A34" s="26"/>
      <c r="B34" s="333"/>
      <c r="C34" s="325"/>
      <c r="D34" s="328"/>
      <c r="E34" s="43" t="s">
        <v>266</v>
      </c>
      <c r="F34" s="133" t="s">
        <v>267</v>
      </c>
      <c r="G34" s="133" t="s">
        <v>854</v>
      </c>
      <c r="H34" s="44">
        <v>1</v>
      </c>
      <c r="I34" s="45">
        <v>6935240</v>
      </c>
      <c r="J34" s="46">
        <v>589150</v>
      </c>
      <c r="K34" s="44">
        <f t="shared" si="2"/>
        <v>7524390</v>
      </c>
      <c r="L34" s="110">
        <f t="shared" si="0"/>
        <v>7524390</v>
      </c>
      <c r="M34" s="240">
        <f t="shared" si="7"/>
        <v>7.5284197846871935E-5</v>
      </c>
      <c r="N34" s="26"/>
      <c r="O34" s="26"/>
      <c r="P34" s="165" t="s">
        <v>34</v>
      </c>
      <c r="Q34" s="120">
        <f>市区町村別_患者数!AM35</f>
        <v>23108</v>
      </c>
    </row>
    <row r="35" spans="1:17" ht="39.950000000000003" customHeight="1">
      <c r="A35" s="26"/>
      <c r="B35" s="331">
        <v>7</v>
      </c>
      <c r="C35" s="330" t="s">
        <v>100</v>
      </c>
      <c r="D35" s="329">
        <f>Q11</f>
        <v>11994</v>
      </c>
      <c r="E35" s="47" t="s">
        <v>133</v>
      </c>
      <c r="F35" s="131" t="s">
        <v>140</v>
      </c>
      <c r="G35" s="131" t="s">
        <v>855</v>
      </c>
      <c r="H35" s="88">
        <v>16</v>
      </c>
      <c r="I35" s="89">
        <v>100828760</v>
      </c>
      <c r="J35" s="90">
        <v>20703960</v>
      </c>
      <c r="K35" s="88">
        <f t="shared" si="2"/>
        <v>121532720</v>
      </c>
      <c r="L35" s="111">
        <f t="shared" si="0"/>
        <v>7595795</v>
      </c>
      <c r="M35" s="238">
        <f>IFERROR(H35/$Q$11,"-")</f>
        <v>1.3340003335000834E-3</v>
      </c>
      <c r="N35" s="26"/>
      <c r="O35" s="26"/>
      <c r="P35" s="165" t="s">
        <v>35</v>
      </c>
      <c r="Q35" s="120">
        <f>市区町村別_患者数!AM36</f>
        <v>31562</v>
      </c>
    </row>
    <row r="36" spans="1:17" ht="39.950000000000003" customHeight="1">
      <c r="A36" s="26"/>
      <c r="B36" s="332"/>
      <c r="C36" s="323"/>
      <c r="D36" s="327"/>
      <c r="E36" s="39" t="s">
        <v>165</v>
      </c>
      <c r="F36" s="132" t="s">
        <v>166</v>
      </c>
      <c r="G36" s="132" t="s">
        <v>856</v>
      </c>
      <c r="H36" s="40">
        <v>9</v>
      </c>
      <c r="I36" s="41">
        <v>29380300</v>
      </c>
      <c r="J36" s="42">
        <v>33881030</v>
      </c>
      <c r="K36" s="40">
        <f t="shared" si="2"/>
        <v>63261330</v>
      </c>
      <c r="L36" s="109">
        <f t="shared" si="0"/>
        <v>7029036.666666667</v>
      </c>
      <c r="M36" s="239">
        <f t="shared" ref="M36:M39" si="8">IFERROR(H36/$Q$11,"-")</f>
        <v>7.503751875937969E-4</v>
      </c>
      <c r="N36" s="26"/>
      <c r="O36" s="26"/>
      <c r="P36" s="165" t="s">
        <v>36</v>
      </c>
      <c r="Q36" s="120">
        <f>市区町村別_患者数!AM37</f>
        <v>25703</v>
      </c>
    </row>
    <row r="37" spans="1:17" ht="39.950000000000003" customHeight="1">
      <c r="A37" s="26"/>
      <c r="B37" s="332"/>
      <c r="C37" s="323"/>
      <c r="D37" s="327"/>
      <c r="E37" s="39" t="s">
        <v>132</v>
      </c>
      <c r="F37" s="132" t="s">
        <v>139</v>
      </c>
      <c r="G37" s="132" t="s">
        <v>857</v>
      </c>
      <c r="H37" s="40">
        <v>8</v>
      </c>
      <c r="I37" s="41">
        <v>37397400</v>
      </c>
      <c r="J37" s="42">
        <v>16781650</v>
      </c>
      <c r="K37" s="40">
        <f t="shared" si="2"/>
        <v>54179050</v>
      </c>
      <c r="L37" s="109">
        <f t="shared" si="0"/>
        <v>6772381.25</v>
      </c>
      <c r="M37" s="239">
        <f t="shared" si="8"/>
        <v>6.6700016675004168E-4</v>
      </c>
      <c r="N37" s="26"/>
      <c r="O37" s="26"/>
      <c r="P37" s="165" t="s">
        <v>37</v>
      </c>
      <c r="Q37" s="120">
        <f>市区町村別_患者数!AM38</f>
        <v>7555</v>
      </c>
    </row>
    <row r="38" spans="1:17" ht="39.950000000000003" customHeight="1">
      <c r="A38" s="26"/>
      <c r="B38" s="332"/>
      <c r="C38" s="323"/>
      <c r="D38" s="327"/>
      <c r="E38" s="39" t="s">
        <v>261</v>
      </c>
      <c r="F38" s="132" t="s">
        <v>262</v>
      </c>
      <c r="G38" s="132" t="s">
        <v>858</v>
      </c>
      <c r="H38" s="40">
        <v>33</v>
      </c>
      <c r="I38" s="41">
        <v>52233310</v>
      </c>
      <c r="J38" s="42">
        <v>146028270</v>
      </c>
      <c r="K38" s="40">
        <f t="shared" si="2"/>
        <v>198261580</v>
      </c>
      <c r="L38" s="109">
        <f t="shared" si="0"/>
        <v>6007926.666666667</v>
      </c>
      <c r="M38" s="239">
        <f t="shared" si="8"/>
        <v>2.7513756878439219E-3</v>
      </c>
      <c r="N38" s="26"/>
      <c r="O38" s="26"/>
      <c r="P38" s="165" t="s">
        <v>38</v>
      </c>
      <c r="Q38" s="120">
        <f>市区町村別_患者数!AM39</f>
        <v>32422</v>
      </c>
    </row>
    <row r="39" spans="1:17" ht="39.950000000000003" customHeight="1" thickBot="1">
      <c r="A39" s="26"/>
      <c r="B39" s="333"/>
      <c r="C39" s="325"/>
      <c r="D39" s="328"/>
      <c r="E39" s="43" t="s">
        <v>122</v>
      </c>
      <c r="F39" s="133" t="s">
        <v>137</v>
      </c>
      <c r="G39" s="133" t="s">
        <v>859</v>
      </c>
      <c r="H39" s="44">
        <v>79</v>
      </c>
      <c r="I39" s="45">
        <v>235206880</v>
      </c>
      <c r="J39" s="46">
        <v>235179190</v>
      </c>
      <c r="K39" s="44">
        <f t="shared" si="2"/>
        <v>470386070</v>
      </c>
      <c r="L39" s="110">
        <f t="shared" si="0"/>
        <v>5954254.0506329117</v>
      </c>
      <c r="M39" s="240">
        <f t="shared" si="8"/>
        <v>6.5866266466566613E-3</v>
      </c>
      <c r="N39" s="26"/>
      <c r="O39" s="26"/>
      <c r="P39" s="165" t="s">
        <v>1</v>
      </c>
      <c r="Q39" s="120">
        <f>市区町村別_患者数!AM40</f>
        <v>66353</v>
      </c>
    </row>
    <row r="40" spans="1:17" ht="39.950000000000003" customHeight="1">
      <c r="A40" s="26"/>
      <c r="B40" s="331">
        <v>8</v>
      </c>
      <c r="C40" s="330" t="s">
        <v>51</v>
      </c>
      <c r="D40" s="329">
        <f>Q12</f>
        <v>10094</v>
      </c>
      <c r="E40" s="47" t="s">
        <v>323</v>
      </c>
      <c r="F40" s="131" t="s">
        <v>324</v>
      </c>
      <c r="G40" s="131" t="s">
        <v>325</v>
      </c>
      <c r="H40" s="88">
        <v>1</v>
      </c>
      <c r="I40" s="89">
        <v>8128500</v>
      </c>
      <c r="J40" s="90">
        <v>0</v>
      </c>
      <c r="K40" s="88">
        <f t="shared" si="2"/>
        <v>8128500</v>
      </c>
      <c r="L40" s="111">
        <f t="shared" si="0"/>
        <v>8128500</v>
      </c>
      <c r="M40" s="238">
        <f>IFERROR(H40/$Q$12,"-")</f>
        <v>9.9068753715078259E-5</v>
      </c>
      <c r="N40" s="26"/>
      <c r="O40" s="26"/>
      <c r="P40" s="165" t="s">
        <v>2</v>
      </c>
      <c r="Q40" s="120">
        <f>市区町村別_患者数!AM41</f>
        <v>18444</v>
      </c>
    </row>
    <row r="41" spans="1:17" ht="39.950000000000003" customHeight="1">
      <c r="A41" s="26"/>
      <c r="B41" s="332"/>
      <c r="C41" s="323"/>
      <c r="D41" s="327"/>
      <c r="E41" s="39" t="s">
        <v>282</v>
      </c>
      <c r="F41" s="132" t="s">
        <v>283</v>
      </c>
      <c r="G41" s="132" t="s">
        <v>860</v>
      </c>
      <c r="H41" s="40">
        <v>13</v>
      </c>
      <c r="I41" s="41">
        <v>40901690</v>
      </c>
      <c r="J41" s="42">
        <v>63758330</v>
      </c>
      <c r="K41" s="40">
        <f t="shared" si="2"/>
        <v>104660020</v>
      </c>
      <c r="L41" s="109">
        <f t="shared" si="0"/>
        <v>8050770.769230769</v>
      </c>
      <c r="M41" s="239">
        <f t="shared" ref="M41:M44" si="9">IFERROR(H41/$Q$12,"-")</f>
        <v>1.2878937982960174E-3</v>
      </c>
      <c r="N41" s="26"/>
      <c r="O41" s="26"/>
      <c r="P41" s="165" t="s">
        <v>3</v>
      </c>
      <c r="Q41" s="120">
        <f>市区町村別_患者数!AM42</f>
        <v>57228</v>
      </c>
    </row>
    <row r="42" spans="1:17" ht="39.950000000000003" customHeight="1">
      <c r="A42" s="26"/>
      <c r="B42" s="332"/>
      <c r="C42" s="323"/>
      <c r="D42" s="327"/>
      <c r="E42" s="39" t="s">
        <v>279</v>
      </c>
      <c r="F42" s="132" t="s">
        <v>280</v>
      </c>
      <c r="G42" s="132" t="s">
        <v>281</v>
      </c>
      <c r="H42" s="40">
        <v>1</v>
      </c>
      <c r="I42" s="41">
        <v>7395180</v>
      </c>
      <c r="J42" s="42">
        <v>0</v>
      </c>
      <c r="K42" s="40">
        <f t="shared" si="2"/>
        <v>7395180</v>
      </c>
      <c r="L42" s="109">
        <f t="shared" si="0"/>
        <v>7395180</v>
      </c>
      <c r="M42" s="239">
        <f t="shared" si="9"/>
        <v>9.9068753715078259E-5</v>
      </c>
      <c r="N42" s="26"/>
      <c r="O42" s="26"/>
      <c r="P42" s="165" t="s">
        <v>39</v>
      </c>
      <c r="Q42" s="120">
        <f>市区町村別_患者数!AM43</f>
        <v>11957</v>
      </c>
    </row>
    <row r="43" spans="1:17" ht="39.950000000000003" customHeight="1">
      <c r="A43" s="26"/>
      <c r="B43" s="332"/>
      <c r="C43" s="323"/>
      <c r="D43" s="327"/>
      <c r="E43" s="39" t="s">
        <v>123</v>
      </c>
      <c r="F43" s="132" t="s">
        <v>131</v>
      </c>
      <c r="G43" s="132" t="s">
        <v>861</v>
      </c>
      <c r="H43" s="40">
        <v>5</v>
      </c>
      <c r="I43" s="41">
        <v>35849240</v>
      </c>
      <c r="J43" s="42">
        <v>982640</v>
      </c>
      <c r="K43" s="40">
        <f t="shared" si="2"/>
        <v>36831880</v>
      </c>
      <c r="L43" s="109">
        <f t="shared" si="0"/>
        <v>7366376</v>
      </c>
      <c r="M43" s="239">
        <f t="shared" si="9"/>
        <v>4.9534376857539135E-4</v>
      </c>
      <c r="N43" s="26"/>
      <c r="O43" s="26"/>
      <c r="P43" s="165" t="s">
        <v>7</v>
      </c>
      <c r="Q43" s="120">
        <f>市区町村別_患者数!AM44</f>
        <v>66470</v>
      </c>
    </row>
    <row r="44" spans="1:17" ht="39.950000000000003" customHeight="1" thickBot="1">
      <c r="A44" s="26"/>
      <c r="B44" s="333"/>
      <c r="C44" s="325"/>
      <c r="D44" s="328"/>
      <c r="E44" s="43" t="s">
        <v>862</v>
      </c>
      <c r="F44" s="133" t="s">
        <v>863</v>
      </c>
      <c r="G44" s="133" t="s">
        <v>864</v>
      </c>
      <c r="H44" s="44">
        <v>1</v>
      </c>
      <c r="I44" s="45">
        <v>3415930</v>
      </c>
      <c r="J44" s="46">
        <v>3551460</v>
      </c>
      <c r="K44" s="44">
        <f t="shared" si="2"/>
        <v>6967390</v>
      </c>
      <c r="L44" s="110">
        <f t="shared" si="0"/>
        <v>6967390</v>
      </c>
      <c r="M44" s="240">
        <f t="shared" si="9"/>
        <v>9.9068753715078259E-5</v>
      </c>
      <c r="N44" s="26"/>
      <c r="O44" s="26"/>
      <c r="P44" s="165" t="s">
        <v>40</v>
      </c>
      <c r="Q44" s="120">
        <f>市区町村別_患者数!AM45</f>
        <v>14344</v>
      </c>
    </row>
    <row r="45" spans="1:17" ht="39.950000000000003" customHeight="1">
      <c r="A45" s="26"/>
      <c r="B45" s="331">
        <v>9</v>
      </c>
      <c r="C45" s="330" t="s">
        <v>101</v>
      </c>
      <c r="D45" s="329">
        <f>Q13</f>
        <v>6537</v>
      </c>
      <c r="E45" s="47" t="s">
        <v>133</v>
      </c>
      <c r="F45" s="131" t="s">
        <v>140</v>
      </c>
      <c r="G45" s="131" t="s">
        <v>865</v>
      </c>
      <c r="H45" s="88">
        <v>6</v>
      </c>
      <c r="I45" s="89">
        <v>53242810</v>
      </c>
      <c r="J45" s="90">
        <v>5858090</v>
      </c>
      <c r="K45" s="88">
        <f t="shared" si="2"/>
        <v>59100900</v>
      </c>
      <c r="L45" s="111">
        <f t="shared" si="0"/>
        <v>9850150</v>
      </c>
      <c r="M45" s="238">
        <f>IFERROR(H45/$Q$13,"-")</f>
        <v>9.1785222579164757E-4</v>
      </c>
      <c r="N45" s="26"/>
      <c r="O45" s="26"/>
      <c r="P45" s="165" t="s">
        <v>11</v>
      </c>
      <c r="Q45" s="120">
        <f>市区町村別_患者数!AM46</f>
        <v>26342</v>
      </c>
    </row>
    <row r="46" spans="1:17" ht="39.950000000000003" customHeight="1">
      <c r="A46" s="26"/>
      <c r="B46" s="332"/>
      <c r="C46" s="323"/>
      <c r="D46" s="327"/>
      <c r="E46" s="39" t="s">
        <v>123</v>
      </c>
      <c r="F46" s="132" t="s">
        <v>131</v>
      </c>
      <c r="G46" s="132" t="s">
        <v>433</v>
      </c>
      <c r="H46" s="40">
        <v>1</v>
      </c>
      <c r="I46" s="41">
        <v>8046340</v>
      </c>
      <c r="J46" s="42">
        <v>399610</v>
      </c>
      <c r="K46" s="40">
        <f t="shared" si="2"/>
        <v>8445950</v>
      </c>
      <c r="L46" s="109">
        <f t="shared" si="0"/>
        <v>8445950</v>
      </c>
      <c r="M46" s="239">
        <f t="shared" ref="M46:M49" si="10">IFERROR(H46/$Q$13,"-")</f>
        <v>1.529753709652746E-4</v>
      </c>
      <c r="N46" s="26"/>
      <c r="O46" s="26"/>
      <c r="P46" s="165" t="s">
        <v>12</v>
      </c>
      <c r="Q46" s="120">
        <f>市区町村別_患者数!AM47</f>
        <v>70556</v>
      </c>
    </row>
    <row r="47" spans="1:17" ht="39.950000000000003" customHeight="1">
      <c r="A47" s="26"/>
      <c r="B47" s="332"/>
      <c r="C47" s="323"/>
      <c r="D47" s="327"/>
      <c r="E47" s="39" t="s">
        <v>122</v>
      </c>
      <c r="F47" s="132" t="s">
        <v>137</v>
      </c>
      <c r="G47" s="132" t="s">
        <v>278</v>
      </c>
      <c r="H47" s="40">
        <v>23</v>
      </c>
      <c r="I47" s="41">
        <v>74578230</v>
      </c>
      <c r="J47" s="42">
        <v>74793550</v>
      </c>
      <c r="K47" s="40">
        <f t="shared" si="2"/>
        <v>149371780</v>
      </c>
      <c r="L47" s="109">
        <f t="shared" si="0"/>
        <v>6494425.2173913047</v>
      </c>
      <c r="M47" s="239">
        <f t="shared" si="10"/>
        <v>3.5184335322013156E-3</v>
      </c>
      <c r="N47" s="26"/>
      <c r="O47" s="26"/>
      <c r="P47" s="165" t="s">
        <v>8</v>
      </c>
      <c r="Q47" s="120">
        <f>市区町村別_患者数!AM48</f>
        <v>43423</v>
      </c>
    </row>
    <row r="48" spans="1:17" ht="39.950000000000003" customHeight="1">
      <c r="A48" s="26"/>
      <c r="B48" s="332"/>
      <c r="C48" s="323"/>
      <c r="D48" s="327"/>
      <c r="E48" s="39" t="s">
        <v>466</v>
      </c>
      <c r="F48" s="132" t="s">
        <v>467</v>
      </c>
      <c r="G48" s="132" t="s">
        <v>866</v>
      </c>
      <c r="H48" s="40">
        <v>1</v>
      </c>
      <c r="I48" s="41">
        <v>6230830</v>
      </c>
      <c r="J48" s="42">
        <v>0</v>
      </c>
      <c r="K48" s="40">
        <f t="shared" si="2"/>
        <v>6230830</v>
      </c>
      <c r="L48" s="109">
        <f t="shared" si="0"/>
        <v>6230830</v>
      </c>
      <c r="M48" s="239">
        <f t="shared" si="10"/>
        <v>1.529753709652746E-4</v>
      </c>
      <c r="N48" s="26"/>
      <c r="O48" s="26"/>
      <c r="P48" s="165" t="s">
        <v>18</v>
      </c>
      <c r="Q48" s="120">
        <f>市区町村別_患者数!AM49</f>
        <v>46653</v>
      </c>
    </row>
    <row r="49" spans="1:17" ht="39.950000000000003" customHeight="1" thickBot="1">
      <c r="A49" s="26"/>
      <c r="B49" s="333"/>
      <c r="C49" s="325"/>
      <c r="D49" s="328"/>
      <c r="E49" s="43" t="s">
        <v>150</v>
      </c>
      <c r="F49" s="133" t="s">
        <v>151</v>
      </c>
      <c r="G49" s="133" t="s">
        <v>292</v>
      </c>
      <c r="H49" s="44">
        <v>3</v>
      </c>
      <c r="I49" s="45">
        <v>17704020</v>
      </c>
      <c r="J49" s="46">
        <v>16740</v>
      </c>
      <c r="K49" s="44">
        <f t="shared" si="2"/>
        <v>17720760</v>
      </c>
      <c r="L49" s="110">
        <f t="shared" si="0"/>
        <v>5906920</v>
      </c>
      <c r="M49" s="240">
        <f t="shared" si="10"/>
        <v>4.5892611289582378E-4</v>
      </c>
      <c r="N49" s="26"/>
      <c r="O49" s="26"/>
      <c r="P49" s="165" t="s">
        <v>41</v>
      </c>
      <c r="Q49" s="120">
        <f>市区町村別_患者数!AM50</f>
        <v>16304</v>
      </c>
    </row>
    <row r="50" spans="1:17" ht="39.950000000000003" customHeight="1">
      <c r="A50" s="26"/>
      <c r="B50" s="331">
        <v>10</v>
      </c>
      <c r="C50" s="330" t="s">
        <v>52</v>
      </c>
      <c r="D50" s="329">
        <f>Q14</f>
        <v>14759</v>
      </c>
      <c r="E50" s="47" t="s">
        <v>133</v>
      </c>
      <c r="F50" s="131" t="s">
        <v>140</v>
      </c>
      <c r="G50" s="131" t="s">
        <v>842</v>
      </c>
      <c r="H50" s="88">
        <v>18</v>
      </c>
      <c r="I50" s="89">
        <v>137084670</v>
      </c>
      <c r="J50" s="90">
        <v>31868580</v>
      </c>
      <c r="K50" s="88">
        <f t="shared" si="2"/>
        <v>168953250</v>
      </c>
      <c r="L50" s="111">
        <f t="shared" si="0"/>
        <v>9386291.666666666</v>
      </c>
      <c r="M50" s="238">
        <f>IFERROR(H50/$Q$14,"-")</f>
        <v>1.219594823497527E-3</v>
      </c>
      <c r="N50" s="26"/>
      <c r="O50" s="26"/>
      <c r="P50" s="165" t="s">
        <v>21</v>
      </c>
      <c r="Q50" s="120">
        <f>市区町村別_患者数!AM51</f>
        <v>21150</v>
      </c>
    </row>
    <row r="51" spans="1:17" ht="39.950000000000003" customHeight="1">
      <c r="A51" s="26"/>
      <c r="B51" s="332"/>
      <c r="C51" s="323"/>
      <c r="D51" s="327"/>
      <c r="E51" s="39" t="s">
        <v>132</v>
      </c>
      <c r="F51" s="132" t="s">
        <v>139</v>
      </c>
      <c r="G51" s="132" t="s">
        <v>458</v>
      </c>
      <c r="H51" s="40">
        <v>6</v>
      </c>
      <c r="I51" s="41">
        <v>24534540</v>
      </c>
      <c r="J51" s="42">
        <v>19401940</v>
      </c>
      <c r="K51" s="40">
        <f t="shared" si="2"/>
        <v>43936480</v>
      </c>
      <c r="L51" s="109">
        <f t="shared" si="0"/>
        <v>7322746.666666667</v>
      </c>
      <c r="M51" s="239">
        <f t="shared" ref="M51:M54" si="11">IFERROR(H51/$Q$14,"-")</f>
        <v>4.06531607832509E-4</v>
      </c>
      <c r="N51" s="26"/>
      <c r="O51" s="26"/>
      <c r="P51" s="165" t="s">
        <v>13</v>
      </c>
      <c r="Q51" s="120">
        <f>市区町村別_患者数!AM52</f>
        <v>43039</v>
      </c>
    </row>
    <row r="52" spans="1:17" ht="39.950000000000003" customHeight="1">
      <c r="A52" s="26"/>
      <c r="B52" s="332"/>
      <c r="C52" s="323"/>
      <c r="D52" s="327"/>
      <c r="E52" s="39" t="s">
        <v>165</v>
      </c>
      <c r="F52" s="132" t="s">
        <v>166</v>
      </c>
      <c r="G52" s="132" t="s">
        <v>867</v>
      </c>
      <c r="H52" s="40">
        <v>8</v>
      </c>
      <c r="I52" s="41">
        <v>48102660</v>
      </c>
      <c r="J52" s="42">
        <v>4391350</v>
      </c>
      <c r="K52" s="40">
        <f t="shared" si="2"/>
        <v>52494010</v>
      </c>
      <c r="L52" s="109">
        <f t="shared" si="0"/>
        <v>6561751.25</v>
      </c>
      <c r="M52" s="239">
        <f t="shared" si="11"/>
        <v>5.4204214377667867E-4</v>
      </c>
      <c r="N52" s="26"/>
      <c r="O52" s="26"/>
      <c r="P52" s="165" t="s">
        <v>22</v>
      </c>
      <c r="Q52" s="120">
        <f>市区町村別_患者数!AM53</f>
        <v>23103</v>
      </c>
    </row>
    <row r="53" spans="1:17" ht="39.950000000000003" customHeight="1">
      <c r="A53" s="26"/>
      <c r="B53" s="332"/>
      <c r="C53" s="323"/>
      <c r="D53" s="327"/>
      <c r="E53" s="39" t="s">
        <v>123</v>
      </c>
      <c r="F53" s="132" t="s">
        <v>131</v>
      </c>
      <c r="G53" s="132" t="s">
        <v>868</v>
      </c>
      <c r="H53" s="40">
        <v>3</v>
      </c>
      <c r="I53" s="41">
        <v>18569010</v>
      </c>
      <c r="J53" s="42">
        <v>339090</v>
      </c>
      <c r="K53" s="40">
        <f t="shared" si="2"/>
        <v>18908100</v>
      </c>
      <c r="L53" s="109">
        <f t="shared" si="0"/>
        <v>6302700</v>
      </c>
      <c r="M53" s="239">
        <f t="shared" si="11"/>
        <v>2.032658039162545E-4</v>
      </c>
      <c r="N53" s="26"/>
      <c r="O53" s="26"/>
      <c r="P53" s="165" t="s">
        <v>23</v>
      </c>
      <c r="Q53" s="120">
        <f>市区町村別_患者数!AM54</f>
        <v>22902</v>
      </c>
    </row>
    <row r="54" spans="1:17" ht="39.950000000000003" customHeight="1" thickBot="1">
      <c r="A54" s="26"/>
      <c r="B54" s="333"/>
      <c r="C54" s="325"/>
      <c r="D54" s="328"/>
      <c r="E54" s="43" t="s">
        <v>122</v>
      </c>
      <c r="F54" s="133" t="s">
        <v>137</v>
      </c>
      <c r="G54" s="133" t="s">
        <v>278</v>
      </c>
      <c r="H54" s="44">
        <v>55</v>
      </c>
      <c r="I54" s="45">
        <v>132144000</v>
      </c>
      <c r="J54" s="46">
        <v>181474530</v>
      </c>
      <c r="K54" s="44">
        <f t="shared" si="2"/>
        <v>313618530</v>
      </c>
      <c r="L54" s="110">
        <f t="shared" si="0"/>
        <v>5702155.0909090908</v>
      </c>
      <c r="M54" s="240">
        <f t="shared" si="11"/>
        <v>3.7265397384646658E-3</v>
      </c>
      <c r="N54" s="26"/>
      <c r="O54" s="26"/>
      <c r="P54" s="165" t="s">
        <v>14</v>
      </c>
      <c r="Q54" s="120">
        <f>市区町村別_患者数!AM55</f>
        <v>20903</v>
      </c>
    </row>
    <row r="55" spans="1:17" ht="39.950000000000003" customHeight="1">
      <c r="A55" s="26"/>
      <c r="B55" s="331">
        <v>11</v>
      </c>
      <c r="C55" s="330" t="s">
        <v>53</v>
      </c>
      <c r="D55" s="329">
        <f>Q15</f>
        <v>25098</v>
      </c>
      <c r="E55" s="47" t="s">
        <v>310</v>
      </c>
      <c r="F55" s="131" t="s">
        <v>311</v>
      </c>
      <c r="G55" s="131" t="s">
        <v>869</v>
      </c>
      <c r="H55" s="88">
        <v>1</v>
      </c>
      <c r="I55" s="89">
        <v>8109280</v>
      </c>
      <c r="J55" s="90">
        <v>418430</v>
      </c>
      <c r="K55" s="88">
        <f t="shared" si="2"/>
        <v>8527710</v>
      </c>
      <c r="L55" s="111">
        <f t="shared" si="0"/>
        <v>8527710</v>
      </c>
      <c r="M55" s="238">
        <f>IFERROR(H55/$Q$15,"-")</f>
        <v>3.9843812255956652E-5</v>
      </c>
      <c r="N55" s="26"/>
      <c r="O55" s="26"/>
      <c r="P55" s="165" t="s">
        <v>42</v>
      </c>
      <c r="Q55" s="120">
        <f>市区町村別_患者数!AM56</f>
        <v>28605</v>
      </c>
    </row>
    <row r="56" spans="1:17" ht="39.950000000000003" customHeight="1">
      <c r="A56" s="26"/>
      <c r="B56" s="332"/>
      <c r="C56" s="323"/>
      <c r="D56" s="327"/>
      <c r="E56" s="39" t="s">
        <v>123</v>
      </c>
      <c r="F56" s="132" t="s">
        <v>131</v>
      </c>
      <c r="G56" s="132" t="s">
        <v>870</v>
      </c>
      <c r="H56" s="40">
        <v>5</v>
      </c>
      <c r="I56" s="41">
        <v>38013710</v>
      </c>
      <c r="J56" s="42">
        <v>171710</v>
      </c>
      <c r="K56" s="40">
        <f t="shared" si="2"/>
        <v>38185420</v>
      </c>
      <c r="L56" s="109">
        <f t="shared" si="0"/>
        <v>7637084</v>
      </c>
      <c r="M56" s="239">
        <f t="shared" ref="M56:M59" si="12">IFERROR(H56/$Q$15,"-")</f>
        <v>1.9921906127978324E-4</v>
      </c>
      <c r="N56" s="26"/>
      <c r="O56" s="26"/>
      <c r="P56" s="165" t="s">
        <v>4</v>
      </c>
      <c r="Q56" s="120">
        <f>市区町村別_患者数!AM57</f>
        <v>22912</v>
      </c>
    </row>
    <row r="57" spans="1:17" ht="39.950000000000003" customHeight="1">
      <c r="A57" s="26"/>
      <c r="B57" s="332"/>
      <c r="C57" s="323"/>
      <c r="D57" s="327"/>
      <c r="E57" s="39" t="s">
        <v>132</v>
      </c>
      <c r="F57" s="132" t="s">
        <v>139</v>
      </c>
      <c r="G57" s="132" t="s">
        <v>393</v>
      </c>
      <c r="H57" s="40">
        <v>16</v>
      </c>
      <c r="I57" s="41">
        <v>61949140</v>
      </c>
      <c r="J57" s="42">
        <v>43316740</v>
      </c>
      <c r="K57" s="40">
        <f t="shared" si="2"/>
        <v>105265880</v>
      </c>
      <c r="L57" s="109">
        <f t="shared" si="0"/>
        <v>6579117.5</v>
      </c>
      <c r="M57" s="239">
        <f t="shared" si="12"/>
        <v>6.3750099609530644E-4</v>
      </c>
      <c r="N57" s="26"/>
      <c r="O57" s="26"/>
      <c r="P57" s="165" t="s">
        <v>19</v>
      </c>
      <c r="Q57" s="120">
        <f>市区町村別_患者数!AM58</f>
        <v>12794</v>
      </c>
    </row>
    <row r="58" spans="1:17" ht="39.950000000000003" customHeight="1">
      <c r="A58" s="26"/>
      <c r="B58" s="332"/>
      <c r="C58" s="323"/>
      <c r="D58" s="327"/>
      <c r="E58" s="39" t="s">
        <v>282</v>
      </c>
      <c r="F58" s="132" t="s">
        <v>283</v>
      </c>
      <c r="G58" s="132" t="s">
        <v>871</v>
      </c>
      <c r="H58" s="40">
        <v>59</v>
      </c>
      <c r="I58" s="41">
        <v>302430330</v>
      </c>
      <c r="J58" s="42">
        <v>56691910</v>
      </c>
      <c r="K58" s="40">
        <f t="shared" si="2"/>
        <v>359122240</v>
      </c>
      <c r="L58" s="109">
        <f t="shared" si="0"/>
        <v>6086817.6271186443</v>
      </c>
      <c r="M58" s="239">
        <f t="shared" si="12"/>
        <v>2.3507849231014424E-3</v>
      </c>
      <c r="N58" s="26"/>
      <c r="O58" s="26"/>
      <c r="P58" s="165" t="s">
        <v>24</v>
      </c>
      <c r="Q58" s="120">
        <f>市区町村別_患者数!AM59</f>
        <v>21237</v>
      </c>
    </row>
    <row r="59" spans="1:17" ht="39.950000000000003" customHeight="1" thickBot="1">
      <c r="A59" s="26"/>
      <c r="B59" s="333"/>
      <c r="C59" s="325"/>
      <c r="D59" s="328"/>
      <c r="E59" s="43" t="s">
        <v>303</v>
      </c>
      <c r="F59" s="133" t="s">
        <v>304</v>
      </c>
      <c r="G59" s="133" t="s">
        <v>437</v>
      </c>
      <c r="H59" s="44">
        <v>7</v>
      </c>
      <c r="I59" s="45">
        <v>37262700</v>
      </c>
      <c r="J59" s="46">
        <v>4521790</v>
      </c>
      <c r="K59" s="44">
        <f t="shared" si="2"/>
        <v>41784490</v>
      </c>
      <c r="L59" s="110">
        <f t="shared" si="0"/>
        <v>5969212.8571428573</v>
      </c>
      <c r="M59" s="239">
        <f t="shared" si="12"/>
        <v>2.7890668579169653E-4</v>
      </c>
      <c r="N59" s="26"/>
      <c r="O59" s="26"/>
      <c r="P59" s="165" t="s">
        <v>15</v>
      </c>
      <c r="Q59" s="120">
        <f>市区町村別_患者数!AM60</f>
        <v>21975</v>
      </c>
    </row>
    <row r="60" spans="1:17" ht="39.950000000000003" customHeight="1">
      <c r="A60" s="26"/>
      <c r="B60" s="331">
        <v>12</v>
      </c>
      <c r="C60" s="330" t="s">
        <v>102</v>
      </c>
      <c r="D60" s="329">
        <f>Q16</f>
        <v>12972</v>
      </c>
      <c r="E60" s="47" t="s">
        <v>152</v>
      </c>
      <c r="F60" s="131" t="s">
        <v>153</v>
      </c>
      <c r="G60" s="131" t="s">
        <v>270</v>
      </c>
      <c r="H60" s="88">
        <v>1</v>
      </c>
      <c r="I60" s="89">
        <v>7739330</v>
      </c>
      <c r="J60" s="90">
        <v>66400</v>
      </c>
      <c r="K60" s="88">
        <f t="shared" si="2"/>
        <v>7805730</v>
      </c>
      <c r="L60" s="111">
        <f t="shared" si="0"/>
        <v>7805730</v>
      </c>
      <c r="M60" s="238">
        <f>IFERROR(H60/$Q$16,"-")</f>
        <v>7.70891150169596E-5</v>
      </c>
      <c r="N60" s="26"/>
      <c r="O60" s="26"/>
      <c r="P60" s="165" t="s">
        <v>9</v>
      </c>
      <c r="Q60" s="120">
        <f>市区町村別_患者数!AM61</f>
        <v>14205</v>
      </c>
    </row>
    <row r="61" spans="1:17" ht="39.950000000000003" customHeight="1">
      <c r="A61" s="26"/>
      <c r="B61" s="332"/>
      <c r="C61" s="323"/>
      <c r="D61" s="327"/>
      <c r="E61" s="39" t="s">
        <v>446</v>
      </c>
      <c r="F61" s="132" t="s">
        <v>447</v>
      </c>
      <c r="G61" s="132" t="s">
        <v>448</v>
      </c>
      <c r="H61" s="40">
        <v>1</v>
      </c>
      <c r="I61" s="41">
        <v>7297140</v>
      </c>
      <c r="J61" s="42">
        <v>0</v>
      </c>
      <c r="K61" s="40">
        <f t="shared" si="2"/>
        <v>7297140</v>
      </c>
      <c r="L61" s="109">
        <f t="shared" si="0"/>
        <v>7297140</v>
      </c>
      <c r="M61" s="239">
        <f t="shared" ref="M61:M64" si="13">IFERROR(H61/$Q$16,"-")</f>
        <v>7.70891150169596E-5</v>
      </c>
      <c r="N61" s="26"/>
      <c r="O61" s="26"/>
      <c r="P61" s="165" t="s">
        <v>43</v>
      </c>
      <c r="Q61" s="120">
        <f>市区町村別_患者数!AM62</f>
        <v>10006</v>
      </c>
    </row>
    <row r="62" spans="1:17" ht="39.950000000000003" customHeight="1">
      <c r="A62" s="26"/>
      <c r="B62" s="332"/>
      <c r="C62" s="323"/>
      <c r="D62" s="327"/>
      <c r="E62" s="39" t="s">
        <v>133</v>
      </c>
      <c r="F62" s="132" t="s">
        <v>140</v>
      </c>
      <c r="G62" s="132" t="s">
        <v>449</v>
      </c>
      <c r="H62" s="40">
        <v>16</v>
      </c>
      <c r="I62" s="41">
        <v>83336170</v>
      </c>
      <c r="J62" s="42">
        <v>24647240</v>
      </c>
      <c r="K62" s="40">
        <f t="shared" si="2"/>
        <v>107983410</v>
      </c>
      <c r="L62" s="109">
        <f t="shared" si="0"/>
        <v>6748963.125</v>
      </c>
      <c r="M62" s="239">
        <f t="shared" si="13"/>
        <v>1.2334258402713536E-3</v>
      </c>
      <c r="N62" s="26"/>
      <c r="O62" s="26"/>
      <c r="P62" s="165" t="s">
        <v>25</v>
      </c>
      <c r="Q62" s="120">
        <f>市区町村別_患者数!AM63</f>
        <v>11734</v>
      </c>
    </row>
    <row r="63" spans="1:17" ht="39.950000000000003" customHeight="1">
      <c r="A63" s="26"/>
      <c r="B63" s="332"/>
      <c r="C63" s="323"/>
      <c r="D63" s="327"/>
      <c r="E63" s="39" t="s">
        <v>124</v>
      </c>
      <c r="F63" s="132" t="s">
        <v>138</v>
      </c>
      <c r="G63" s="132" t="s">
        <v>158</v>
      </c>
      <c r="H63" s="40">
        <v>1</v>
      </c>
      <c r="I63" s="41">
        <v>6227300</v>
      </c>
      <c r="J63" s="42">
        <v>66030</v>
      </c>
      <c r="K63" s="40">
        <f t="shared" si="2"/>
        <v>6293330</v>
      </c>
      <c r="L63" s="109">
        <f t="shared" si="0"/>
        <v>6293330</v>
      </c>
      <c r="M63" s="239">
        <f t="shared" si="13"/>
        <v>7.70891150169596E-5</v>
      </c>
      <c r="N63" s="26"/>
      <c r="O63" s="26"/>
      <c r="P63" s="165" t="s">
        <v>20</v>
      </c>
      <c r="Q63" s="120">
        <f>市区町村別_患者数!AM64</f>
        <v>83614</v>
      </c>
    </row>
    <row r="64" spans="1:17" ht="39.950000000000003" customHeight="1" thickBot="1">
      <c r="A64" s="26"/>
      <c r="B64" s="333"/>
      <c r="C64" s="325"/>
      <c r="D64" s="328"/>
      <c r="E64" s="43" t="s">
        <v>135</v>
      </c>
      <c r="F64" s="133" t="s">
        <v>142</v>
      </c>
      <c r="G64" s="133" t="s">
        <v>872</v>
      </c>
      <c r="H64" s="44">
        <v>5</v>
      </c>
      <c r="I64" s="45">
        <v>29917660</v>
      </c>
      <c r="J64" s="46">
        <v>103140</v>
      </c>
      <c r="K64" s="44">
        <f t="shared" si="2"/>
        <v>30020800</v>
      </c>
      <c r="L64" s="110">
        <f t="shared" si="0"/>
        <v>6004160</v>
      </c>
      <c r="M64" s="240">
        <f t="shared" si="13"/>
        <v>3.8544557508479803E-4</v>
      </c>
      <c r="N64" s="26"/>
      <c r="O64" s="26"/>
      <c r="P64" s="165" t="s">
        <v>44</v>
      </c>
      <c r="Q64" s="120">
        <f>市区町村別_患者数!AM65</f>
        <v>11177</v>
      </c>
    </row>
    <row r="65" spans="1:17" ht="39.950000000000003" customHeight="1">
      <c r="A65" s="26"/>
      <c r="B65" s="331">
        <v>13</v>
      </c>
      <c r="C65" s="330" t="s">
        <v>103</v>
      </c>
      <c r="D65" s="329">
        <f>Q17</f>
        <v>22027</v>
      </c>
      <c r="E65" s="47" t="s">
        <v>310</v>
      </c>
      <c r="F65" s="131" t="s">
        <v>311</v>
      </c>
      <c r="G65" s="131" t="s">
        <v>472</v>
      </c>
      <c r="H65" s="88">
        <v>1</v>
      </c>
      <c r="I65" s="89">
        <v>9996670</v>
      </c>
      <c r="J65" s="90">
        <v>0</v>
      </c>
      <c r="K65" s="88">
        <f t="shared" si="2"/>
        <v>9996670</v>
      </c>
      <c r="L65" s="111">
        <f t="shared" si="0"/>
        <v>9996670</v>
      </c>
      <c r="M65" s="238">
        <f>IFERROR(H65/$Q$17,"-")</f>
        <v>4.5398828710219277E-5</v>
      </c>
      <c r="N65" s="26"/>
      <c r="O65" s="26"/>
      <c r="P65" s="165" t="s">
        <v>16</v>
      </c>
      <c r="Q65" s="120">
        <f>市区町村別_患者数!AM66</f>
        <v>9762</v>
      </c>
    </row>
    <row r="66" spans="1:17" ht="39.950000000000003" customHeight="1">
      <c r="A66" s="26"/>
      <c r="B66" s="332"/>
      <c r="C66" s="323"/>
      <c r="D66" s="327"/>
      <c r="E66" s="39" t="s">
        <v>133</v>
      </c>
      <c r="F66" s="132" t="s">
        <v>140</v>
      </c>
      <c r="G66" s="132" t="s">
        <v>873</v>
      </c>
      <c r="H66" s="40">
        <v>14</v>
      </c>
      <c r="I66" s="41">
        <v>62847490</v>
      </c>
      <c r="J66" s="42">
        <v>25958000</v>
      </c>
      <c r="K66" s="40">
        <f t="shared" si="2"/>
        <v>88805490</v>
      </c>
      <c r="L66" s="109">
        <f t="shared" si="0"/>
        <v>6343249.2857142854</v>
      </c>
      <c r="M66" s="239">
        <f t="shared" ref="M66:M69" si="14">IFERROR(H66/$Q$17,"-")</f>
        <v>6.3558360194306983E-4</v>
      </c>
      <c r="N66" s="26"/>
      <c r="O66" s="26"/>
      <c r="P66" s="165" t="s">
        <v>17</v>
      </c>
      <c r="Q66" s="120">
        <f>市区町村別_患者数!AM67</f>
        <v>14406</v>
      </c>
    </row>
    <row r="67" spans="1:17" ht="39.950000000000003" customHeight="1">
      <c r="A67" s="26"/>
      <c r="B67" s="332"/>
      <c r="C67" s="323"/>
      <c r="D67" s="327"/>
      <c r="E67" s="39" t="s">
        <v>122</v>
      </c>
      <c r="F67" s="132" t="s">
        <v>137</v>
      </c>
      <c r="G67" s="132" t="s">
        <v>276</v>
      </c>
      <c r="H67" s="40">
        <v>113</v>
      </c>
      <c r="I67" s="41">
        <v>362043120</v>
      </c>
      <c r="J67" s="42">
        <v>346091640</v>
      </c>
      <c r="K67" s="40">
        <f t="shared" si="2"/>
        <v>708134760</v>
      </c>
      <c r="L67" s="109">
        <f t="shared" si="0"/>
        <v>6266679.2920353981</v>
      </c>
      <c r="M67" s="239">
        <f t="shared" si="14"/>
        <v>5.1300676442547783E-3</v>
      </c>
      <c r="N67" s="26"/>
      <c r="O67" s="26"/>
      <c r="P67" s="165" t="s">
        <v>26</v>
      </c>
      <c r="Q67" s="120">
        <f>市区町村別_患者数!AM68</f>
        <v>10544</v>
      </c>
    </row>
    <row r="68" spans="1:17" ht="39.950000000000003" customHeight="1">
      <c r="A68" s="26"/>
      <c r="B68" s="332"/>
      <c r="C68" s="323"/>
      <c r="D68" s="327"/>
      <c r="E68" s="39" t="s">
        <v>132</v>
      </c>
      <c r="F68" s="132" t="s">
        <v>139</v>
      </c>
      <c r="G68" s="132" t="s">
        <v>874</v>
      </c>
      <c r="H68" s="40">
        <v>12</v>
      </c>
      <c r="I68" s="41">
        <v>44910280</v>
      </c>
      <c r="J68" s="42">
        <v>28102210</v>
      </c>
      <c r="K68" s="40">
        <f t="shared" si="2"/>
        <v>73012490</v>
      </c>
      <c r="L68" s="109">
        <f t="shared" si="0"/>
        <v>6084374.166666667</v>
      </c>
      <c r="M68" s="239">
        <f t="shared" si="14"/>
        <v>5.4478594452263133E-4</v>
      </c>
      <c r="N68" s="26"/>
      <c r="O68" s="26"/>
      <c r="P68" s="165" t="s">
        <v>45</v>
      </c>
      <c r="Q68" s="120">
        <f>市区町村別_患者数!AM69</f>
        <v>10960</v>
      </c>
    </row>
    <row r="69" spans="1:17" ht="39.950000000000003" customHeight="1" thickBot="1">
      <c r="A69" s="26"/>
      <c r="B69" s="333"/>
      <c r="C69" s="325"/>
      <c r="D69" s="328"/>
      <c r="E69" s="43" t="s">
        <v>318</v>
      </c>
      <c r="F69" s="133" t="s">
        <v>319</v>
      </c>
      <c r="G69" s="133" t="s">
        <v>875</v>
      </c>
      <c r="H69" s="44">
        <v>2</v>
      </c>
      <c r="I69" s="45">
        <v>10997430</v>
      </c>
      <c r="J69" s="46">
        <v>421190</v>
      </c>
      <c r="K69" s="44">
        <f t="shared" si="2"/>
        <v>11418620</v>
      </c>
      <c r="L69" s="110">
        <f t="shared" ref="L69:L132" si="15">IFERROR(K69/H69,"-")</f>
        <v>5709310</v>
      </c>
      <c r="M69" s="239">
        <f t="shared" si="14"/>
        <v>9.0797657420438555E-5</v>
      </c>
      <c r="N69" s="26"/>
      <c r="O69" s="26"/>
      <c r="P69" s="165" t="s">
        <v>10</v>
      </c>
      <c r="Q69" s="120">
        <f>市区町村別_患者数!AM70</f>
        <v>5508</v>
      </c>
    </row>
    <row r="70" spans="1:17" ht="39.950000000000003" customHeight="1">
      <c r="A70" s="26"/>
      <c r="B70" s="331">
        <v>14</v>
      </c>
      <c r="C70" s="330" t="s">
        <v>104</v>
      </c>
      <c r="D70" s="329">
        <f>Q18</f>
        <v>16994</v>
      </c>
      <c r="E70" s="47" t="s">
        <v>152</v>
      </c>
      <c r="F70" s="131" t="s">
        <v>153</v>
      </c>
      <c r="G70" s="131" t="s">
        <v>876</v>
      </c>
      <c r="H70" s="88">
        <v>2</v>
      </c>
      <c r="I70" s="89">
        <v>15558980</v>
      </c>
      <c r="J70" s="90">
        <v>169920</v>
      </c>
      <c r="K70" s="88">
        <f t="shared" ref="K70:K133" si="16">SUM(I70:J70)</f>
        <v>15728900</v>
      </c>
      <c r="L70" s="111">
        <f t="shared" si="15"/>
        <v>7864450</v>
      </c>
      <c r="M70" s="238">
        <f>IFERROR(H70/$Q$18,"-")</f>
        <v>1.1768859597505002E-4</v>
      </c>
      <c r="N70" s="26"/>
      <c r="O70" s="26"/>
      <c r="P70" s="165" t="s">
        <v>5</v>
      </c>
      <c r="Q70" s="120">
        <f>市区町村別_患者数!AM71</f>
        <v>5670</v>
      </c>
    </row>
    <row r="71" spans="1:17" ht="39.950000000000003" customHeight="1">
      <c r="A71" s="26"/>
      <c r="B71" s="332"/>
      <c r="C71" s="323"/>
      <c r="D71" s="327"/>
      <c r="E71" s="39" t="s">
        <v>323</v>
      </c>
      <c r="F71" s="132" t="s">
        <v>324</v>
      </c>
      <c r="G71" s="132" t="s">
        <v>325</v>
      </c>
      <c r="H71" s="40">
        <v>2</v>
      </c>
      <c r="I71" s="41">
        <v>13641520</v>
      </c>
      <c r="J71" s="42">
        <v>362690</v>
      </c>
      <c r="K71" s="40">
        <f t="shared" si="16"/>
        <v>14004210</v>
      </c>
      <c r="L71" s="109">
        <f t="shared" si="15"/>
        <v>7002105</v>
      </c>
      <c r="M71" s="239">
        <f t="shared" ref="M71:M74" si="17">IFERROR(H71/$Q$18,"-")</f>
        <v>1.1768859597505002E-4</v>
      </c>
      <c r="N71" s="26"/>
      <c r="O71" s="26"/>
      <c r="P71" s="165" t="s">
        <v>6</v>
      </c>
      <c r="Q71" s="120">
        <f>市区町村別_患者数!AM72</f>
        <v>2435</v>
      </c>
    </row>
    <row r="72" spans="1:17" ht="39.950000000000003" customHeight="1">
      <c r="A72" s="26"/>
      <c r="B72" s="332"/>
      <c r="C72" s="323"/>
      <c r="D72" s="327"/>
      <c r="E72" s="39" t="s">
        <v>877</v>
      </c>
      <c r="F72" s="132" t="s">
        <v>878</v>
      </c>
      <c r="G72" s="132" t="s">
        <v>879</v>
      </c>
      <c r="H72" s="40">
        <v>1</v>
      </c>
      <c r="I72" s="41">
        <v>6453990</v>
      </c>
      <c r="J72" s="42">
        <v>140430</v>
      </c>
      <c r="K72" s="40">
        <f t="shared" si="16"/>
        <v>6594420</v>
      </c>
      <c r="L72" s="109">
        <f t="shared" si="15"/>
        <v>6594420</v>
      </c>
      <c r="M72" s="239">
        <f t="shared" si="17"/>
        <v>5.884429798752501E-5</v>
      </c>
      <c r="N72" s="26"/>
      <c r="O72" s="26"/>
      <c r="P72" s="165" t="s">
        <v>46</v>
      </c>
      <c r="Q72" s="120">
        <f>市区町村別_患者数!AM73</f>
        <v>3170</v>
      </c>
    </row>
    <row r="73" spans="1:17" ht="39.950000000000003" customHeight="1">
      <c r="A73" s="26"/>
      <c r="B73" s="332"/>
      <c r="C73" s="323"/>
      <c r="D73" s="327"/>
      <c r="E73" s="39" t="s">
        <v>133</v>
      </c>
      <c r="F73" s="132" t="s">
        <v>140</v>
      </c>
      <c r="G73" s="132" t="s">
        <v>452</v>
      </c>
      <c r="H73" s="40">
        <v>20</v>
      </c>
      <c r="I73" s="41">
        <v>83509680</v>
      </c>
      <c r="J73" s="42">
        <v>46719390</v>
      </c>
      <c r="K73" s="40">
        <f t="shared" si="16"/>
        <v>130229070</v>
      </c>
      <c r="L73" s="109">
        <f t="shared" si="15"/>
        <v>6511453.5</v>
      </c>
      <c r="M73" s="239">
        <f t="shared" si="17"/>
        <v>1.1768859597505001E-3</v>
      </c>
      <c r="N73" s="26"/>
      <c r="O73" s="26"/>
      <c r="P73" s="165" t="s">
        <v>47</v>
      </c>
      <c r="Q73" s="120">
        <f>市区町村別_患者数!AM74</f>
        <v>7840</v>
      </c>
    </row>
    <row r="74" spans="1:17" ht="39.950000000000003" customHeight="1" thickBot="1">
      <c r="A74" s="26"/>
      <c r="B74" s="333"/>
      <c r="C74" s="325"/>
      <c r="D74" s="328"/>
      <c r="E74" s="43" t="s">
        <v>261</v>
      </c>
      <c r="F74" s="133" t="s">
        <v>262</v>
      </c>
      <c r="G74" s="133" t="s">
        <v>841</v>
      </c>
      <c r="H74" s="44">
        <v>19</v>
      </c>
      <c r="I74" s="45">
        <v>37524260</v>
      </c>
      <c r="J74" s="46">
        <v>76760850</v>
      </c>
      <c r="K74" s="44">
        <f t="shared" si="16"/>
        <v>114285110</v>
      </c>
      <c r="L74" s="110">
        <f t="shared" si="15"/>
        <v>6015005.7894736845</v>
      </c>
      <c r="M74" s="240">
        <f t="shared" si="17"/>
        <v>1.1180416617629751E-3</v>
      </c>
      <c r="N74" s="26"/>
      <c r="O74" s="26"/>
      <c r="P74" s="165" t="s">
        <v>48</v>
      </c>
      <c r="Q74" s="120">
        <f>市区町村別_患者数!AM75</f>
        <v>1299</v>
      </c>
    </row>
    <row r="75" spans="1:17" ht="39.950000000000003" customHeight="1">
      <c r="A75" s="26"/>
      <c r="B75" s="331">
        <v>15</v>
      </c>
      <c r="C75" s="330" t="s">
        <v>105</v>
      </c>
      <c r="D75" s="329">
        <f>Q19</f>
        <v>27763</v>
      </c>
      <c r="E75" s="47" t="s">
        <v>152</v>
      </c>
      <c r="F75" s="131" t="s">
        <v>153</v>
      </c>
      <c r="G75" s="131" t="s">
        <v>270</v>
      </c>
      <c r="H75" s="88">
        <v>3</v>
      </c>
      <c r="I75" s="89">
        <v>24275180</v>
      </c>
      <c r="J75" s="90">
        <v>463030</v>
      </c>
      <c r="K75" s="88">
        <f t="shared" si="16"/>
        <v>24738210</v>
      </c>
      <c r="L75" s="111">
        <f t="shared" si="15"/>
        <v>8246070</v>
      </c>
      <c r="M75" s="238">
        <f>IFERROR(H75/$Q$19,"-")</f>
        <v>1.0805748658286208E-4</v>
      </c>
      <c r="N75" s="26"/>
      <c r="O75" s="26"/>
      <c r="P75" s="165" t="s">
        <v>49</v>
      </c>
      <c r="Q75" s="120">
        <f>市区町村別_患者数!AM76</f>
        <v>3884</v>
      </c>
    </row>
    <row r="76" spans="1:17" ht="39.950000000000003" customHeight="1">
      <c r="A76" s="26"/>
      <c r="B76" s="332"/>
      <c r="C76" s="323"/>
      <c r="D76" s="327"/>
      <c r="E76" s="39" t="s">
        <v>133</v>
      </c>
      <c r="F76" s="132" t="s">
        <v>140</v>
      </c>
      <c r="G76" s="132" t="s">
        <v>452</v>
      </c>
      <c r="H76" s="40">
        <v>40</v>
      </c>
      <c r="I76" s="41">
        <v>259590410</v>
      </c>
      <c r="J76" s="42">
        <v>66050370</v>
      </c>
      <c r="K76" s="40">
        <f t="shared" si="16"/>
        <v>325640780</v>
      </c>
      <c r="L76" s="109">
        <f t="shared" si="15"/>
        <v>8141019.5</v>
      </c>
      <c r="M76" s="239">
        <f t="shared" ref="M76:M79" si="18">IFERROR(H76/$Q$19,"-")</f>
        <v>1.4407664877714944E-3</v>
      </c>
      <c r="N76" s="26"/>
      <c r="O76" s="26"/>
      <c r="P76" s="165" t="s">
        <v>27</v>
      </c>
      <c r="Q76" s="120">
        <f>市区町村別_患者数!AM77</f>
        <v>2477</v>
      </c>
    </row>
    <row r="77" spans="1:17" ht="39.950000000000003" customHeight="1">
      <c r="A77" s="26"/>
      <c r="B77" s="332"/>
      <c r="C77" s="323"/>
      <c r="D77" s="327"/>
      <c r="E77" s="39" t="s">
        <v>132</v>
      </c>
      <c r="F77" s="132" t="s">
        <v>139</v>
      </c>
      <c r="G77" s="132" t="s">
        <v>242</v>
      </c>
      <c r="H77" s="40">
        <v>15</v>
      </c>
      <c r="I77" s="41">
        <v>67446730</v>
      </c>
      <c r="J77" s="42">
        <v>48419230</v>
      </c>
      <c r="K77" s="40">
        <f t="shared" si="16"/>
        <v>115865960</v>
      </c>
      <c r="L77" s="109">
        <f t="shared" si="15"/>
        <v>7724397.333333333</v>
      </c>
      <c r="M77" s="239">
        <f t="shared" si="18"/>
        <v>5.4028743291431038E-4</v>
      </c>
      <c r="N77" s="26"/>
      <c r="O77" s="26"/>
      <c r="P77" s="165" t="s">
        <v>28</v>
      </c>
      <c r="Q77" s="120">
        <f>市区町村別_患者数!AM78</f>
        <v>3332</v>
      </c>
    </row>
    <row r="78" spans="1:17" ht="39.950000000000003" customHeight="1">
      <c r="A78" s="26"/>
      <c r="B78" s="332"/>
      <c r="C78" s="323"/>
      <c r="D78" s="327"/>
      <c r="E78" s="39" t="s">
        <v>310</v>
      </c>
      <c r="F78" s="132" t="s">
        <v>311</v>
      </c>
      <c r="G78" s="132" t="s">
        <v>880</v>
      </c>
      <c r="H78" s="40">
        <v>1</v>
      </c>
      <c r="I78" s="41">
        <v>5888130</v>
      </c>
      <c r="J78" s="42">
        <v>919640</v>
      </c>
      <c r="K78" s="40">
        <f t="shared" si="16"/>
        <v>6807770</v>
      </c>
      <c r="L78" s="109">
        <f t="shared" si="15"/>
        <v>6807770</v>
      </c>
      <c r="M78" s="239">
        <f t="shared" si="18"/>
        <v>3.6019162194287361E-5</v>
      </c>
      <c r="N78" s="26"/>
      <c r="O78" s="26"/>
      <c r="P78" s="165" t="s">
        <v>29</v>
      </c>
      <c r="Q78" s="120">
        <f>市区町村別_患者数!AM79</f>
        <v>1542</v>
      </c>
    </row>
    <row r="79" spans="1:17" ht="39.950000000000003" customHeight="1" thickBot="1">
      <c r="A79" s="26"/>
      <c r="B79" s="333"/>
      <c r="C79" s="325"/>
      <c r="D79" s="328"/>
      <c r="E79" s="43" t="s">
        <v>122</v>
      </c>
      <c r="F79" s="133" t="s">
        <v>137</v>
      </c>
      <c r="G79" s="133" t="s">
        <v>451</v>
      </c>
      <c r="H79" s="44">
        <v>131</v>
      </c>
      <c r="I79" s="45">
        <v>461161200</v>
      </c>
      <c r="J79" s="46">
        <v>389141690</v>
      </c>
      <c r="K79" s="44">
        <f t="shared" si="16"/>
        <v>850302890</v>
      </c>
      <c r="L79" s="110">
        <f t="shared" si="15"/>
        <v>6490861.755725191</v>
      </c>
      <c r="M79" s="239">
        <f t="shared" si="18"/>
        <v>4.7185102474516447E-3</v>
      </c>
      <c r="N79" s="26"/>
      <c r="O79" s="26"/>
      <c r="P79" s="165" t="s">
        <v>214</v>
      </c>
      <c r="Q79" s="120">
        <f>市区町村別_患者数!AM80</f>
        <v>1427513</v>
      </c>
    </row>
    <row r="80" spans="1:17" ht="39.950000000000003" customHeight="1">
      <c r="A80" s="26"/>
      <c r="B80" s="331">
        <v>16</v>
      </c>
      <c r="C80" s="330" t="s">
        <v>54</v>
      </c>
      <c r="D80" s="329">
        <f>Q20</f>
        <v>18326</v>
      </c>
      <c r="E80" s="47" t="s">
        <v>268</v>
      </c>
      <c r="F80" s="131" t="s">
        <v>269</v>
      </c>
      <c r="G80" s="131" t="s">
        <v>881</v>
      </c>
      <c r="H80" s="88">
        <v>10</v>
      </c>
      <c r="I80" s="89">
        <v>31614680</v>
      </c>
      <c r="J80" s="90">
        <v>59958670</v>
      </c>
      <c r="K80" s="88">
        <f t="shared" si="16"/>
        <v>91573350</v>
      </c>
      <c r="L80" s="111">
        <f t="shared" si="15"/>
        <v>9157335</v>
      </c>
      <c r="M80" s="238">
        <f>IFERROR(H80/$Q$20,"-")</f>
        <v>5.4567281458037763E-4</v>
      </c>
      <c r="N80" s="26"/>
      <c r="O80" s="26"/>
      <c r="P80" s="26"/>
      <c r="Q80" s="26"/>
    </row>
    <row r="81" spans="1:17" ht="39.950000000000003" customHeight="1">
      <c r="A81" s="26"/>
      <c r="B81" s="332"/>
      <c r="C81" s="323"/>
      <c r="D81" s="327"/>
      <c r="E81" s="39" t="s">
        <v>123</v>
      </c>
      <c r="F81" s="132" t="s">
        <v>131</v>
      </c>
      <c r="G81" s="132" t="s">
        <v>882</v>
      </c>
      <c r="H81" s="40">
        <v>4</v>
      </c>
      <c r="I81" s="41">
        <v>32677030</v>
      </c>
      <c r="J81" s="42">
        <v>317170</v>
      </c>
      <c r="K81" s="40">
        <f t="shared" si="16"/>
        <v>32994200</v>
      </c>
      <c r="L81" s="109">
        <f t="shared" si="15"/>
        <v>8248550</v>
      </c>
      <c r="M81" s="239">
        <f t="shared" ref="M81:M84" si="19">IFERROR(H81/$Q$20,"-")</f>
        <v>2.1826912583215103E-4</v>
      </c>
      <c r="N81" s="26"/>
      <c r="O81" s="26"/>
      <c r="P81" s="26"/>
      <c r="Q81" s="26"/>
    </row>
    <row r="82" spans="1:17" ht="39.950000000000003" customHeight="1">
      <c r="A82" s="26"/>
      <c r="B82" s="332"/>
      <c r="C82" s="323"/>
      <c r="D82" s="327"/>
      <c r="E82" s="39" t="s">
        <v>133</v>
      </c>
      <c r="F82" s="132" t="s">
        <v>140</v>
      </c>
      <c r="G82" s="132" t="s">
        <v>883</v>
      </c>
      <c r="H82" s="40">
        <v>26</v>
      </c>
      <c r="I82" s="41">
        <v>151739990</v>
      </c>
      <c r="J82" s="42">
        <v>55769650</v>
      </c>
      <c r="K82" s="40">
        <f t="shared" si="16"/>
        <v>207509640</v>
      </c>
      <c r="L82" s="109">
        <f t="shared" si="15"/>
        <v>7981140</v>
      </c>
      <c r="M82" s="239">
        <f t="shared" si="19"/>
        <v>1.4187493179089819E-3</v>
      </c>
      <c r="N82" s="26"/>
      <c r="O82" s="26"/>
      <c r="P82" s="26"/>
      <c r="Q82" s="26"/>
    </row>
    <row r="83" spans="1:17" ht="39.950000000000003" customHeight="1">
      <c r="A83" s="26"/>
      <c r="B83" s="332"/>
      <c r="C83" s="323"/>
      <c r="D83" s="327"/>
      <c r="E83" s="39" t="s">
        <v>318</v>
      </c>
      <c r="F83" s="132" t="s">
        <v>319</v>
      </c>
      <c r="G83" s="132" t="s">
        <v>884</v>
      </c>
      <c r="H83" s="40">
        <v>2</v>
      </c>
      <c r="I83" s="41">
        <v>11640730</v>
      </c>
      <c r="J83" s="42">
        <v>643410</v>
      </c>
      <c r="K83" s="40">
        <f t="shared" si="16"/>
        <v>12284140</v>
      </c>
      <c r="L83" s="109">
        <f t="shared" si="15"/>
        <v>6142070</v>
      </c>
      <c r="M83" s="239">
        <f t="shared" si="19"/>
        <v>1.0913456291607552E-4</v>
      </c>
      <c r="N83" s="26"/>
      <c r="O83" s="26"/>
      <c r="P83" s="26"/>
      <c r="Q83" s="26"/>
    </row>
    <row r="84" spans="1:17" ht="39.950000000000003" customHeight="1" thickBot="1">
      <c r="A84" s="26"/>
      <c r="B84" s="333"/>
      <c r="C84" s="325"/>
      <c r="D84" s="328"/>
      <c r="E84" s="43" t="s">
        <v>388</v>
      </c>
      <c r="F84" s="133" t="s">
        <v>389</v>
      </c>
      <c r="G84" s="133" t="s">
        <v>885</v>
      </c>
      <c r="H84" s="44">
        <v>1</v>
      </c>
      <c r="I84" s="45">
        <v>6007560</v>
      </c>
      <c r="J84" s="46">
        <v>93280</v>
      </c>
      <c r="K84" s="44">
        <f t="shared" si="16"/>
        <v>6100840</v>
      </c>
      <c r="L84" s="110">
        <f t="shared" si="15"/>
        <v>6100840</v>
      </c>
      <c r="M84" s="240">
        <f t="shared" si="19"/>
        <v>5.4567281458037759E-5</v>
      </c>
      <c r="N84" s="26"/>
      <c r="O84" s="26"/>
      <c r="P84" s="26"/>
      <c r="Q84" s="26"/>
    </row>
    <row r="85" spans="1:17" ht="39.950000000000003" customHeight="1">
      <c r="A85" s="26"/>
      <c r="B85" s="331">
        <v>17</v>
      </c>
      <c r="C85" s="330" t="s">
        <v>106</v>
      </c>
      <c r="D85" s="329">
        <f>Q21</f>
        <v>25948</v>
      </c>
      <c r="E85" s="47" t="s">
        <v>123</v>
      </c>
      <c r="F85" s="131" t="s">
        <v>131</v>
      </c>
      <c r="G85" s="131" t="s">
        <v>886</v>
      </c>
      <c r="H85" s="88">
        <v>9</v>
      </c>
      <c r="I85" s="89">
        <v>56068770</v>
      </c>
      <c r="J85" s="90">
        <v>989810</v>
      </c>
      <c r="K85" s="88">
        <f t="shared" si="16"/>
        <v>57058580</v>
      </c>
      <c r="L85" s="111">
        <f t="shared" si="15"/>
        <v>6339842.222222222</v>
      </c>
      <c r="M85" s="238">
        <f>IFERROR(H85/$Q$21,"-")</f>
        <v>3.4684754123631879E-4</v>
      </c>
      <c r="N85" s="26"/>
      <c r="O85" s="26"/>
      <c r="P85" s="26"/>
      <c r="Q85" s="26"/>
    </row>
    <row r="86" spans="1:17" ht="39.950000000000003" customHeight="1">
      <c r="A86" s="26"/>
      <c r="B86" s="332"/>
      <c r="C86" s="323"/>
      <c r="D86" s="327"/>
      <c r="E86" s="39" t="s">
        <v>134</v>
      </c>
      <c r="F86" s="132" t="s">
        <v>141</v>
      </c>
      <c r="G86" s="132" t="s">
        <v>272</v>
      </c>
      <c r="H86" s="40">
        <v>1</v>
      </c>
      <c r="I86" s="41">
        <v>3258840</v>
      </c>
      <c r="J86" s="42">
        <v>2902450</v>
      </c>
      <c r="K86" s="40">
        <f t="shared" si="16"/>
        <v>6161290</v>
      </c>
      <c r="L86" s="109">
        <f t="shared" si="15"/>
        <v>6161290</v>
      </c>
      <c r="M86" s="239">
        <f t="shared" ref="M86:M89" si="20">IFERROR(H86/$Q$21,"-")</f>
        <v>3.8538615692924313E-5</v>
      </c>
      <c r="N86" s="26"/>
      <c r="O86" s="26"/>
      <c r="P86" s="26"/>
      <c r="Q86" s="26"/>
    </row>
    <row r="87" spans="1:17" ht="39.950000000000003" customHeight="1">
      <c r="A87" s="26"/>
      <c r="B87" s="332"/>
      <c r="C87" s="323"/>
      <c r="D87" s="327"/>
      <c r="E87" s="39" t="s">
        <v>122</v>
      </c>
      <c r="F87" s="132" t="s">
        <v>137</v>
      </c>
      <c r="G87" s="132" t="s">
        <v>241</v>
      </c>
      <c r="H87" s="40">
        <v>133</v>
      </c>
      <c r="I87" s="41">
        <v>357068700</v>
      </c>
      <c r="J87" s="42">
        <v>431017640</v>
      </c>
      <c r="K87" s="40">
        <f t="shared" si="16"/>
        <v>788086340</v>
      </c>
      <c r="L87" s="109">
        <f t="shared" si="15"/>
        <v>5925461.2030075192</v>
      </c>
      <c r="M87" s="239">
        <f t="shared" si="20"/>
        <v>5.125635887158933E-3</v>
      </c>
      <c r="N87" s="26"/>
      <c r="O87" s="26"/>
      <c r="P87" s="26"/>
      <c r="Q87" s="26"/>
    </row>
    <row r="88" spans="1:17" ht="39.950000000000003" customHeight="1">
      <c r="A88" s="26"/>
      <c r="B88" s="332"/>
      <c r="C88" s="323"/>
      <c r="D88" s="327"/>
      <c r="E88" s="39" t="s">
        <v>133</v>
      </c>
      <c r="F88" s="132" t="s">
        <v>140</v>
      </c>
      <c r="G88" s="132" t="s">
        <v>887</v>
      </c>
      <c r="H88" s="40">
        <v>29</v>
      </c>
      <c r="I88" s="41">
        <v>119969190</v>
      </c>
      <c r="J88" s="42">
        <v>50759930</v>
      </c>
      <c r="K88" s="40">
        <f t="shared" si="16"/>
        <v>170729120</v>
      </c>
      <c r="L88" s="109">
        <f t="shared" si="15"/>
        <v>5887211.0344827585</v>
      </c>
      <c r="M88" s="239">
        <f t="shared" si="20"/>
        <v>1.1176198550948049E-3</v>
      </c>
      <c r="N88" s="26"/>
      <c r="O88" s="26"/>
      <c r="P88" s="26"/>
      <c r="Q88" s="26"/>
    </row>
    <row r="89" spans="1:17" ht="39.950000000000003" customHeight="1" thickBot="1">
      <c r="A89" s="26"/>
      <c r="B89" s="333"/>
      <c r="C89" s="325"/>
      <c r="D89" s="328"/>
      <c r="E89" s="43" t="s">
        <v>124</v>
      </c>
      <c r="F89" s="133" t="s">
        <v>138</v>
      </c>
      <c r="G89" s="133" t="s">
        <v>888</v>
      </c>
      <c r="H89" s="44">
        <v>3</v>
      </c>
      <c r="I89" s="45">
        <v>16244960</v>
      </c>
      <c r="J89" s="46">
        <v>518620</v>
      </c>
      <c r="K89" s="44">
        <f t="shared" si="16"/>
        <v>16763580</v>
      </c>
      <c r="L89" s="110">
        <f t="shared" si="15"/>
        <v>5587860</v>
      </c>
      <c r="M89" s="239">
        <f t="shared" si="20"/>
        <v>1.1561584707877293E-4</v>
      </c>
      <c r="N89" s="26"/>
      <c r="O89" s="26"/>
      <c r="P89" s="26"/>
      <c r="Q89" s="26"/>
    </row>
    <row r="90" spans="1:17" ht="39.950000000000003" customHeight="1">
      <c r="A90" s="26"/>
      <c r="B90" s="331">
        <v>18</v>
      </c>
      <c r="C90" s="330" t="s">
        <v>55</v>
      </c>
      <c r="D90" s="329">
        <f>Q22</f>
        <v>23197</v>
      </c>
      <c r="E90" s="47" t="s">
        <v>159</v>
      </c>
      <c r="F90" s="131" t="s">
        <v>160</v>
      </c>
      <c r="G90" s="131" t="s">
        <v>889</v>
      </c>
      <c r="H90" s="88">
        <v>5</v>
      </c>
      <c r="I90" s="89">
        <v>28545220</v>
      </c>
      <c r="J90" s="90">
        <v>1445760</v>
      </c>
      <c r="K90" s="88">
        <f t="shared" si="16"/>
        <v>29990980</v>
      </c>
      <c r="L90" s="111">
        <f t="shared" si="15"/>
        <v>5998196</v>
      </c>
      <c r="M90" s="238">
        <f>IFERROR(H90/$Q$22,"-")</f>
        <v>2.1554511359227487E-4</v>
      </c>
      <c r="N90" s="26"/>
      <c r="O90" s="26"/>
      <c r="P90" s="26"/>
      <c r="Q90" s="26"/>
    </row>
    <row r="91" spans="1:17" ht="39.950000000000003" customHeight="1">
      <c r="A91" s="26"/>
      <c r="B91" s="332"/>
      <c r="C91" s="323"/>
      <c r="D91" s="327"/>
      <c r="E91" s="39" t="s">
        <v>303</v>
      </c>
      <c r="F91" s="132" t="s">
        <v>304</v>
      </c>
      <c r="G91" s="132" t="s">
        <v>462</v>
      </c>
      <c r="H91" s="40">
        <v>11</v>
      </c>
      <c r="I91" s="41">
        <v>59564810</v>
      </c>
      <c r="J91" s="42">
        <v>6026360</v>
      </c>
      <c r="K91" s="40">
        <f t="shared" si="16"/>
        <v>65591170</v>
      </c>
      <c r="L91" s="109">
        <f t="shared" si="15"/>
        <v>5962833.6363636367</v>
      </c>
      <c r="M91" s="239">
        <f t="shared" ref="M91:M94" si="21">IFERROR(H91/$Q$22,"-")</f>
        <v>4.7419924990300472E-4</v>
      </c>
      <c r="N91" s="26"/>
      <c r="O91" s="26"/>
      <c r="P91" s="26"/>
      <c r="Q91" s="26"/>
    </row>
    <row r="92" spans="1:17" ht="39.950000000000003" customHeight="1">
      <c r="A92" s="26"/>
      <c r="B92" s="332"/>
      <c r="C92" s="323"/>
      <c r="D92" s="327"/>
      <c r="E92" s="39" t="s">
        <v>122</v>
      </c>
      <c r="F92" s="132" t="s">
        <v>137</v>
      </c>
      <c r="G92" s="132" t="s">
        <v>241</v>
      </c>
      <c r="H92" s="40">
        <v>114</v>
      </c>
      <c r="I92" s="41">
        <v>343682080</v>
      </c>
      <c r="J92" s="42">
        <v>311725840</v>
      </c>
      <c r="K92" s="40">
        <f t="shared" si="16"/>
        <v>655407920</v>
      </c>
      <c r="L92" s="109">
        <f t="shared" si="15"/>
        <v>5749192.2807017546</v>
      </c>
      <c r="M92" s="239">
        <f t="shared" si="21"/>
        <v>4.9144285899038673E-3</v>
      </c>
      <c r="N92" s="26"/>
      <c r="O92" s="26"/>
      <c r="P92" s="26"/>
      <c r="Q92" s="26"/>
    </row>
    <row r="93" spans="1:17" ht="39.950000000000003" customHeight="1">
      <c r="A93" s="26"/>
      <c r="B93" s="332"/>
      <c r="C93" s="323"/>
      <c r="D93" s="327"/>
      <c r="E93" s="39" t="s">
        <v>123</v>
      </c>
      <c r="F93" s="132" t="s">
        <v>131</v>
      </c>
      <c r="G93" s="132" t="s">
        <v>890</v>
      </c>
      <c r="H93" s="40">
        <v>7</v>
      </c>
      <c r="I93" s="41">
        <v>36833010</v>
      </c>
      <c r="J93" s="42">
        <v>2880610</v>
      </c>
      <c r="K93" s="40">
        <f t="shared" si="16"/>
        <v>39713620</v>
      </c>
      <c r="L93" s="109">
        <f t="shared" si="15"/>
        <v>5673374.2857142854</v>
      </c>
      <c r="M93" s="239">
        <f t="shared" si="21"/>
        <v>3.0176315902918482E-4</v>
      </c>
      <c r="N93" s="26"/>
      <c r="O93" s="26"/>
      <c r="P93" s="26"/>
      <c r="Q93" s="26"/>
    </row>
    <row r="94" spans="1:17" ht="39.950000000000003" customHeight="1" thickBot="1">
      <c r="A94" s="26"/>
      <c r="B94" s="333"/>
      <c r="C94" s="325"/>
      <c r="D94" s="328"/>
      <c r="E94" s="43" t="s">
        <v>133</v>
      </c>
      <c r="F94" s="133" t="s">
        <v>140</v>
      </c>
      <c r="G94" s="133" t="s">
        <v>891</v>
      </c>
      <c r="H94" s="44">
        <v>20</v>
      </c>
      <c r="I94" s="45">
        <v>76834990</v>
      </c>
      <c r="J94" s="46">
        <v>36547570</v>
      </c>
      <c r="K94" s="44">
        <f t="shared" si="16"/>
        <v>113382560</v>
      </c>
      <c r="L94" s="110">
        <f t="shared" si="15"/>
        <v>5669128</v>
      </c>
      <c r="M94" s="240">
        <f t="shared" si="21"/>
        <v>8.6218045436909946E-4</v>
      </c>
      <c r="N94" s="26"/>
      <c r="O94" s="26"/>
      <c r="P94" s="26"/>
      <c r="Q94" s="26"/>
    </row>
    <row r="95" spans="1:17" ht="39.950000000000003" customHeight="1">
      <c r="A95" s="26"/>
      <c r="B95" s="331">
        <v>19</v>
      </c>
      <c r="C95" s="330" t="s">
        <v>107</v>
      </c>
      <c r="D95" s="329">
        <f>Q23</f>
        <v>16046</v>
      </c>
      <c r="E95" s="47" t="s">
        <v>135</v>
      </c>
      <c r="F95" s="131" t="s">
        <v>142</v>
      </c>
      <c r="G95" s="131" t="s">
        <v>892</v>
      </c>
      <c r="H95" s="88">
        <v>5</v>
      </c>
      <c r="I95" s="89">
        <v>32045890</v>
      </c>
      <c r="J95" s="90">
        <v>1897640</v>
      </c>
      <c r="K95" s="88">
        <f t="shared" si="16"/>
        <v>33943530</v>
      </c>
      <c r="L95" s="111">
        <f t="shared" si="15"/>
        <v>6788706</v>
      </c>
      <c r="M95" s="238">
        <f>IFERROR(H95/$Q$23,"-")</f>
        <v>3.1160413810295403E-4</v>
      </c>
      <c r="N95" s="26"/>
      <c r="O95" s="26"/>
      <c r="P95" s="26"/>
      <c r="Q95" s="26"/>
    </row>
    <row r="96" spans="1:17" ht="39.950000000000003" customHeight="1">
      <c r="A96" s="26"/>
      <c r="B96" s="332"/>
      <c r="C96" s="323"/>
      <c r="D96" s="327"/>
      <c r="E96" s="39" t="s">
        <v>133</v>
      </c>
      <c r="F96" s="132" t="s">
        <v>140</v>
      </c>
      <c r="G96" s="132" t="s">
        <v>893</v>
      </c>
      <c r="H96" s="40">
        <v>23</v>
      </c>
      <c r="I96" s="41">
        <v>115789840</v>
      </c>
      <c r="J96" s="42">
        <v>31151450</v>
      </c>
      <c r="K96" s="40">
        <f t="shared" si="16"/>
        <v>146941290</v>
      </c>
      <c r="L96" s="109">
        <f t="shared" si="15"/>
        <v>6388751.7391304346</v>
      </c>
      <c r="M96" s="239">
        <f t="shared" ref="M96:M99" si="22">IFERROR(H96/$Q$23,"-")</f>
        <v>1.4333790352735883E-3</v>
      </c>
      <c r="N96" s="26"/>
      <c r="O96" s="26"/>
      <c r="P96" s="26"/>
      <c r="Q96" s="26"/>
    </row>
    <row r="97" spans="1:17" ht="39.950000000000003" customHeight="1">
      <c r="A97" s="26"/>
      <c r="B97" s="332"/>
      <c r="C97" s="323"/>
      <c r="D97" s="327"/>
      <c r="E97" s="39" t="s">
        <v>298</v>
      </c>
      <c r="F97" s="132" t="s">
        <v>299</v>
      </c>
      <c r="G97" s="132" t="s">
        <v>894</v>
      </c>
      <c r="H97" s="40">
        <v>1</v>
      </c>
      <c r="I97" s="41">
        <v>3744420</v>
      </c>
      <c r="J97" s="42">
        <v>2236420</v>
      </c>
      <c r="K97" s="40">
        <f t="shared" si="16"/>
        <v>5980840</v>
      </c>
      <c r="L97" s="109">
        <f t="shared" si="15"/>
        <v>5980840</v>
      </c>
      <c r="M97" s="239">
        <f t="shared" si="22"/>
        <v>6.2320827620590807E-5</v>
      </c>
      <c r="N97" s="26"/>
      <c r="O97" s="26"/>
      <c r="P97" s="26"/>
      <c r="Q97" s="26"/>
    </row>
    <row r="98" spans="1:17" ht="39.950000000000003" customHeight="1">
      <c r="A98" s="26"/>
      <c r="B98" s="332"/>
      <c r="C98" s="323"/>
      <c r="D98" s="327"/>
      <c r="E98" s="39" t="s">
        <v>122</v>
      </c>
      <c r="F98" s="132" t="s">
        <v>137</v>
      </c>
      <c r="G98" s="132" t="s">
        <v>241</v>
      </c>
      <c r="H98" s="40">
        <v>79</v>
      </c>
      <c r="I98" s="41">
        <v>231226570</v>
      </c>
      <c r="J98" s="42">
        <v>235195930</v>
      </c>
      <c r="K98" s="40">
        <f t="shared" si="16"/>
        <v>466422500</v>
      </c>
      <c r="L98" s="109">
        <f t="shared" si="15"/>
        <v>5904082.2784810122</v>
      </c>
      <c r="M98" s="239">
        <f t="shared" si="22"/>
        <v>4.9233453820266733E-3</v>
      </c>
      <c r="N98" s="26"/>
      <c r="O98" s="26"/>
      <c r="P98" s="26"/>
      <c r="Q98" s="26"/>
    </row>
    <row r="99" spans="1:17" ht="39.950000000000003" customHeight="1" thickBot="1">
      <c r="A99" s="26"/>
      <c r="B99" s="333"/>
      <c r="C99" s="325"/>
      <c r="D99" s="328"/>
      <c r="E99" s="43" t="s">
        <v>132</v>
      </c>
      <c r="F99" s="133" t="s">
        <v>139</v>
      </c>
      <c r="G99" s="133" t="s">
        <v>895</v>
      </c>
      <c r="H99" s="44">
        <v>7</v>
      </c>
      <c r="I99" s="45">
        <v>25547340</v>
      </c>
      <c r="J99" s="46">
        <v>10466190</v>
      </c>
      <c r="K99" s="44">
        <f t="shared" si="16"/>
        <v>36013530</v>
      </c>
      <c r="L99" s="110">
        <f t="shared" si="15"/>
        <v>5144790</v>
      </c>
      <c r="M99" s="239">
        <f t="shared" si="22"/>
        <v>4.3624579334413559E-4</v>
      </c>
      <c r="N99" s="26"/>
      <c r="O99" s="26"/>
      <c r="P99" s="26"/>
      <c r="Q99" s="26"/>
    </row>
    <row r="100" spans="1:17" ht="39.950000000000003" customHeight="1">
      <c r="A100" s="26"/>
      <c r="B100" s="331">
        <v>20</v>
      </c>
      <c r="C100" s="330" t="s">
        <v>108</v>
      </c>
      <c r="D100" s="329">
        <f>Q24</f>
        <v>25098</v>
      </c>
      <c r="E100" s="47" t="s">
        <v>132</v>
      </c>
      <c r="F100" s="131" t="s">
        <v>139</v>
      </c>
      <c r="G100" s="131" t="s">
        <v>896</v>
      </c>
      <c r="H100" s="88">
        <v>14</v>
      </c>
      <c r="I100" s="89">
        <v>86177680</v>
      </c>
      <c r="J100" s="90">
        <v>29575480</v>
      </c>
      <c r="K100" s="88">
        <f t="shared" si="16"/>
        <v>115753160</v>
      </c>
      <c r="L100" s="111">
        <f t="shared" si="15"/>
        <v>8268082.8571428573</v>
      </c>
      <c r="M100" s="238">
        <f>IFERROR(H100/$Q$24,"-")</f>
        <v>5.5781337158339306E-4</v>
      </c>
      <c r="N100" s="26"/>
      <c r="O100" s="26"/>
      <c r="P100" s="26"/>
      <c r="Q100" s="26"/>
    </row>
    <row r="101" spans="1:17" ht="39.950000000000003" customHeight="1">
      <c r="A101" s="26"/>
      <c r="B101" s="332"/>
      <c r="C101" s="323"/>
      <c r="D101" s="327"/>
      <c r="E101" s="39" t="s">
        <v>877</v>
      </c>
      <c r="F101" s="132" t="s">
        <v>878</v>
      </c>
      <c r="G101" s="132" t="s">
        <v>897</v>
      </c>
      <c r="H101" s="40">
        <v>1</v>
      </c>
      <c r="I101" s="41">
        <v>7238280</v>
      </c>
      <c r="J101" s="42">
        <v>0</v>
      </c>
      <c r="K101" s="40">
        <f t="shared" si="16"/>
        <v>7238280</v>
      </c>
      <c r="L101" s="109">
        <f t="shared" si="15"/>
        <v>7238280</v>
      </c>
      <c r="M101" s="239">
        <f t="shared" ref="M101:M104" si="23">IFERROR(H101/$Q$24,"-")</f>
        <v>3.9843812255956652E-5</v>
      </c>
      <c r="N101" s="26"/>
      <c r="O101" s="26"/>
      <c r="P101" s="26"/>
      <c r="Q101" s="26"/>
    </row>
    <row r="102" spans="1:17" ht="39.950000000000003" customHeight="1">
      <c r="A102" s="26"/>
      <c r="B102" s="332"/>
      <c r="C102" s="323"/>
      <c r="D102" s="327"/>
      <c r="E102" s="39" t="s">
        <v>279</v>
      </c>
      <c r="F102" s="132" t="s">
        <v>280</v>
      </c>
      <c r="G102" s="132" t="s">
        <v>281</v>
      </c>
      <c r="H102" s="40">
        <v>1</v>
      </c>
      <c r="I102" s="41">
        <v>6807050</v>
      </c>
      <c r="J102" s="42">
        <v>0</v>
      </c>
      <c r="K102" s="40">
        <f t="shared" si="16"/>
        <v>6807050</v>
      </c>
      <c r="L102" s="109">
        <f t="shared" si="15"/>
        <v>6807050</v>
      </c>
      <c r="M102" s="239">
        <f t="shared" si="23"/>
        <v>3.9843812255956652E-5</v>
      </c>
      <c r="N102" s="26"/>
      <c r="O102" s="26"/>
      <c r="P102" s="26"/>
      <c r="Q102" s="26"/>
    </row>
    <row r="103" spans="1:17" ht="39.950000000000003" customHeight="1">
      <c r="A103" s="26"/>
      <c r="B103" s="332"/>
      <c r="C103" s="323"/>
      <c r="D103" s="327"/>
      <c r="E103" s="39" t="s">
        <v>133</v>
      </c>
      <c r="F103" s="132" t="s">
        <v>140</v>
      </c>
      <c r="G103" s="132" t="s">
        <v>898</v>
      </c>
      <c r="H103" s="40">
        <v>38</v>
      </c>
      <c r="I103" s="41">
        <v>165664170</v>
      </c>
      <c r="J103" s="42">
        <v>88181320</v>
      </c>
      <c r="K103" s="40">
        <f t="shared" si="16"/>
        <v>253845490</v>
      </c>
      <c r="L103" s="109">
        <f t="shared" si="15"/>
        <v>6680144.4736842103</v>
      </c>
      <c r="M103" s="239">
        <f t="shared" si="23"/>
        <v>1.5140648657263527E-3</v>
      </c>
      <c r="N103" s="26"/>
      <c r="O103" s="26"/>
      <c r="P103" s="26"/>
      <c r="Q103" s="26"/>
    </row>
    <row r="104" spans="1:17" ht="39.950000000000003" customHeight="1" thickBot="1">
      <c r="A104" s="26"/>
      <c r="B104" s="333"/>
      <c r="C104" s="325"/>
      <c r="D104" s="328"/>
      <c r="E104" s="43" t="s">
        <v>321</v>
      </c>
      <c r="F104" s="133" t="s">
        <v>322</v>
      </c>
      <c r="G104" s="133" t="s">
        <v>387</v>
      </c>
      <c r="H104" s="44">
        <v>1</v>
      </c>
      <c r="I104" s="45">
        <v>6251450</v>
      </c>
      <c r="J104" s="46">
        <v>70170</v>
      </c>
      <c r="K104" s="44">
        <f t="shared" si="16"/>
        <v>6321620</v>
      </c>
      <c r="L104" s="110">
        <f t="shared" si="15"/>
        <v>6321620</v>
      </c>
      <c r="M104" s="240">
        <f t="shared" si="23"/>
        <v>3.9843812255956652E-5</v>
      </c>
      <c r="N104" s="26"/>
      <c r="O104" s="26"/>
      <c r="P104" s="26"/>
      <c r="Q104" s="26"/>
    </row>
    <row r="105" spans="1:17" ht="39.950000000000003" customHeight="1">
      <c r="A105" s="26"/>
      <c r="B105" s="331">
        <v>21</v>
      </c>
      <c r="C105" s="330" t="s">
        <v>109</v>
      </c>
      <c r="D105" s="329">
        <f>Q25</f>
        <v>16365</v>
      </c>
      <c r="E105" s="47" t="s">
        <v>159</v>
      </c>
      <c r="F105" s="131" t="s">
        <v>160</v>
      </c>
      <c r="G105" s="131" t="s">
        <v>899</v>
      </c>
      <c r="H105" s="88">
        <v>1</v>
      </c>
      <c r="I105" s="89">
        <v>9408310</v>
      </c>
      <c r="J105" s="90">
        <v>2605970</v>
      </c>
      <c r="K105" s="88">
        <f t="shared" si="16"/>
        <v>12014280</v>
      </c>
      <c r="L105" s="111">
        <f t="shared" si="15"/>
        <v>12014280</v>
      </c>
      <c r="M105" s="238">
        <f>IFERROR(H105/$Q$25,"-")</f>
        <v>6.1106018942865879E-5</v>
      </c>
      <c r="N105" s="26"/>
      <c r="O105" s="26"/>
      <c r="P105" s="26"/>
      <c r="Q105" s="26"/>
    </row>
    <row r="106" spans="1:17" ht="39.950000000000003" customHeight="1">
      <c r="A106" s="26"/>
      <c r="B106" s="332"/>
      <c r="C106" s="323"/>
      <c r="D106" s="327"/>
      <c r="E106" s="39" t="s">
        <v>132</v>
      </c>
      <c r="F106" s="132" t="s">
        <v>139</v>
      </c>
      <c r="G106" s="132" t="s">
        <v>874</v>
      </c>
      <c r="H106" s="40">
        <v>9</v>
      </c>
      <c r="I106" s="41">
        <v>64188890</v>
      </c>
      <c r="J106" s="42">
        <v>23400140</v>
      </c>
      <c r="K106" s="40">
        <f t="shared" si="16"/>
        <v>87589030</v>
      </c>
      <c r="L106" s="109">
        <f t="shared" si="15"/>
        <v>9732114.444444444</v>
      </c>
      <c r="M106" s="239">
        <f t="shared" ref="M106:M109" si="24">IFERROR(H106/$Q$25,"-")</f>
        <v>5.4995417048579287E-4</v>
      </c>
      <c r="N106" s="26"/>
      <c r="O106" s="26"/>
      <c r="P106" s="26"/>
      <c r="Q106" s="26"/>
    </row>
    <row r="107" spans="1:17" ht="39.950000000000003" customHeight="1">
      <c r="A107" s="26"/>
      <c r="B107" s="332"/>
      <c r="C107" s="323"/>
      <c r="D107" s="327"/>
      <c r="E107" s="39" t="s">
        <v>123</v>
      </c>
      <c r="F107" s="132" t="s">
        <v>131</v>
      </c>
      <c r="G107" s="132" t="s">
        <v>900</v>
      </c>
      <c r="H107" s="40">
        <v>4</v>
      </c>
      <c r="I107" s="41">
        <v>31315610</v>
      </c>
      <c r="J107" s="42">
        <v>772570</v>
      </c>
      <c r="K107" s="40">
        <f t="shared" si="16"/>
        <v>32088180</v>
      </c>
      <c r="L107" s="109">
        <f t="shared" si="15"/>
        <v>8022045</v>
      </c>
      <c r="M107" s="239">
        <f t="shared" si="24"/>
        <v>2.4442407577146352E-4</v>
      </c>
      <c r="N107" s="26"/>
      <c r="O107" s="26"/>
      <c r="P107" s="26"/>
      <c r="Q107" s="26"/>
    </row>
    <row r="108" spans="1:17" ht="39.950000000000003" customHeight="1">
      <c r="A108" s="26"/>
      <c r="B108" s="332"/>
      <c r="C108" s="323"/>
      <c r="D108" s="327"/>
      <c r="E108" s="39" t="s">
        <v>133</v>
      </c>
      <c r="F108" s="132" t="s">
        <v>140</v>
      </c>
      <c r="G108" s="132" t="s">
        <v>435</v>
      </c>
      <c r="H108" s="40">
        <v>21</v>
      </c>
      <c r="I108" s="41">
        <v>108151930</v>
      </c>
      <c r="J108" s="42">
        <v>37504830</v>
      </c>
      <c r="K108" s="40">
        <f t="shared" si="16"/>
        <v>145656760</v>
      </c>
      <c r="L108" s="109">
        <f t="shared" si="15"/>
        <v>6936036.1904761903</v>
      </c>
      <c r="M108" s="239">
        <f t="shared" si="24"/>
        <v>1.2832263978001834E-3</v>
      </c>
      <c r="N108" s="26"/>
      <c r="O108" s="26"/>
      <c r="P108" s="26"/>
      <c r="Q108" s="26"/>
    </row>
    <row r="109" spans="1:17" ht="39.950000000000003" customHeight="1" thickBot="1">
      <c r="A109" s="26"/>
      <c r="B109" s="333"/>
      <c r="C109" s="325"/>
      <c r="D109" s="328"/>
      <c r="E109" s="43" t="s">
        <v>134</v>
      </c>
      <c r="F109" s="133" t="s">
        <v>141</v>
      </c>
      <c r="G109" s="133" t="s">
        <v>272</v>
      </c>
      <c r="H109" s="44">
        <v>1</v>
      </c>
      <c r="I109" s="45">
        <v>6283240</v>
      </c>
      <c r="J109" s="46">
        <v>147210</v>
      </c>
      <c r="K109" s="44">
        <f t="shared" si="16"/>
        <v>6430450</v>
      </c>
      <c r="L109" s="110">
        <f t="shared" si="15"/>
        <v>6430450</v>
      </c>
      <c r="M109" s="240">
        <f t="shared" si="24"/>
        <v>6.1106018942865879E-5</v>
      </c>
      <c r="N109" s="26"/>
      <c r="O109" s="26"/>
      <c r="P109" s="26"/>
      <c r="Q109" s="26"/>
    </row>
    <row r="110" spans="1:17" ht="39.950000000000003" customHeight="1">
      <c r="A110" s="26"/>
      <c r="B110" s="331">
        <v>22</v>
      </c>
      <c r="C110" s="330" t="s">
        <v>56</v>
      </c>
      <c r="D110" s="329">
        <f>Q26</f>
        <v>21781</v>
      </c>
      <c r="E110" s="47" t="s">
        <v>123</v>
      </c>
      <c r="F110" s="131" t="s">
        <v>131</v>
      </c>
      <c r="G110" s="131" t="s">
        <v>901</v>
      </c>
      <c r="H110" s="88">
        <v>4</v>
      </c>
      <c r="I110" s="89">
        <v>43523110</v>
      </c>
      <c r="J110" s="90">
        <v>188540</v>
      </c>
      <c r="K110" s="88">
        <f t="shared" si="16"/>
        <v>43711650</v>
      </c>
      <c r="L110" s="111">
        <f t="shared" si="15"/>
        <v>10927912.5</v>
      </c>
      <c r="M110" s="238">
        <f>IFERROR(H110/$Q$26,"-")</f>
        <v>1.8364629723153207E-4</v>
      </c>
      <c r="N110" s="26"/>
      <c r="O110" s="26"/>
      <c r="P110" s="26"/>
      <c r="Q110" s="26"/>
    </row>
    <row r="111" spans="1:17" ht="39.950000000000003" customHeight="1">
      <c r="A111" s="26"/>
      <c r="B111" s="332"/>
      <c r="C111" s="323"/>
      <c r="D111" s="327"/>
      <c r="E111" s="39" t="s">
        <v>133</v>
      </c>
      <c r="F111" s="132" t="s">
        <v>140</v>
      </c>
      <c r="G111" s="132" t="s">
        <v>902</v>
      </c>
      <c r="H111" s="40">
        <v>25</v>
      </c>
      <c r="I111" s="41">
        <v>186212200</v>
      </c>
      <c r="J111" s="42">
        <v>39363300</v>
      </c>
      <c r="K111" s="40">
        <f t="shared" si="16"/>
        <v>225575500</v>
      </c>
      <c r="L111" s="109">
        <f t="shared" si="15"/>
        <v>9023020</v>
      </c>
      <c r="M111" s="239">
        <f t="shared" ref="M111:M114" si="25">IFERROR(H111/$Q$26,"-")</f>
        <v>1.1477893576970755E-3</v>
      </c>
      <c r="N111" s="26"/>
      <c r="O111" s="26"/>
      <c r="P111" s="26"/>
      <c r="Q111" s="26"/>
    </row>
    <row r="112" spans="1:17" ht="39.950000000000003" customHeight="1">
      <c r="A112" s="26"/>
      <c r="B112" s="332"/>
      <c r="C112" s="323"/>
      <c r="D112" s="327"/>
      <c r="E112" s="39" t="s">
        <v>132</v>
      </c>
      <c r="F112" s="132" t="s">
        <v>139</v>
      </c>
      <c r="G112" s="132" t="s">
        <v>903</v>
      </c>
      <c r="H112" s="40">
        <v>14</v>
      </c>
      <c r="I112" s="41">
        <v>82624490</v>
      </c>
      <c r="J112" s="42">
        <v>28345790</v>
      </c>
      <c r="K112" s="40">
        <f t="shared" si="16"/>
        <v>110970280</v>
      </c>
      <c r="L112" s="109">
        <f t="shared" si="15"/>
        <v>7926448.5714285718</v>
      </c>
      <c r="M112" s="239">
        <f t="shared" si="25"/>
        <v>6.4276204031036221E-4</v>
      </c>
      <c r="N112" s="26"/>
      <c r="O112" s="26"/>
      <c r="P112" s="26"/>
      <c r="Q112" s="26"/>
    </row>
    <row r="113" spans="1:17" ht="39.950000000000003" customHeight="1">
      <c r="A113" s="26"/>
      <c r="B113" s="332"/>
      <c r="C113" s="323"/>
      <c r="D113" s="327"/>
      <c r="E113" s="39" t="s">
        <v>388</v>
      </c>
      <c r="F113" s="132" t="s">
        <v>389</v>
      </c>
      <c r="G113" s="132" t="s">
        <v>396</v>
      </c>
      <c r="H113" s="40">
        <v>1</v>
      </c>
      <c r="I113" s="41">
        <v>6221420</v>
      </c>
      <c r="J113" s="42">
        <v>202570</v>
      </c>
      <c r="K113" s="40">
        <f t="shared" si="16"/>
        <v>6423990</v>
      </c>
      <c r="L113" s="109">
        <f t="shared" si="15"/>
        <v>6423990</v>
      </c>
      <c r="M113" s="239">
        <f t="shared" si="25"/>
        <v>4.5911574307883017E-5</v>
      </c>
      <c r="N113" s="26"/>
      <c r="O113" s="26"/>
      <c r="P113" s="26"/>
      <c r="Q113" s="26"/>
    </row>
    <row r="114" spans="1:17" ht="39.950000000000003" customHeight="1" thickBot="1">
      <c r="A114" s="26"/>
      <c r="B114" s="333"/>
      <c r="C114" s="325"/>
      <c r="D114" s="328"/>
      <c r="E114" s="43" t="s">
        <v>124</v>
      </c>
      <c r="F114" s="133" t="s">
        <v>138</v>
      </c>
      <c r="G114" s="133" t="s">
        <v>904</v>
      </c>
      <c r="H114" s="44">
        <v>2</v>
      </c>
      <c r="I114" s="45">
        <v>12439710</v>
      </c>
      <c r="J114" s="46">
        <v>0</v>
      </c>
      <c r="K114" s="44">
        <f t="shared" si="16"/>
        <v>12439710</v>
      </c>
      <c r="L114" s="110">
        <f t="shared" si="15"/>
        <v>6219855</v>
      </c>
      <c r="M114" s="239">
        <f t="shared" si="25"/>
        <v>9.1823148615766034E-5</v>
      </c>
      <c r="N114" s="26"/>
      <c r="O114" s="26"/>
      <c r="P114" s="26"/>
      <c r="Q114" s="26"/>
    </row>
    <row r="115" spans="1:17" ht="39.950000000000003" customHeight="1">
      <c r="A115" s="26"/>
      <c r="B115" s="331">
        <v>23</v>
      </c>
      <c r="C115" s="330" t="s">
        <v>110</v>
      </c>
      <c r="D115" s="329">
        <f>Q27</f>
        <v>33821</v>
      </c>
      <c r="E115" s="47" t="s">
        <v>446</v>
      </c>
      <c r="F115" s="131" t="s">
        <v>447</v>
      </c>
      <c r="G115" s="131" t="s">
        <v>905</v>
      </c>
      <c r="H115" s="88">
        <v>1</v>
      </c>
      <c r="I115" s="89">
        <v>10272880</v>
      </c>
      <c r="J115" s="90">
        <v>667460</v>
      </c>
      <c r="K115" s="88">
        <f t="shared" si="16"/>
        <v>10940340</v>
      </c>
      <c r="L115" s="111">
        <f t="shared" si="15"/>
        <v>10940340</v>
      </c>
      <c r="M115" s="238">
        <f>IFERROR(H115/$Q$27,"-")</f>
        <v>2.9567428520741552E-5</v>
      </c>
      <c r="N115" s="26"/>
      <c r="O115" s="26"/>
      <c r="P115" s="26"/>
      <c r="Q115" s="26"/>
    </row>
    <row r="116" spans="1:17" ht="39.950000000000003" customHeight="1">
      <c r="A116" s="26"/>
      <c r="B116" s="332"/>
      <c r="C116" s="323"/>
      <c r="D116" s="327"/>
      <c r="E116" s="39" t="s">
        <v>123</v>
      </c>
      <c r="F116" s="132" t="s">
        <v>131</v>
      </c>
      <c r="G116" s="132" t="s">
        <v>906</v>
      </c>
      <c r="H116" s="40">
        <v>9</v>
      </c>
      <c r="I116" s="41">
        <v>80687910</v>
      </c>
      <c r="J116" s="42">
        <v>833860</v>
      </c>
      <c r="K116" s="40">
        <f t="shared" si="16"/>
        <v>81521770</v>
      </c>
      <c r="L116" s="109">
        <f t="shared" si="15"/>
        <v>9057974.444444444</v>
      </c>
      <c r="M116" s="239">
        <f t="shared" ref="M116:M119" si="26">IFERROR(H116/$Q$27,"-")</f>
        <v>2.6610685668667397E-4</v>
      </c>
      <c r="N116" s="26"/>
      <c r="O116" s="26"/>
      <c r="P116" s="26"/>
      <c r="Q116" s="26"/>
    </row>
    <row r="117" spans="1:17" ht="39.950000000000003" customHeight="1">
      <c r="A117" s="26"/>
      <c r="B117" s="332"/>
      <c r="C117" s="323"/>
      <c r="D117" s="327"/>
      <c r="E117" s="39" t="s">
        <v>132</v>
      </c>
      <c r="F117" s="132" t="s">
        <v>139</v>
      </c>
      <c r="G117" s="132" t="s">
        <v>320</v>
      </c>
      <c r="H117" s="40">
        <v>21</v>
      </c>
      <c r="I117" s="41">
        <v>86586540</v>
      </c>
      <c r="J117" s="42">
        <v>59749970</v>
      </c>
      <c r="K117" s="40">
        <f t="shared" si="16"/>
        <v>146336510</v>
      </c>
      <c r="L117" s="109">
        <f t="shared" si="15"/>
        <v>6968405.2380952379</v>
      </c>
      <c r="M117" s="239">
        <f t="shared" si="26"/>
        <v>6.2091599893557259E-4</v>
      </c>
      <c r="N117" s="26"/>
      <c r="O117" s="26"/>
      <c r="P117" s="26"/>
      <c r="Q117" s="26"/>
    </row>
    <row r="118" spans="1:17" ht="39.950000000000003" customHeight="1">
      <c r="A118" s="26"/>
      <c r="B118" s="332"/>
      <c r="C118" s="323"/>
      <c r="D118" s="327"/>
      <c r="E118" s="39" t="s">
        <v>122</v>
      </c>
      <c r="F118" s="132" t="s">
        <v>137</v>
      </c>
      <c r="G118" s="132" t="s">
        <v>241</v>
      </c>
      <c r="H118" s="40">
        <v>172</v>
      </c>
      <c r="I118" s="41">
        <v>546372200</v>
      </c>
      <c r="J118" s="42">
        <v>515760330</v>
      </c>
      <c r="K118" s="40">
        <f t="shared" si="16"/>
        <v>1062132530</v>
      </c>
      <c r="L118" s="109">
        <f t="shared" si="15"/>
        <v>6175189.1279069772</v>
      </c>
      <c r="M118" s="239">
        <f t="shared" si="26"/>
        <v>5.085597705567547E-3</v>
      </c>
      <c r="N118" s="26"/>
      <c r="O118" s="26"/>
      <c r="P118" s="26"/>
      <c r="Q118" s="26"/>
    </row>
    <row r="119" spans="1:17" ht="39.950000000000003" customHeight="1" thickBot="1">
      <c r="A119" s="26"/>
      <c r="B119" s="333"/>
      <c r="C119" s="325"/>
      <c r="D119" s="328"/>
      <c r="E119" s="43" t="s">
        <v>130</v>
      </c>
      <c r="F119" s="133" t="s">
        <v>239</v>
      </c>
      <c r="G119" s="133" t="s">
        <v>456</v>
      </c>
      <c r="H119" s="44">
        <v>1</v>
      </c>
      <c r="I119" s="45">
        <v>6036890</v>
      </c>
      <c r="J119" s="46">
        <v>0</v>
      </c>
      <c r="K119" s="44">
        <f t="shared" si="16"/>
        <v>6036890</v>
      </c>
      <c r="L119" s="110">
        <f t="shared" si="15"/>
        <v>6036890</v>
      </c>
      <c r="M119" s="239">
        <f t="shared" si="26"/>
        <v>2.9567428520741552E-5</v>
      </c>
      <c r="N119" s="26"/>
      <c r="O119" s="26"/>
      <c r="P119" s="26"/>
      <c r="Q119" s="26"/>
    </row>
    <row r="120" spans="1:17" ht="39.950000000000003" customHeight="1">
      <c r="A120" s="26"/>
      <c r="B120" s="331">
        <v>24</v>
      </c>
      <c r="C120" s="330" t="s">
        <v>111</v>
      </c>
      <c r="D120" s="329">
        <f>Q28</f>
        <v>15444</v>
      </c>
      <c r="E120" s="47" t="s">
        <v>323</v>
      </c>
      <c r="F120" s="131" t="s">
        <v>324</v>
      </c>
      <c r="G120" s="131" t="s">
        <v>907</v>
      </c>
      <c r="H120" s="88">
        <v>1</v>
      </c>
      <c r="I120" s="89">
        <v>6726160</v>
      </c>
      <c r="J120" s="90">
        <v>454350</v>
      </c>
      <c r="K120" s="88">
        <f t="shared" si="16"/>
        <v>7180510</v>
      </c>
      <c r="L120" s="111">
        <f t="shared" si="15"/>
        <v>7180510</v>
      </c>
      <c r="M120" s="238">
        <f>IFERROR(H120/$Q$28,"-")</f>
        <v>6.4750064750064755E-5</v>
      </c>
      <c r="N120" s="26"/>
      <c r="O120" s="26"/>
      <c r="P120" s="26"/>
      <c r="Q120" s="26"/>
    </row>
    <row r="121" spans="1:17" ht="39.950000000000003" customHeight="1">
      <c r="A121" s="26"/>
      <c r="B121" s="332"/>
      <c r="C121" s="323"/>
      <c r="D121" s="327"/>
      <c r="E121" s="39" t="s">
        <v>132</v>
      </c>
      <c r="F121" s="132" t="s">
        <v>139</v>
      </c>
      <c r="G121" s="132" t="s">
        <v>393</v>
      </c>
      <c r="H121" s="40">
        <v>11</v>
      </c>
      <c r="I121" s="41">
        <v>30550490</v>
      </c>
      <c r="J121" s="42">
        <v>46966920</v>
      </c>
      <c r="K121" s="40">
        <f t="shared" si="16"/>
        <v>77517410</v>
      </c>
      <c r="L121" s="109">
        <f t="shared" si="15"/>
        <v>7047037.2727272725</v>
      </c>
      <c r="M121" s="239">
        <f t="shared" ref="M121:M124" si="27">IFERROR(H121/$Q$28,"-")</f>
        <v>7.1225071225071229E-4</v>
      </c>
      <c r="N121" s="26"/>
      <c r="O121" s="26"/>
      <c r="P121" s="26"/>
      <c r="Q121" s="26"/>
    </row>
    <row r="122" spans="1:17" ht="39.950000000000003" customHeight="1">
      <c r="A122" s="26"/>
      <c r="B122" s="332"/>
      <c r="C122" s="323"/>
      <c r="D122" s="327"/>
      <c r="E122" s="39" t="s">
        <v>122</v>
      </c>
      <c r="F122" s="132" t="s">
        <v>137</v>
      </c>
      <c r="G122" s="132" t="s">
        <v>241</v>
      </c>
      <c r="H122" s="40">
        <v>62</v>
      </c>
      <c r="I122" s="41">
        <v>196423070</v>
      </c>
      <c r="J122" s="42">
        <v>206263730</v>
      </c>
      <c r="K122" s="40">
        <f t="shared" si="16"/>
        <v>402686800</v>
      </c>
      <c r="L122" s="109">
        <f t="shared" si="15"/>
        <v>6494948.3870967738</v>
      </c>
      <c r="M122" s="239">
        <f t="shared" si="27"/>
        <v>4.0145040145040146E-3</v>
      </c>
      <c r="N122" s="26"/>
      <c r="O122" s="26"/>
      <c r="P122" s="26"/>
      <c r="Q122" s="26"/>
    </row>
    <row r="123" spans="1:17" ht="39.950000000000003" customHeight="1">
      <c r="A123" s="26"/>
      <c r="B123" s="332"/>
      <c r="C123" s="323"/>
      <c r="D123" s="327"/>
      <c r="E123" s="39" t="s">
        <v>908</v>
      </c>
      <c r="F123" s="132" t="s">
        <v>909</v>
      </c>
      <c r="G123" s="132" t="s">
        <v>910</v>
      </c>
      <c r="H123" s="40">
        <v>1</v>
      </c>
      <c r="I123" s="41">
        <v>5218150</v>
      </c>
      <c r="J123" s="42">
        <v>884530</v>
      </c>
      <c r="K123" s="40">
        <f t="shared" si="16"/>
        <v>6102680</v>
      </c>
      <c r="L123" s="109">
        <f t="shared" si="15"/>
        <v>6102680</v>
      </c>
      <c r="M123" s="239">
        <f t="shared" si="27"/>
        <v>6.4750064750064755E-5</v>
      </c>
      <c r="N123" s="26"/>
      <c r="O123" s="26"/>
      <c r="P123" s="26"/>
      <c r="Q123" s="26"/>
    </row>
    <row r="124" spans="1:17" ht="39.950000000000003" customHeight="1" thickBot="1">
      <c r="A124" s="26"/>
      <c r="B124" s="333"/>
      <c r="C124" s="325"/>
      <c r="D124" s="328"/>
      <c r="E124" s="43" t="s">
        <v>310</v>
      </c>
      <c r="F124" s="133" t="s">
        <v>311</v>
      </c>
      <c r="G124" s="133" t="s">
        <v>444</v>
      </c>
      <c r="H124" s="44">
        <v>1</v>
      </c>
      <c r="I124" s="45">
        <v>5989300</v>
      </c>
      <c r="J124" s="46">
        <v>22960</v>
      </c>
      <c r="K124" s="44">
        <f t="shared" si="16"/>
        <v>6012260</v>
      </c>
      <c r="L124" s="110">
        <f t="shared" si="15"/>
        <v>6012260</v>
      </c>
      <c r="M124" s="240">
        <f t="shared" si="27"/>
        <v>6.4750064750064755E-5</v>
      </c>
      <c r="N124" s="26"/>
      <c r="O124" s="26"/>
      <c r="P124" s="26"/>
      <c r="Q124" s="26"/>
    </row>
    <row r="125" spans="1:17" ht="39.950000000000003" customHeight="1">
      <c r="A125" s="26"/>
      <c r="B125" s="331">
        <v>25</v>
      </c>
      <c r="C125" s="330" t="s">
        <v>112</v>
      </c>
      <c r="D125" s="329">
        <f>Q29</f>
        <v>10686</v>
      </c>
      <c r="E125" s="47" t="s">
        <v>124</v>
      </c>
      <c r="F125" s="131" t="s">
        <v>138</v>
      </c>
      <c r="G125" s="131" t="s">
        <v>911</v>
      </c>
      <c r="H125" s="88">
        <v>2</v>
      </c>
      <c r="I125" s="89">
        <v>13481090</v>
      </c>
      <c r="J125" s="90">
        <v>115420</v>
      </c>
      <c r="K125" s="88">
        <f t="shared" si="16"/>
        <v>13596510</v>
      </c>
      <c r="L125" s="111">
        <f t="shared" si="15"/>
        <v>6798255</v>
      </c>
      <c r="M125" s="238">
        <f>IFERROR(H125/$Q$29,"-")</f>
        <v>1.8716077110237696E-4</v>
      </c>
      <c r="N125" s="26"/>
      <c r="O125" s="26"/>
      <c r="P125" s="26"/>
      <c r="Q125" s="26"/>
    </row>
    <row r="126" spans="1:17" ht="39.950000000000003" customHeight="1">
      <c r="A126" s="26"/>
      <c r="B126" s="332"/>
      <c r="C126" s="323"/>
      <c r="D126" s="327"/>
      <c r="E126" s="39" t="s">
        <v>306</v>
      </c>
      <c r="F126" s="132" t="s">
        <v>307</v>
      </c>
      <c r="G126" s="132" t="s">
        <v>478</v>
      </c>
      <c r="H126" s="40">
        <v>1</v>
      </c>
      <c r="I126" s="41">
        <v>5516140</v>
      </c>
      <c r="J126" s="42">
        <v>260710</v>
      </c>
      <c r="K126" s="40">
        <f t="shared" si="16"/>
        <v>5776850</v>
      </c>
      <c r="L126" s="109">
        <f t="shared" si="15"/>
        <v>5776850</v>
      </c>
      <c r="M126" s="239">
        <f t="shared" ref="M126:M129" si="28">IFERROR(H126/$Q$29,"-")</f>
        <v>9.3580385551188478E-5</v>
      </c>
      <c r="N126" s="26"/>
      <c r="O126" s="26"/>
      <c r="P126" s="26"/>
      <c r="Q126" s="26"/>
    </row>
    <row r="127" spans="1:17" ht="39.950000000000003" customHeight="1">
      <c r="A127" s="26"/>
      <c r="B127" s="332"/>
      <c r="C127" s="323"/>
      <c r="D127" s="327"/>
      <c r="E127" s="39" t="s">
        <v>122</v>
      </c>
      <c r="F127" s="132" t="s">
        <v>137</v>
      </c>
      <c r="G127" s="132" t="s">
        <v>276</v>
      </c>
      <c r="H127" s="40">
        <v>44</v>
      </c>
      <c r="I127" s="41">
        <v>122585890</v>
      </c>
      <c r="J127" s="42">
        <v>130951340</v>
      </c>
      <c r="K127" s="40">
        <f t="shared" si="16"/>
        <v>253537230</v>
      </c>
      <c r="L127" s="109">
        <f t="shared" si="15"/>
        <v>5762209.7727272725</v>
      </c>
      <c r="M127" s="239">
        <f t="shared" si="28"/>
        <v>4.1175369642522924E-3</v>
      </c>
      <c r="N127" s="26"/>
      <c r="O127" s="26"/>
      <c r="P127" s="26"/>
      <c r="Q127" s="26"/>
    </row>
    <row r="128" spans="1:17" ht="39.950000000000003" customHeight="1">
      <c r="A128" s="26"/>
      <c r="B128" s="332"/>
      <c r="C128" s="323"/>
      <c r="D128" s="327"/>
      <c r="E128" s="39" t="s">
        <v>133</v>
      </c>
      <c r="F128" s="132" t="s">
        <v>140</v>
      </c>
      <c r="G128" s="132" t="s">
        <v>912</v>
      </c>
      <c r="H128" s="40">
        <v>11</v>
      </c>
      <c r="I128" s="41">
        <v>38749950</v>
      </c>
      <c r="J128" s="42">
        <v>24575210</v>
      </c>
      <c r="K128" s="40">
        <f t="shared" si="16"/>
        <v>63325160</v>
      </c>
      <c r="L128" s="109">
        <f t="shared" si="15"/>
        <v>5756832.7272727275</v>
      </c>
      <c r="M128" s="239">
        <f t="shared" si="28"/>
        <v>1.0293842410630731E-3</v>
      </c>
      <c r="N128" s="26"/>
      <c r="O128" s="26"/>
      <c r="P128" s="26"/>
      <c r="Q128" s="26"/>
    </row>
    <row r="129" spans="1:17" ht="39.950000000000003" customHeight="1" thickBot="1">
      <c r="A129" s="26"/>
      <c r="B129" s="333"/>
      <c r="C129" s="325"/>
      <c r="D129" s="328"/>
      <c r="E129" s="43" t="s">
        <v>135</v>
      </c>
      <c r="F129" s="133" t="s">
        <v>142</v>
      </c>
      <c r="G129" s="133" t="s">
        <v>913</v>
      </c>
      <c r="H129" s="44">
        <v>2</v>
      </c>
      <c r="I129" s="45">
        <v>10915560</v>
      </c>
      <c r="J129" s="46">
        <v>70780</v>
      </c>
      <c r="K129" s="44">
        <f t="shared" si="16"/>
        <v>10986340</v>
      </c>
      <c r="L129" s="110">
        <f t="shared" si="15"/>
        <v>5493170</v>
      </c>
      <c r="M129" s="239">
        <f t="shared" si="28"/>
        <v>1.8716077110237696E-4</v>
      </c>
      <c r="N129" s="26"/>
      <c r="O129" s="26"/>
      <c r="P129" s="26"/>
      <c r="Q129" s="26"/>
    </row>
    <row r="130" spans="1:17" ht="39.950000000000003" customHeight="1">
      <c r="A130" s="26"/>
      <c r="B130" s="331">
        <v>26</v>
      </c>
      <c r="C130" s="330" t="s">
        <v>30</v>
      </c>
      <c r="D130" s="329">
        <f>Q30</f>
        <v>146909</v>
      </c>
      <c r="E130" s="47" t="s">
        <v>234</v>
      </c>
      <c r="F130" s="131" t="s">
        <v>235</v>
      </c>
      <c r="G130" s="131" t="s">
        <v>236</v>
      </c>
      <c r="H130" s="88">
        <v>1</v>
      </c>
      <c r="I130" s="89">
        <v>8253810</v>
      </c>
      <c r="J130" s="90">
        <v>0</v>
      </c>
      <c r="K130" s="88">
        <f t="shared" si="16"/>
        <v>8253810</v>
      </c>
      <c r="L130" s="111">
        <f t="shared" si="15"/>
        <v>8253810</v>
      </c>
      <c r="M130" s="238">
        <f>IFERROR(H130/$Q$30,"-")</f>
        <v>6.8069349052815011E-6</v>
      </c>
      <c r="N130" s="26"/>
      <c r="O130" s="26"/>
      <c r="P130" s="26"/>
      <c r="Q130" s="26"/>
    </row>
    <row r="131" spans="1:17" ht="39.950000000000003" customHeight="1">
      <c r="A131" s="26"/>
      <c r="B131" s="332"/>
      <c r="C131" s="323"/>
      <c r="D131" s="327"/>
      <c r="E131" s="39" t="s">
        <v>136</v>
      </c>
      <c r="F131" s="132" t="s">
        <v>143</v>
      </c>
      <c r="G131" s="132" t="s">
        <v>513</v>
      </c>
      <c r="H131" s="40">
        <v>1</v>
      </c>
      <c r="I131" s="41">
        <v>3175140</v>
      </c>
      <c r="J131" s="42">
        <v>4426710</v>
      </c>
      <c r="K131" s="40">
        <f t="shared" si="16"/>
        <v>7601850</v>
      </c>
      <c r="L131" s="109">
        <f t="shared" si="15"/>
        <v>7601850</v>
      </c>
      <c r="M131" s="239">
        <f t="shared" ref="M131:M134" si="29">IFERROR(H131/$Q$30,"-")</f>
        <v>6.8069349052815011E-6</v>
      </c>
      <c r="N131" s="26"/>
      <c r="O131" s="26"/>
      <c r="P131" s="26"/>
      <c r="Q131" s="26"/>
    </row>
    <row r="132" spans="1:17" ht="39.950000000000003" customHeight="1">
      <c r="A132" s="26"/>
      <c r="B132" s="332"/>
      <c r="C132" s="323"/>
      <c r="D132" s="327"/>
      <c r="E132" s="39" t="s">
        <v>123</v>
      </c>
      <c r="F132" s="132" t="s">
        <v>131</v>
      </c>
      <c r="G132" s="132" t="s">
        <v>575</v>
      </c>
      <c r="H132" s="40">
        <v>46</v>
      </c>
      <c r="I132" s="41">
        <v>311238820</v>
      </c>
      <c r="J132" s="42">
        <v>8053030</v>
      </c>
      <c r="K132" s="40">
        <f t="shared" si="16"/>
        <v>319291850</v>
      </c>
      <c r="L132" s="109">
        <f t="shared" si="15"/>
        <v>6941127.1739130439</v>
      </c>
      <c r="M132" s="239">
        <f t="shared" si="29"/>
        <v>3.1311900564294905E-4</v>
      </c>
      <c r="N132" s="26"/>
      <c r="O132" s="26"/>
      <c r="P132" s="26"/>
      <c r="Q132" s="26"/>
    </row>
    <row r="133" spans="1:17" ht="39.950000000000003" customHeight="1">
      <c r="A133" s="26"/>
      <c r="B133" s="332"/>
      <c r="C133" s="323"/>
      <c r="D133" s="327"/>
      <c r="E133" s="39" t="s">
        <v>133</v>
      </c>
      <c r="F133" s="132" t="s">
        <v>140</v>
      </c>
      <c r="G133" s="132" t="s">
        <v>574</v>
      </c>
      <c r="H133" s="40">
        <v>157</v>
      </c>
      <c r="I133" s="41">
        <v>648943620</v>
      </c>
      <c r="J133" s="42">
        <v>391747490</v>
      </c>
      <c r="K133" s="40">
        <f t="shared" si="16"/>
        <v>1040691110</v>
      </c>
      <c r="L133" s="109">
        <f t="shared" ref="L133:L196" si="30">IFERROR(K133/H133,"-")</f>
        <v>6628605.7961783437</v>
      </c>
      <c r="M133" s="239">
        <f t="shared" si="29"/>
        <v>1.0686887801291955E-3</v>
      </c>
      <c r="N133" s="26"/>
      <c r="O133" s="26"/>
      <c r="P133" s="26"/>
      <c r="Q133" s="26"/>
    </row>
    <row r="134" spans="1:17" ht="39.950000000000003" customHeight="1" thickBot="1">
      <c r="A134" s="26"/>
      <c r="B134" s="333"/>
      <c r="C134" s="325"/>
      <c r="D134" s="328"/>
      <c r="E134" s="43" t="s">
        <v>132</v>
      </c>
      <c r="F134" s="133" t="s">
        <v>139</v>
      </c>
      <c r="G134" s="133" t="s">
        <v>508</v>
      </c>
      <c r="H134" s="44">
        <v>74</v>
      </c>
      <c r="I134" s="45">
        <v>252521430</v>
      </c>
      <c r="J134" s="46">
        <v>230692430</v>
      </c>
      <c r="K134" s="44">
        <f t="shared" ref="K134:K197" si="31">SUM(I134:J134)</f>
        <v>483213860</v>
      </c>
      <c r="L134" s="110">
        <f t="shared" si="30"/>
        <v>6529917.0270270268</v>
      </c>
      <c r="M134" s="240">
        <f t="shared" si="29"/>
        <v>5.0371318299083107E-4</v>
      </c>
      <c r="N134" s="26"/>
      <c r="O134" s="26"/>
      <c r="P134" s="26"/>
      <c r="Q134" s="26"/>
    </row>
    <row r="135" spans="1:17" ht="39.950000000000003" customHeight="1">
      <c r="A135" s="26"/>
      <c r="B135" s="331">
        <v>27</v>
      </c>
      <c r="C135" s="330" t="s">
        <v>31</v>
      </c>
      <c r="D135" s="329">
        <f>Q31</f>
        <v>24767</v>
      </c>
      <c r="E135" s="47" t="s">
        <v>123</v>
      </c>
      <c r="F135" s="131" t="s">
        <v>131</v>
      </c>
      <c r="G135" s="131" t="s">
        <v>914</v>
      </c>
      <c r="H135" s="88">
        <v>6</v>
      </c>
      <c r="I135" s="89">
        <v>48045650</v>
      </c>
      <c r="J135" s="90">
        <v>564450</v>
      </c>
      <c r="K135" s="88">
        <f t="shared" si="31"/>
        <v>48610100</v>
      </c>
      <c r="L135" s="111">
        <f t="shared" si="30"/>
        <v>8101683.333333333</v>
      </c>
      <c r="M135" s="238">
        <f>IFERROR(H135/$Q$31,"-")</f>
        <v>2.422578430976703E-4</v>
      </c>
      <c r="N135" s="26"/>
      <c r="O135" s="26"/>
      <c r="P135" s="26"/>
      <c r="Q135" s="26"/>
    </row>
    <row r="136" spans="1:17" ht="39.950000000000003" customHeight="1">
      <c r="A136" s="26"/>
      <c r="B136" s="332"/>
      <c r="C136" s="323"/>
      <c r="D136" s="327"/>
      <c r="E136" s="39" t="s">
        <v>446</v>
      </c>
      <c r="F136" s="132" t="s">
        <v>447</v>
      </c>
      <c r="G136" s="132" t="s">
        <v>459</v>
      </c>
      <c r="H136" s="40">
        <v>1</v>
      </c>
      <c r="I136" s="41">
        <v>1454950</v>
      </c>
      <c r="J136" s="42">
        <v>6209030</v>
      </c>
      <c r="K136" s="40">
        <f t="shared" si="31"/>
        <v>7663980</v>
      </c>
      <c r="L136" s="109">
        <f t="shared" si="30"/>
        <v>7663980</v>
      </c>
      <c r="M136" s="239">
        <f t="shared" ref="M136:M139" si="32">IFERROR(H136/$Q$31,"-")</f>
        <v>4.037630718294505E-5</v>
      </c>
      <c r="N136" s="26"/>
      <c r="O136" s="26"/>
      <c r="P136" s="26"/>
      <c r="Q136" s="26"/>
    </row>
    <row r="137" spans="1:17" ht="39.950000000000003" customHeight="1">
      <c r="A137" s="26"/>
      <c r="B137" s="332"/>
      <c r="C137" s="323"/>
      <c r="D137" s="327"/>
      <c r="E137" s="39" t="s">
        <v>124</v>
      </c>
      <c r="F137" s="132" t="s">
        <v>138</v>
      </c>
      <c r="G137" s="132" t="s">
        <v>158</v>
      </c>
      <c r="H137" s="40">
        <v>1</v>
      </c>
      <c r="I137" s="41">
        <v>7049040</v>
      </c>
      <c r="J137" s="42">
        <v>0</v>
      </c>
      <c r="K137" s="40">
        <f t="shared" si="31"/>
        <v>7049040</v>
      </c>
      <c r="L137" s="109">
        <f t="shared" si="30"/>
        <v>7049040</v>
      </c>
      <c r="M137" s="239">
        <f t="shared" si="32"/>
        <v>4.037630718294505E-5</v>
      </c>
      <c r="N137" s="26"/>
      <c r="O137" s="26"/>
      <c r="P137" s="26"/>
      <c r="Q137" s="26"/>
    </row>
    <row r="138" spans="1:17" ht="39.950000000000003" customHeight="1">
      <c r="A138" s="26"/>
      <c r="B138" s="332"/>
      <c r="C138" s="323"/>
      <c r="D138" s="327"/>
      <c r="E138" s="39" t="s">
        <v>133</v>
      </c>
      <c r="F138" s="132" t="s">
        <v>140</v>
      </c>
      <c r="G138" s="132" t="s">
        <v>390</v>
      </c>
      <c r="H138" s="40">
        <v>25</v>
      </c>
      <c r="I138" s="41">
        <v>97517100</v>
      </c>
      <c r="J138" s="42">
        <v>67484510</v>
      </c>
      <c r="K138" s="40">
        <f t="shared" si="31"/>
        <v>165001610</v>
      </c>
      <c r="L138" s="109">
        <f t="shared" si="30"/>
        <v>6600064.4000000004</v>
      </c>
      <c r="M138" s="239">
        <f t="shared" si="32"/>
        <v>1.0094076795736262E-3</v>
      </c>
      <c r="N138" s="26"/>
      <c r="O138" s="26"/>
      <c r="P138" s="26"/>
      <c r="Q138" s="26"/>
    </row>
    <row r="139" spans="1:17" ht="39.950000000000003" customHeight="1" thickBot="1">
      <c r="A139" s="26"/>
      <c r="B139" s="333"/>
      <c r="C139" s="325"/>
      <c r="D139" s="328"/>
      <c r="E139" s="43" t="s">
        <v>273</v>
      </c>
      <c r="F139" s="133" t="s">
        <v>274</v>
      </c>
      <c r="G139" s="133" t="s">
        <v>915</v>
      </c>
      <c r="H139" s="44">
        <v>2</v>
      </c>
      <c r="I139" s="45">
        <v>12541890</v>
      </c>
      <c r="J139" s="46">
        <v>0</v>
      </c>
      <c r="K139" s="44">
        <f t="shared" si="31"/>
        <v>12541890</v>
      </c>
      <c r="L139" s="110">
        <f t="shared" si="30"/>
        <v>6270945</v>
      </c>
      <c r="M139" s="239">
        <f t="shared" si="32"/>
        <v>8.07526143658901E-5</v>
      </c>
      <c r="N139" s="26"/>
      <c r="O139" s="26"/>
      <c r="P139" s="26"/>
      <c r="Q139" s="26"/>
    </row>
    <row r="140" spans="1:17" ht="39.950000000000003" customHeight="1">
      <c r="A140" s="26"/>
      <c r="B140" s="331">
        <v>28</v>
      </c>
      <c r="C140" s="330" t="s">
        <v>32</v>
      </c>
      <c r="D140" s="329">
        <f>Q32</f>
        <v>21008</v>
      </c>
      <c r="E140" s="47" t="s">
        <v>123</v>
      </c>
      <c r="F140" s="131" t="s">
        <v>131</v>
      </c>
      <c r="G140" s="131" t="s">
        <v>916</v>
      </c>
      <c r="H140" s="88">
        <v>4</v>
      </c>
      <c r="I140" s="89">
        <v>36423840</v>
      </c>
      <c r="J140" s="90">
        <v>603820</v>
      </c>
      <c r="K140" s="88">
        <f t="shared" si="31"/>
        <v>37027660</v>
      </c>
      <c r="L140" s="111">
        <f t="shared" si="30"/>
        <v>9256915</v>
      </c>
      <c r="M140" s="238">
        <f>IFERROR(H140/$Q$32,"-")</f>
        <v>1.9040365575019041E-4</v>
      </c>
      <c r="N140" s="26"/>
      <c r="O140" s="26"/>
      <c r="P140" s="26"/>
      <c r="Q140" s="26"/>
    </row>
    <row r="141" spans="1:17" ht="39.950000000000003" customHeight="1">
      <c r="A141" s="26"/>
      <c r="B141" s="332"/>
      <c r="C141" s="323"/>
      <c r="D141" s="327"/>
      <c r="E141" s="39" t="s">
        <v>136</v>
      </c>
      <c r="F141" s="132" t="s">
        <v>143</v>
      </c>
      <c r="G141" s="132" t="s">
        <v>264</v>
      </c>
      <c r="H141" s="40">
        <v>1</v>
      </c>
      <c r="I141" s="41">
        <v>3175140</v>
      </c>
      <c r="J141" s="42">
        <v>4426710</v>
      </c>
      <c r="K141" s="40">
        <f t="shared" si="31"/>
        <v>7601850</v>
      </c>
      <c r="L141" s="109">
        <f t="shared" si="30"/>
        <v>7601850</v>
      </c>
      <c r="M141" s="239">
        <f t="shared" ref="M141:M144" si="33">IFERROR(H141/$Q$32,"-")</f>
        <v>4.7600913937547602E-5</v>
      </c>
      <c r="N141" s="26"/>
      <c r="O141" s="26"/>
      <c r="P141" s="26"/>
      <c r="Q141" s="26"/>
    </row>
    <row r="142" spans="1:17" ht="39.950000000000003" customHeight="1">
      <c r="A142" s="26"/>
      <c r="B142" s="332"/>
      <c r="C142" s="323"/>
      <c r="D142" s="327"/>
      <c r="E142" s="39" t="s">
        <v>321</v>
      </c>
      <c r="F142" s="132" t="s">
        <v>322</v>
      </c>
      <c r="G142" s="132" t="s">
        <v>387</v>
      </c>
      <c r="H142" s="40">
        <v>1</v>
      </c>
      <c r="I142" s="41">
        <v>6596060</v>
      </c>
      <c r="J142" s="42">
        <v>760</v>
      </c>
      <c r="K142" s="40">
        <f t="shared" si="31"/>
        <v>6596820</v>
      </c>
      <c r="L142" s="109">
        <f t="shared" si="30"/>
        <v>6596820</v>
      </c>
      <c r="M142" s="239">
        <f t="shared" si="33"/>
        <v>4.7600913937547602E-5</v>
      </c>
      <c r="N142" s="26"/>
      <c r="O142" s="26"/>
      <c r="P142" s="26"/>
      <c r="Q142" s="26"/>
    </row>
    <row r="143" spans="1:17" ht="39.950000000000003" customHeight="1">
      <c r="A143" s="26"/>
      <c r="B143" s="332"/>
      <c r="C143" s="323"/>
      <c r="D143" s="327"/>
      <c r="E143" s="39" t="s">
        <v>122</v>
      </c>
      <c r="F143" s="132" t="s">
        <v>137</v>
      </c>
      <c r="G143" s="132" t="s">
        <v>276</v>
      </c>
      <c r="H143" s="40">
        <v>117</v>
      </c>
      <c r="I143" s="41">
        <v>365406940</v>
      </c>
      <c r="J143" s="42">
        <v>380449740</v>
      </c>
      <c r="K143" s="40">
        <f t="shared" si="31"/>
        <v>745856680</v>
      </c>
      <c r="L143" s="109">
        <f t="shared" si="30"/>
        <v>6374843.418803419</v>
      </c>
      <c r="M143" s="239">
        <f t="shared" si="33"/>
        <v>5.569306930693069E-3</v>
      </c>
      <c r="N143" s="26"/>
      <c r="O143" s="26"/>
      <c r="P143" s="26"/>
      <c r="Q143" s="26"/>
    </row>
    <row r="144" spans="1:17" ht="39.950000000000003" customHeight="1" thickBot="1">
      <c r="A144" s="26"/>
      <c r="B144" s="333"/>
      <c r="C144" s="325"/>
      <c r="D144" s="328"/>
      <c r="E144" s="43" t="s">
        <v>132</v>
      </c>
      <c r="F144" s="133" t="s">
        <v>139</v>
      </c>
      <c r="G144" s="133" t="s">
        <v>917</v>
      </c>
      <c r="H144" s="44">
        <v>11</v>
      </c>
      <c r="I144" s="45">
        <v>27560660</v>
      </c>
      <c r="J144" s="46">
        <v>38330440</v>
      </c>
      <c r="K144" s="44">
        <f t="shared" si="31"/>
        <v>65891100</v>
      </c>
      <c r="L144" s="110">
        <f t="shared" si="30"/>
        <v>5990100</v>
      </c>
      <c r="M144" s="240">
        <f t="shared" si="33"/>
        <v>5.2361005331302357E-4</v>
      </c>
      <c r="N144" s="26"/>
      <c r="O144" s="26"/>
      <c r="P144" s="26"/>
      <c r="Q144" s="26"/>
    </row>
    <row r="145" spans="1:17" ht="39.950000000000003" customHeight="1">
      <c r="A145" s="26"/>
      <c r="B145" s="331">
        <v>29</v>
      </c>
      <c r="C145" s="330" t="s">
        <v>33</v>
      </c>
      <c r="D145" s="329">
        <f>Q33</f>
        <v>17258</v>
      </c>
      <c r="E145" s="47" t="s">
        <v>133</v>
      </c>
      <c r="F145" s="131" t="s">
        <v>140</v>
      </c>
      <c r="G145" s="131" t="s">
        <v>918</v>
      </c>
      <c r="H145" s="88">
        <v>23</v>
      </c>
      <c r="I145" s="89">
        <v>103212180</v>
      </c>
      <c r="J145" s="90">
        <v>49298930</v>
      </c>
      <c r="K145" s="88">
        <f t="shared" si="31"/>
        <v>152511110</v>
      </c>
      <c r="L145" s="111">
        <f t="shared" si="30"/>
        <v>6630917.8260869561</v>
      </c>
      <c r="M145" s="238">
        <f>IFERROR(H145/$Q$33,"-")</f>
        <v>1.3327152624869627E-3</v>
      </c>
      <c r="N145" s="26"/>
      <c r="O145" s="26"/>
      <c r="P145" s="26"/>
      <c r="Q145" s="26"/>
    </row>
    <row r="146" spans="1:17" ht="39.950000000000003" customHeight="1">
      <c r="A146" s="26"/>
      <c r="B146" s="332"/>
      <c r="C146" s="323"/>
      <c r="D146" s="327"/>
      <c r="E146" s="39" t="s">
        <v>132</v>
      </c>
      <c r="F146" s="132" t="s">
        <v>139</v>
      </c>
      <c r="G146" s="132" t="s">
        <v>919</v>
      </c>
      <c r="H146" s="40">
        <v>7</v>
      </c>
      <c r="I146" s="41">
        <v>9014700</v>
      </c>
      <c r="J146" s="42">
        <v>35440140</v>
      </c>
      <c r="K146" s="40">
        <f t="shared" si="31"/>
        <v>44454840</v>
      </c>
      <c r="L146" s="109">
        <f t="shared" si="30"/>
        <v>6350691.4285714282</v>
      </c>
      <c r="M146" s="239">
        <f t="shared" ref="M146:M149" si="34">IFERROR(H146/$Q$33,"-")</f>
        <v>4.0560899293081467E-4</v>
      </c>
      <c r="N146" s="26"/>
      <c r="O146" s="26"/>
      <c r="P146" s="26"/>
      <c r="Q146" s="26"/>
    </row>
    <row r="147" spans="1:17" ht="39.950000000000003" customHeight="1">
      <c r="A147" s="26"/>
      <c r="B147" s="332"/>
      <c r="C147" s="323"/>
      <c r="D147" s="327"/>
      <c r="E147" s="39" t="s">
        <v>122</v>
      </c>
      <c r="F147" s="132" t="s">
        <v>137</v>
      </c>
      <c r="G147" s="132" t="s">
        <v>276</v>
      </c>
      <c r="H147" s="40">
        <v>105</v>
      </c>
      <c r="I147" s="41">
        <v>284695040</v>
      </c>
      <c r="J147" s="42">
        <v>342674150</v>
      </c>
      <c r="K147" s="40">
        <f t="shared" si="31"/>
        <v>627369190</v>
      </c>
      <c r="L147" s="109">
        <f t="shared" si="30"/>
        <v>5974944.666666667</v>
      </c>
      <c r="M147" s="239">
        <f t="shared" si="34"/>
        <v>6.0841348939622208E-3</v>
      </c>
      <c r="N147" s="26"/>
      <c r="O147" s="26"/>
      <c r="P147" s="26"/>
      <c r="Q147" s="26"/>
    </row>
    <row r="148" spans="1:17" ht="39.950000000000003" customHeight="1">
      <c r="A148" s="26"/>
      <c r="B148" s="332"/>
      <c r="C148" s="323"/>
      <c r="D148" s="327"/>
      <c r="E148" s="39" t="s">
        <v>123</v>
      </c>
      <c r="F148" s="132" t="s">
        <v>131</v>
      </c>
      <c r="G148" s="132" t="s">
        <v>920</v>
      </c>
      <c r="H148" s="40">
        <v>4</v>
      </c>
      <c r="I148" s="41">
        <v>22628990</v>
      </c>
      <c r="J148" s="42">
        <v>302640</v>
      </c>
      <c r="K148" s="40">
        <f t="shared" si="31"/>
        <v>22931630</v>
      </c>
      <c r="L148" s="109">
        <f t="shared" si="30"/>
        <v>5732907.5</v>
      </c>
      <c r="M148" s="239">
        <f t="shared" si="34"/>
        <v>2.3177656738903696E-4</v>
      </c>
      <c r="N148" s="26"/>
      <c r="O148" s="26"/>
      <c r="P148" s="26"/>
      <c r="Q148" s="26"/>
    </row>
    <row r="149" spans="1:17" ht="39.950000000000003" customHeight="1" thickBot="1">
      <c r="A149" s="26"/>
      <c r="B149" s="333"/>
      <c r="C149" s="325"/>
      <c r="D149" s="328"/>
      <c r="E149" s="43" t="s">
        <v>150</v>
      </c>
      <c r="F149" s="133" t="s">
        <v>151</v>
      </c>
      <c r="G149" s="133" t="s">
        <v>921</v>
      </c>
      <c r="H149" s="44">
        <v>14</v>
      </c>
      <c r="I149" s="45">
        <v>62418950</v>
      </c>
      <c r="J149" s="46">
        <v>2695920</v>
      </c>
      <c r="K149" s="44">
        <f t="shared" si="31"/>
        <v>65114870</v>
      </c>
      <c r="L149" s="110">
        <f t="shared" si="30"/>
        <v>4651062.1428571427</v>
      </c>
      <c r="M149" s="239">
        <f t="shared" si="34"/>
        <v>8.1121798586162935E-4</v>
      </c>
      <c r="N149" s="26"/>
      <c r="O149" s="26"/>
      <c r="P149" s="26"/>
      <c r="Q149" s="26"/>
    </row>
    <row r="150" spans="1:17" ht="39.950000000000003" customHeight="1">
      <c r="A150" s="26"/>
      <c r="B150" s="331">
        <v>30</v>
      </c>
      <c r="C150" s="330" t="s">
        <v>34</v>
      </c>
      <c r="D150" s="329">
        <f>Q34</f>
        <v>23108</v>
      </c>
      <c r="E150" s="47" t="s">
        <v>123</v>
      </c>
      <c r="F150" s="131" t="s">
        <v>131</v>
      </c>
      <c r="G150" s="131" t="s">
        <v>922</v>
      </c>
      <c r="H150" s="88">
        <v>9</v>
      </c>
      <c r="I150" s="89">
        <v>52662820</v>
      </c>
      <c r="J150" s="90">
        <v>3216740</v>
      </c>
      <c r="K150" s="88">
        <f t="shared" si="31"/>
        <v>55879560</v>
      </c>
      <c r="L150" s="111">
        <f t="shared" si="30"/>
        <v>6208840</v>
      </c>
      <c r="M150" s="238">
        <f>IFERROR(H150/$Q$34,"-")</f>
        <v>3.8947550631815821E-4</v>
      </c>
      <c r="N150" s="26"/>
      <c r="O150" s="26"/>
      <c r="P150" s="26"/>
      <c r="Q150" s="26"/>
    </row>
    <row r="151" spans="1:17" ht="39.950000000000003" customHeight="1">
      <c r="A151" s="26"/>
      <c r="B151" s="332"/>
      <c r="C151" s="323"/>
      <c r="D151" s="327"/>
      <c r="E151" s="39" t="s">
        <v>132</v>
      </c>
      <c r="F151" s="132" t="s">
        <v>139</v>
      </c>
      <c r="G151" s="132" t="s">
        <v>394</v>
      </c>
      <c r="H151" s="40">
        <v>13</v>
      </c>
      <c r="I151" s="41">
        <v>41147220</v>
      </c>
      <c r="J151" s="42">
        <v>36883290</v>
      </c>
      <c r="K151" s="40">
        <f t="shared" si="31"/>
        <v>78030510</v>
      </c>
      <c r="L151" s="109">
        <f t="shared" si="30"/>
        <v>6002346.923076923</v>
      </c>
      <c r="M151" s="239">
        <f t="shared" ref="M151:M154" si="35">IFERROR(H151/$Q$34,"-")</f>
        <v>5.6257573134845071E-4</v>
      </c>
      <c r="N151" s="26"/>
      <c r="O151" s="26"/>
      <c r="P151" s="26"/>
      <c r="Q151" s="26"/>
    </row>
    <row r="152" spans="1:17" ht="39.950000000000003" customHeight="1">
      <c r="A152" s="26"/>
      <c r="B152" s="332"/>
      <c r="C152" s="323"/>
      <c r="D152" s="327"/>
      <c r="E152" s="39" t="s">
        <v>122</v>
      </c>
      <c r="F152" s="132" t="s">
        <v>137</v>
      </c>
      <c r="G152" s="132" t="s">
        <v>276</v>
      </c>
      <c r="H152" s="40">
        <v>103</v>
      </c>
      <c r="I152" s="41">
        <v>233188750</v>
      </c>
      <c r="J152" s="42">
        <v>349515980</v>
      </c>
      <c r="K152" s="40">
        <f t="shared" si="31"/>
        <v>582704730</v>
      </c>
      <c r="L152" s="109">
        <f t="shared" si="30"/>
        <v>5657327.4757281551</v>
      </c>
      <c r="M152" s="239">
        <f t="shared" si="35"/>
        <v>4.4573307945300327E-3</v>
      </c>
      <c r="N152" s="26"/>
      <c r="O152" s="26"/>
      <c r="P152" s="26"/>
      <c r="Q152" s="26"/>
    </row>
    <row r="153" spans="1:17" ht="39.950000000000003" customHeight="1">
      <c r="A153" s="26"/>
      <c r="B153" s="332"/>
      <c r="C153" s="323"/>
      <c r="D153" s="327"/>
      <c r="E153" s="39" t="s">
        <v>133</v>
      </c>
      <c r="F153" s="132" t="s">
        <v>140</v>
      </c>
      <c r="G153" s="132" t="s">
        <v>923</v>
      </c>
      <c r="H153" s="40">
        <v>22</v>
      </c>
      <c r="I153" s="41">
        <v>63938130</v>
      </c>
      <c r="J153" s="42">
        <v>58034610</v>
      </c>
      <c r="K153" s="40">
        <f t="shared" si="31"/>
        <v>121972740</v>
      </c>
      <c r="L153" s="109">
        <f t="shared" si="30"/>
        <v>5544215.4545454541</v>
      </c>
      <c r="M153" s="239">
        <f t="shared" si="35"/>
        <v>9.5205123766660892E-4</v>
      </c>
      <c r="N153" s="26"/>
      <c r="O153" s="26"/>
      <c r="P153" s="26"/>
      <c r="Q153" s="26"/>
    </row>
    <row r="154" spans="1:17" ht="39.950000000000003" customHeight="1" thickBot="1">
      <c r="A154" s="26"/>
      <c r="B154" s="333"/>
      <c r="C154" s="325"/>
      <c r="D154" s="328"/>
      <c r="E154" s="43" t="s">
        <v>282</v>
      </c>
      <c r="F154" s="133" t="s">
        <v>283</v>
      </c>
      <c r="G154" s="133" t="s">
        <v>924</v>
      </c>
      <c r="H154" s="44">
        <v>37</v>
      </c>
      <c r="I154" s="45">
        <v>139328090</v>
      </c>
      <c r="J154" s="46">
        <v>62462040</v>
      </c>
      <c r="K154" s="44">
        <f t="shared" si="31"/>
        <v>201790130</v>
      </c>
      <c r="L154" s="110">
        <f t="shared" si="30"/>
        <v>5453787.297297297</v>
      </c>
      <c r="M154" s="240">
        <f t="shared" si="35"/>
        <v>1.601177081530206E-3</v>
      </c>
      <c r="N154" s="26"/>
      <c r="O154" s="26"/>
      <c r="P154" s="26"/>
      <c r="Q154" s="26"/>
    </row>
    <row r="155" spans="1:17" ht="39.950000000000003" customHeight="1">
      <c r="A155" s="26"/>
      <c r="B155" s="331">
        <v>31</v>
      </c>
      <c r="C155" s="330" t="s">
        <v>35</v>
      </c>
      <c r="D155" s="329">
        <f>Q35</f>
        <v>31562</v>
      </c>
      <c r="E155" s="47" t="s">
        <v>133</v>
      </c>
      <c r="F155" s="131" t="s">
        <v>140</v>
      </c>
      <c r="G155" s="131" t="s">
        <v>925</v>
      </c>
      <c r="H155" s="88">
        <v>37</v>
      </c>
      <c r="I155" s="89">
        <v>183187890</v>
      </c>
      <c r="J155" s="90">
        <v>119636110</v>
      </c>
      <c r="K155" s="88">
        <f t="shared" si="31"/>
        <v>302824000</v>
      </c>
      <c r="L155" s="111">
        <f t="shared" si="30"/>
        <v>8184432.4324324327</v>
      </c>
      <c r="M155" s="238">
        <f>IFERROR(H155/$Q$35,"-")</f>
        <v>1.1722957987453267E-3</v>
      </c>
      <c r="N155" s="26"/>
      <c r="O155" s="26"/>
      <c r="P155" s="26"/>
      <c r="Q155" s="26"/>
    </row>
    <row r="156" spans="1:17" ht="39.950000000000003" customHeight="1">
      <c r="A156" s="26"/>
      <c r="B156" s="332"/>
      <c r="C156" s="323"/>
      <c r="D156" s="327"/>
      <c r="E156" s="39" t="s">
        <v>163</v>
      </c>
      <c r="F156" s="132" t="s">
        <v>164</v>
      </c>
      <c r="G156" s="132" t="s">
        <v>926</v>
      </c>
      <c r="H156" s="40">
        <v>1</v>
      </c>
      <c r="I156" s="41">
        <v>0</v>
      </c>
      <c r="J156" s="42">
        <v>6693870</v>
      </c>
      <c r="K156" s="40">
        <f t="shared" si="31"/>
        <v>6693870</v>
      </c>
      <c r="L156" s="109">
        <f t="shared" si="30"/>
        <v>6693870</v>
      </c>
      <c r="M156" s="239">
        <f t="shared" ref="M156:M159" si="36">IFERROR(H156/$Q$35,"-")</f>
        <v>3.1683670236360181E-5</v>
      </c>
      <c r="N156" s="26"/>
      <c r="O156" s="26"/>
      <c r="P156" s="26"/>
      <c r="Q156" s="26"/>
    </row>
    <row r="157" spans="1:17" ht="39.950000000000003" customHeight="1">
      <c r="A157" s="26"/>
      <c r="B157" s="332"/>
      <c r="C157" s="323"/>
      <c r="D157" s="327"/>
      <c r="E157" s="39" t="s">
        <v>132</v>
      </c>
      <c r="F157" s="132" t="s">
        <v>139</v>
      </c>
      <c r="G157" s="132" t="s">
        <v>927</v>
      </c>
      <c r="H157" s="40">
        <v>19</v>
      </c>
      <c r="I157" s="41">
        <v>66082340</v>
      </c>
      <c r="J157" s="42">
        <v>59441960</v>
      </c>
      <c r="K157" s="40">
        <f t="shared" si="31"/>
        <v>125524300</v>
      </c>
      <c r="L157" s="109">
        <f t="shared" si="30"/>
        <v>6606542.1052631577</v>
      </c>
      <c r="M157" s="239">
        <f t="shared" si="36"/>
        <v>6.019897344908434E-4</v>
      </c>
      <c r="N157" s="26"/>
      <c r="O157" s="26"/>
      <c r="P157" s="26"/>
      <c r="Q157" s="26"/>
    </row>
    <row r="158" spans="1:17" ht="39.950000000000003" customHeight="1">
      <c r="A158" s="26"/>
      <c r="B158" s="332"/>
      <c r="C158" s="323"/>
      <c r="D158" s="327"/>
      <c r="E158" s="39" t="s">
        <v>123</v>
      </c>
      <c r="F158" s="132" t="s">
        <v>131</v>
      </c>
      <c r="G158" s="132" t="s">
        <v>928</v>
      </c>
      <c r="H158" s="40">
        <v>11</v>
      </c>
      <c r="I158" s="41">
        <v>68964550</v>
      </c>
      <c r="J158" s="42">
        <v>1325790</v>
      </c>
      <c r="K158" s="40">
        <f t="shared" si="31"/>
        <v>70290340</v>
      </c>
      <c r="L158" s="109">
        <f t="shared" si="30"/>
        <v>6390030.9090909092</v>
      </c>
      <c r="M158" s="239">
        <f t="shared" si="36"/>
        <v>3.4852037259996196E-4</v>
      </c>
      <c r="N158" s="26"/>
      <c r="O158" s="26"/>
      <c r="P158" s="26"/>
      <c r="Q158" s="26"/>
    </row>
    <row r="159" spans="1:17" ht="39.950000000000003" customHeight="1" thickBot="1">
      <c r="A159" s="26"/>
      <c r="B159" s="333"/>
      <c r="C159" s="325"/>
      <c r="D159" s="328"/>
      <c r="E159" s="43" t="s">
        <v>122</v>
      </c>
      <c r="F159" s="133" t="s">
        <v>137</v>
      </c>
      <c r="G159" s="133" t="s">
        <v>929</v>
      </c>
      <c r="H159" s="44">
        <v>118</v>
      </c>
      <c r="I159" s="45">
        <v>376616640</v>
      </c>
      <c r="J159" s="46">
        <v>354440070</v>
      </c>
      <c r="K159" s="44">
        <f t="shared" si="31"/>
        <v>731056710</v>
      </c>
      <c r="L159" s="110">
        <f t="shared" si="30"/>
        <v>6195395.8474576268</v>
      </c>
      <c r="M159" s="239">
        <f t="shared" si="36"/>
        <v>3.7386730878905014E-3</v>
      </c>
      <c r="N159" s="26"/>
      <c r="O159" s="26"/>
      <c r="P159" s="26"/>
      <c r="Q159" s="26"/>
    </row>
    <row r="160" spans="1:17" ht="39.950000000000003" customHeight="1">
      <c r="A160" s="26"/>
      <c r="B160" s="331">
        <v>32</v>
      </c>
      <c r="C160" s="330" t="s">
        <v>36</v>
      </c>
      <c r="D160" s="329">
        <f>Q36</f>
        <v>25703</v>
      </c>
      <c r="E160" s="47" t="s">
        <v>310</v>
      </c>
      <c r="F160" s="131" t="s">
        <v>311</v>
      </c>
      <c r="G160" s="131" t="s">
        <v>444</v>
      </c>
      <c r="H160" s="88">
        <v>1</v>
      </c>
      <c r="I160" s="89">
        <v>7798040</v>
      </c>
      <c r="J160" s="90">
        <v>1530</v>
      </c>
      <c r="K160" s="88">
        <f t="shared" si="31"/>
        <v>7799570</v>
      </c>
      <c r="L160" s="111">
        <f t="shared" si="30"/>
        <v>7799570</v>
      </c>
      <c r="M160" s="238">
        <f>IFERROR(H160/$Q$36,"-")</f>
        <v>3.8905964284324787E-5</v>
      </c>
      <c r="N160" s="26"/>
      <c r="O160" s="26"/>
      <c r="P160" s="26"/>
      <c r="Q160" s="26"/>
    </row>
    <row r="161" spans="1:17" ht="39.950000000000003" customHeight="1">
      <c r="A161" s="26"/>
      <c r="B161" s="332"/>
      <c r="C161" s="323"/>
      <c r="D161" s="327"/>
      <c r="E161" s="39" t="s">
        <v>132</v>
      </c>
      <c r="F161" s="132" t="s">
        <v>139</v>
      </c>
      <c r="G161" s="132" t="s">
        <v>442</v>
      </c>
      <c r="H161" s="40">
        <v>10</v>
      </c>
      <c r="I161" s="41">
        <v>53349300</v>
      </c>
      <c r="J161" s="42">
        <v>21062030</v>
      </c>
      <c r="K161" s="40">
        <f t="shared" si="31"/>
        <v>74411330</v>
      </c>
      <c r="L161" s="109">
        <f t="shared" si="30"/>
        <v>7441133</v>
      </c>
      <c r="M161" s="239">
        <f t="shared" ref="M161:M164" si="37">IFERROR(H161/$Q$36,"-")</f>
        <v>3.8905964284324785E-4</v>
      </c>
      <c r="N161" s="26"/>
      <c r="O161" s="26"/>
      <c r="P161" s="26"/>
      <c r="Q161" s="26"/>
    </row>
    <row r="162" spans="1:17" ht="39.950000000000003" customHeight="1">
      <c r="A162" s="26"/>
      <c r="B162" s="332"/>
      <c r="C162" s="323"/>
      <c r="D162" s="327"/>
      <c r="E162" s="39" t="s">
        <v>123</v>
      </c>
      <c r="F162" s="132" t="s">
        <v>131</v>
      </c>
      <c r="G162" s="132" t="s">
        <v>930</v>
      </c>
      <c r="H162" s="40">
        <v>11</v>
      </c>
      <c r="I162" s="41">
        <v>76561160</v>
      </c>
      <c r="J162" s="42">
        <v>2039590</v>
      </c>
      <c r="K162" s="40">
        <f t="shared" si="31"/>
        <v>78600750</v>
      </c>
      <c r="L162" s="109">
        <f t="shared" si="30"/>
        <v>7145522.7272727275</v>
      </c>
      <c r="M162" s="239">
        <f t="shared" si="37"/>
        <v>4.2796560712757265E-4</v>
      </c>
      <c r="N162" s="26"/>
      <c r="O162" s="26"/>
      <c r="P162" s="26"/>
      <c r="Q162" s="26"/>
    </row>
    <row r="163" spans="1:17" ht="39.950000000000003" customHeight="1">
      <c r="A163" s="26"/>
      <c r="B163" s="332"/>
      <c r="C163" s="323"/>
      <c r="D163" s="327"/>
      <c r="E163" s="39" t="s">
        <v>133</v>
      </c>
      <c r="F163" s="132" t="s">
        <v>140</v>
      </c>
      <c r="G163" s="132" t="s">
        <v>464</v>
      </c>
      <c r="H163" s="40">
        <v>27</v>
      </c>
      <c r="I163" s="41">
        <v>94666610</v>
      </c>
      <c r="J163" s="42">
        <v>64738100</v>
      </c>
      <c r="K163" s="40">
        <f t="shared" si="31"/>
        <v>159404710</v>
      </c>
      <c r="L163" s="109">
        <f t="shared" si="30"/>
        <v>5903878.1481481483</v>
      </c>
      <c r="M163" s="239">
        <f t="shared" si="37"/>
        <v>1.0504610356767692E-3</v>
      </c>
      <c r="N163" s="26"/>
      <c r="O163" s="26"/>
      <c r="P163" s="26"/>
      <c r="Q163" s="26"/>
    </row>
    <row r="164" spans="1:17" ht="39.950000000000003" customHeight="1" thickBot="1">
      <c r="A164" s="26"/>
      <c r="B164" s="333"/>
      <c r="C164" s="325"/>
      <c r="D164" s="328"/>
      <c r="E164" s="43" t="s">
        <v>122</v>
      </c>
      <c r="F164" s="133" t="s">
        <v>137</v>
      </c>
      <c r="G164" s="133" t="s">
        <v>241</v>
      </c>
      <c r="H164" s="44">
        <v>138</v>
      </c>
      <c r="I164" s="45">
        <v>362396450</v>
      </c>
      <c r="J164" s="46">
        <v>432833620</v>
      </c>
      <c r="K164" s="44">
        <f t="shared" si="31"/>
        <v>795230070</v>
      </c>
      <c r="L164" s="110">
        <f t="shared" si="30"/>
        <v>5762536.7391304346</v>
      </c>
      <c r="M164" s="240">
        <f t="shared" si="37"/>
        <v>5.3690230712368208E-3</v>
      </c>
      <c r="N164" s="26"/>
      <c r="O164" s="26"/>
      <c r="P164" s="26"/>
      <c r="Q164" s="26"/>
    </row>
    <row r="165" spans="1:17" ht="39.950000000000003" customHeight="1">
      <c r="A165" s="26"/>
      <c r="B165" s="331">
        <v>33</v>
      </c>
      <c r="C165" s="330" t="s">
        <v>37</v>
      </c>
      <c r="D165" s="329">
        <f>Q37</f>
        <v>7555</v>
      </c>
      <c r="E165" s="47" t="s">
        <v>234</v>
      </c>
      <c r="F165" s="131" t="s">
        <v>235</v>
      </c>
      <c r="G165" s="131" t="s">
        <v>236</v>
      </c>
      <c r="H165" s="88">
        <v>1</v>
      </c>
      <c r="I165" s="89">
        <v>8253810</v>
      </c>
      <c r="J165" s="90">
        <v>0</v>
      </c>
      <c r="K165" s="88">
        <f t="shared" si="31"/>
        <v>8253810</v>
      </c>
      <c r="L165" s="111">
        <f t="shared" si="30"/>
        <v>8253810</v>
      </c>
      <c r="M165" s="238">
        <f>IFERROR(H165/$Q$37,"-")</f>
        <v>1.3236267372600927E-4</v>
      </c>
      <c r="N165" s="26"/>
      <c r="O165" s="26"/>
      <c r="P165" s="26"/>
      <c r="Q165" s="26"/>
    </row>
    <row r="166" spans="1:17" ht="39.950000000000003" customHeight="1">
      <c r="A166" s="26"/>
      <c r="B166" s="332"/>
      <c r="C166" s="323"/>
      <c r="D166" s="327"/>
      <c r="E166" s="39" t="s">
        <v>132</v>
      </c>
      <c r="F166" s="132" t="s">
        <v>139</v>
      </c>
      <c r="G166" s="132" t="s">
        <v>931</v>
      </c>
      <c r="H166" s="40">
        <v>9</v>
      </c>
      <c r="I166" s="41">
        <v>52333230</v>
      </c>
      <c r="J166" s="42">
        <v>20759690</v>
      </c>
      <c r="K166" s="40">
        <f t="shared" si="31"/>
        <v>73092920</v>
      </c>
      <c r="L166" s="109">
        <f t="shared" si="30"/>
        <v>8121435.555555556</v>
      </c>
      <c r="M166" s="239">
        <f t="shared" ref="M166:M169" si="38">IFERROR(H166/$Q$37,"-")</f>
        <v>1.1912640635340834E-3</v>
      </c>
      <c r="N166" s="26"/>
      <c r="O166" s="26"/>
      <c r="P166" s="26"/>
      <c r="Q166" s="26"/>
    </row>
    <row r="167" spans="1:17" ht="39.950000000000003" customHeight="1">
      <c r="A167" s="26"/>
      <c r="B167" s="332"/>
      <c r="C167" s="323"/>
      <c r="D167" s="327"/>
      <c r="E167" s="39" t="s">
        <v>133</v>
      </c>
      <c r="F167" s="132" t="s">
        <v>140</v>
      </c>
      <c r="G167" s="132" t="s">
        <v>932</v>
      </c>
      <c r="H167" s="40">
        <v>5</v>
      </c>
      <c r="I167" s="41">
        <v>25884610</v>
      </c>
      <c r="J167" s="42">
        <v>8489020</v>
      </c>
      <c r="K167" s="40">
        <f t="shared" si="31"/>
        <v>34373630</v>
      </c>
      <c r="L167" s="109">
        <f t="shared" si="30"/>
        <v>6874726</v>
      </c>
      <c r="M167" s="239">
        <f t="shared" si="38"/>
        <v>6.6181336863004633E-4</v>
      </c>
      <c r="N167" s="26"/>
      <c r="O167" s="26"/>
      <c r="P167" s="26"/>
      <c r="Q167" s="26"/>
    </row>
    <row r="168" spans="1:17" ht="39.950000000000003" customHeight="1">
      <c r="A168" s="26"/>
      <c r="B168" s="332"/>
      <c r="C168" s="323"/>
      <c r="D168" s="327"/>
      <c r="E168" s="39" t="s">
        <v>124</v>
      </c>
      <c r="F168" s="132" t="s">
        <v>138</v>
      </c>
      <c r="G168" s="132" t="s">
        <v>158</v>
      </c>
      <c r="H168" s="40">
        <v>1</v>
      </c>
      <c r="I168" s="41">
        <v>6417570</v>
      </c>
      <c r="J168" s="42">
        <v>0</v>
      </c>
      <c r="K168" s="40">
        <f t="shared" si="31"/>
        <v>6417570</v>
      </c>
      <c r="L168" s="109">
        <f t="shared" si="30"/>
        <v>6417570</v>
      </c>
      <c r="M168" s="239">
        <f t="shared" si="38"/>
        <v>1.3236267372600927E-4</v>
      </c>
      <c r="N168" s="26"/>
      <c r="O168" s="26"/>
      <c r="P168" s="26"/>
      <c r="Q168" s="26"/>
    </row>
    <row r="169" spans="1:17" ht="39.950000000000003" customHeight="1" thickBot="1">
      <c r="A169" s="26"/>
      <c r="B169" s="333"/>
      <c r="C169" s="325"/>
      <c r="D169" s="328"/>
      <c r="E169" s="43" t="s">
        <v>123</v>
      </c>
      <c r="F169" s="133" t="s">
        <v>131</v>
      </c>
      <c r="G169" s="133" t="s">
        <v>594</v>
      </c>
      <c r="H169" s="44">
        <v>1</v>
      </c>
      <c r="I169" s="45">
        <v>5951810</v>
      </c>
      <c r="J169" s="46">
        <v>0</v>
      </c>
      <c r="K169" s="44">
        <f t="shared" si="31"/>
        <v>5951810</v>
      </c>
      <c r="L169" s="110">
        <f t="shared" si="30"/>
        <v>5951810</v>
      </c>
      <c r="M169" s="240">
        <f t="shared" si="38"/>
        <v>1.3236267372600927E-4</v>
      </c>
      <c r="N169" s="26"/>
      <c r="O169" s="26"/>
      <c r="P169" s="26"/>
      <c r="Q169" s="26"/>
    </row>
    <row r="170" spans="1:17" ht="39.950000000000003" customHeight="1">
      <c r="A170" s="26"/>
      <c r="B170" s="331">
        <v>34</v>
      </c>
      <c r="C170" s="330" t="s">
        <v>38</v>
      </c>
      <c r="D170" s="329">
        <f>Q38</f>
        <v>32422</v>
      </c>
      <c r="E170" s="47" t="s">
        <v>133</v>
      </c>
      <c r="F170" s="131" t="s">
        <v>140</v>
      </c>
      <c r="G170" s="131" t="s">
        <v>933</v>
      </c>
      <c r="H170" s="88">
        <v>32</v>
      </c>
      <c r="I170" s="89">
        <v>158861240</v>
      </c>
      <c r="J170" s="90">
        <v>88313520</v>
      </c>
      <c r="K170" s="88">
        <f t="shared" si="31"/>
        <v>247174760</v>
      </c>
      <c r="L170" s="111">
        <f t="shared" si="30"/>
        <v>7724211.25</v>
      </c>
      <c r="M170" s="238">
        <f>IFERROR(H170/$Q$38,"-")</f>
        <v>9.8698414656714578E-4</v>
      </c>
      <c r="N170" s="26"/>
      <c r="O170" s="26"/>
      <c r="P170" s="26"/>
      <c r="Q170" s="26"/>
    </row>
    <row r="171" spans="1:17" ht="39.950000000000003" customHeight="1">
      <c r="A171" s="26"/>
      <c r="B171" s="332"/>
      <c r="C171" s="323"/>
      <c r="D171" s="327"/>
      <c r="E171" s="39" t="s">
        <v>132</v>
      </c>
      <c r="F171" s="132" t="s">
        <v>139</v>
      </c>
      <c r="G171" s="132" t="s">
        <v>454</v>
      </c>
      <c r="H171" s="40">
        <v>19</v>
      </c>
      <c r="I171" s="41">
        <v>68162100</v>
      </c>
      <c r="J171" s="42">
        <v>61166150</v>
      </c>
      <c r="K171" s="40">
        <f t="shared" si="31"/>
        <v>129328250</v>
      </c>
      <c r="L171" s="109">
        <f t="shared" si="30"/>
        <v>6806750</v>
      </c>
      <c r="M171" s="239">
        <f t="shared" ref="M171:M174" si="39">IFERROR(H171/$Q$38,"-")</f>
        <v>5.8602183702424282E-4</v>
      </c>
      <c r="N171" s="26"/>
      <c r="O171" s="26"/>
      <c r="P171" s="26"/>
      <c r="Q171" s="26"/>
    </row>
    <row r="172" spans="1:17" ht="39.950000000000003" customHeight="1">
      <c r="A172" s="26"/>
      <c r="B172" s="332"/>
      <c r="C172" s="323"/>
      <c r="D172" s="327"/>
      <c r="E172" s="39" t="s">
        <v>154</v>
      </c>
      <c r="F172" s="132" t="s">
        <v>155</v>
      </c>
      <c r="G172" s="132" t="s">
        <v>934</v>
      </c>
      <c r="H172" s="40">
        <v>59</v>
      </c>
      <c r="I172" s="41">
        <v>295350310</v>
      </c>
      <c r="J172" s="42">
        <v>32507790</v>
      </c>
      <c r="K172" s="40">
        <f t="shared" si="31"/>
        <v>327858100</v>
      </c>
      <c r="L172" s="109">
        <f t="shared" si="30"/>
        <v>5556916.9491525423</v>
      </c>
      <c r="M172" s="239">
        <f t="shared" si="39"/>
        <v>1.8197520202331749E-3</v>
      </c>
      <c r="N172" s="26"/>
      <c r="O172" s="26"/>
      <c r="P172" s="26"/>
      <c r="Q172" s="26"/>
    </row>
    <row r="173" spans="1:17" ht="39.950000000000003" customHeight="1">
      <c r="A173" s="26"/>
      <c r="B173" s="332"/>
      <c r="C173" s="323"/>
      <c r="D173" s="327"/>
      <c r="E173" s="39" t="s">
        <v>908</v>
      </c>
      <c r="F173" s="132" t="s">
        <v>909</v>
      </c>
      <c r="G173" s="132" t="s">
        <v>935</v>
      </c>
      <c r="H173" s="40">
        <v>1</v>
      </c>
      <c r="I173" s="41">
        <v>5120680</v>
      </c>
      <c r="J173" s="42">
        <v>435240</v>
      </c>
      <c r="K173" s="40">
        <f t="shared" si="31"/>
        <v>5555920</v>
      </c>
      <c r="L173" s="109">
        <f t="shared" si="30"/>
        <v>5555920</v>
      </c>
      <c r="M173" s="239">
        <f t="shared" si="39"/>
        <v>3.0843254580223306E-5</v>
      </c>
      <c r="N173" s="26"/>
      <c r="O173" s="26"/>
      <c r="P173" s="26"/>
      <c r="Q173" s="26"/>
    </row>
    <row r="174" spans="1:17" ht="39.950000000000003" customHeight="1" thickBot="1">
      <c r="A174" s="26"/>
      <c r="B174" s="333"/>
      <c r="C174" s="325"/>
      <c r="D174" s="328"/>
      <c r="E174" s="43" t="s">
        <v>312</v>
      </c>
      <c r="F174" s="133" t="s">
        <v>313</v>
      </c>
      <c r="G174" s="133" t="s">
        <v>936</v>
      </c>
      <c r="H174" s="44">
        <v>64</v>
      </c>
      <c r="I174" s="45">
        <v>347409060</v>
      </c>
      <c r="J174" s="46">
        <v>6731810</v>
      </c>
      <c r="K174" s="44">
        <f t="shared" si="31"/>
        <v>354140870</v>
      </c>
      <c r="L174" s="110">
        <f t="shared" si="30"/>
        <v>5533451.09375</v>
      </c>
      <c r="M174" s="239">
        <f t="shared" si="39"/>
        <v>1.9739682931342916E-3</v>
      </c>
      <c r="N174" s="26"/>
      <c r="O174" s="26"/>
      <c r="P174" s="26"/>
      <c r="Q174" s="26"/>
    </row>
    <row r="175" spans="1:17" ht="39.950000000000003" customHeight="1">
      <c r="A175" s="26"/>
      <c r="B175" s="331">
        <v>35</v>
      </c>
      <c r="C175" s="330" t="s">
        <v>1</v>
      </c>
      <c r="D175" s="329">
        <f>Q39</f>
        <v>66353</v>
      </c>
      <c r="E175" s="47" t="s">
        <v>124</v>
      </c>
      <c r="F175" s="131" t="s">
        <v>138</v>
      </c>
      <c r="G175" s="131" t="s">
        <v>937</v>
      </c>
      <c r="H175" s="88">
        <v>5</v>
      </c>
      <c r="I175" s="89">
        <v>38956810</v>
      </c>
      <c r="J175" s="90">
        <v>9000</v>
      </c>
      <c r="K175" s="88">
        <f t="shared" si="31"/>
        <v>38965810</v>
      </c>
      <c r="L175" s="111">
        <f t="shared" si="30"/>
        <v>7793162</v>
      </c>
      <c r="M175" s="238">
        <f>IFERROR(H175/$Q$39,"-")</f>
        <v>7.5354543125405026E-5</v>
      </c>
      <c r="N175" s="26"/>
      <c r="O175" s="26"/>
      <c r="P175" s="26"/>
      <c r="Q175" s="26"/>
    </row>
    <row r="176" spans="1:17" ht="39.950000000000003" customHeight="1">
      <c r="A176" s="26"/>
      <c r="B176" s="332"/>
      <c r="C176" s="323"/>
      <c r="D176" s="327"/>
      <c r="E176" s="39" t="s">
        <v>133</v>
      </c>
      <c r="F176" s="132" t="s">
        <v>140</v>
      </c>
      <c r="G176" s="132" t="s">
        <v>825</v>
      </c>
      <c r="H176" s="40">
        <v>84</v>
      </c>
      <c r="I176" s="41">
        <v>451152540</v>
      </c>
      <c r="J176" s="42">
        <v>92813790</v>
      </c>
      <c r="K176" s="40">
        <f t="shared" si="31"/>
        <v>543966330</v>
      </c>
      <c r="L176" s="109">
        <f t="shared" si="30"/>
        <v>6475789.6428571427</v>
      </c>
      <c r="M176" s="239">
        <f t="shared" ref="M176:M179" si="40">IFERROR(H176/$Q$39,"-")</f>
        <v>1.2659563245068046E-3</v>
      </c>
      <c r="N176" s="26"/>
      <c r="O176" s="26"/>
      <c r="P176" s="26"/>
      <c r="Q176" s="26"/>
    </row>
    <row r="177" spans="1:17" ht="39.950000000000003" customHeight="1">
      <c r="A177" s="26"/>
      <c r="B177" s="332"/>
      <c r="C177" s="323"/>
      <c r="D177" s="327"/>
      <c r="E177" s="39" t="s">
        <v>132</v>
      </c>
      <c r="F177" s="132" t="s">
        <v>139</v>
      </c>
      <c r="G177" s="132" t="s">
        <v>938</v>
      </c>
      <c r="H177" s="40">
        <v>34</v>
      </c>
      <c r="I177" s="41">
        <v>104812870</v>
      </c>
      <c r="J177" s="42">
        <v>97777330</v>
      </c>
      <c r="K177" s="40">
        <f t="shared" si="31"/>
        <v>202590200</v>
      </c>
      <c r="L177" s="109">
        <f t="shared" si="30"/>
        <v>5958535.2941176472</v>
      </c>
      <c r="M177" s="239">
        <f t="shared" si="40"/>
        <v>5.1241089325275424E-4</v>
      </c>
      <c r="N177" s="26"/>
      <c r="O177" s="26"/>
      <c r="P177" s="26"/>
      <c r="Q177" s="26"/>
    </row>
    <row r="178" spans="1:17" ht="39.950000000000003" customHeight="1">
      <c r="A178" s="26"/>
      <c r="B178" s="332"/>
      <c r="C178" s="323"/>
      <c r="D178" s="327"/>
      <c r="E178" s="39" t="s">
        <v>152</v>
      </c>
      <c r="F178" s="132" t="s">
        <v>153</v>
      </c>
      <c r="G178" s="132" t="s">
        <v>939</v>
      </c>
      <c r="H178" s="40">
        <v>17</v>
      </c>
      <c r="I178" s="41">
        <v>97128780</v>
      </c>
      <c r="J178" s="42">
        <v>3217070</v>
      </c>
      <c r="K178" s="40">
        <f t="shared" si="31"/>
        <v>100345850</v>
      </c>
      <c r="L178" s="109">
        <f t="shared" si="30"/>
        <v>5902697.0588235296</v>
      </c>
      <c r="M178" s="239">
        <f t="shared" si="40"/>
        <v>2.5620544662637712E-4</v>
      </c>
      <c r="N178" s="26"/>
      <c r="O178" s="26"/>
      <c r="P178" s="26"/>
      <c r="Q178" s="26"/>
    </row>
    <row r="179" spans="1:17" ht="39.950000000000003" customHeight="1" thickBot="1">
      <c r="A179" s="26"/>
      <c r="B179" s="333"/>
      <c r="C179" s="325"/>
      <c r="D179" s="328"/>
      <c r="E179" s="43" t="s">
        <v>122</v>
      </c>
      <c r="F179" s="133" t="s">
        <v>137</v>
      </c>
      <c r="G179" s="133" t="s">
        <v>241</v>
      </c>
      <c r="H179" s="44">
        <v>288</v>
      </c>
      <c r="I179" s="45">
        <v>766013020</v>
      </c>
      <c r="J179" s="46">
        <v>926309150</v>
      </c>
      <c r="K179" s="44">
        <f t="shared" si="31"/>
        <v>1692322170</v>
      </c>
      <c r="L179" s="110">
        <f t="shared" si="30"/>
        <v>5876118.645833333</v>
      </c>
      <c r="M179" s="240">
        <f t="shared" si="40"/>
        <v>4.3404216840233299E-3</v>
      </c>
      <c r="N179" s="26"/>
      <c r="O179" s="26"/>
      <c r="P179" s="26"/>
      <c r="Q179" s="26"/>
    </row>
    <row r="180" spans="1:17" ht="39.950000000000003" customHeight="1">
      <c r="A180" s="26"/>
      <c r="B180" s="331">
        <v>36</v>
      </c>
      <c r="C180" s="330" t="s">
        <v>2</v>
      </c>
      <c r="D180" s="329">
        <f>Q40</f>
        <v>18444</v>
      </c>
      <c r="E180" s="47" t="s">
        <v>862</v>
      </c>
      <c r="F180" s="131" t="s">
        <v>863</v>
      </c>
      <c r="G180" s="131" t="s">
        <v>940</v>
      </c>
      <c r="H180" s="88">
        <v>1</v>
      </c>
      <c r="I180" s="89">
        <v>8184220</v>
      </c>
      <c r="J180" s="90">
        <v>2944220</v>
      </c>
      <c r="K180" s="88">
        <f t="shared" si="31"/>
        <v>11128440</v>
      </c>
      <c r="L180" s="111">
        <f t="shared" si="30"/>
        <v>11128440</v>
      </c>
      <c r="M180" s="238">
        <f>IFERROR(H180/$Q$40,"-")</f>
        <v>5.4218173931901971E-5</v>
      </c>
      <c r="N180" s="26"/>
      <c r="O180" s="26"/>
      <c r="P180" s="26"/>
      <c r="Q180" s="26"/>
    </row>
    <row r="181" spans="1:17" ht="39.950000000000003" customHeight="1">
      <c r="A181" s="26"/>
      <c r="B181" s="332"/>
      <c r="C181" s="323"/>
      <c r="D181" s="327"/>
      <c r="E181" s="39" t="s">
        <v>268</v>
      </c>
      <c r="F181" s="132" t="s">
        <v>269</v>
      </c>
      <c r="G181" s="132" t="s">
        <v>941</v>
      </c>
      <c r="H181" s="40">
        <v>14</v>
      </c>
      <c r="I181" s="41">
        <v>23250870</v>
      </c>
      <c r="J181" s="42">
        <v>96540210</v>
      </c>
      <c r="K181" s="40">
        <f t="shared" si="31"/>
        <v>119791080</v>
      </c>
      <c r="L181" s="109">
        <f t="shared" si="30"/>
        <v>8556505.7142857146</v>
      </c>
      <c r="M181" s="239">
        <f t="shared" ref="M181:M184" si="41">IFERROR(H181/$Q$40,"-")</f>
        <v>7.5905443504662763E-4</v>
      </c>
      <c r="N181" s="26"/>
      <c r="O181" s="26"/>
      <c r="P181" s="26"/>
      <c r="Q181" s="26"/>
    </row>
    <row r="182" spans="1:17" ht="39.950000000000003" customHeight="1">
      <c r="A182" s="26"/>
      <c r="B182" s="332"/>
      <c r="C182" s="323"/>
      <c r="D182" s="327"/>
      <c r="E182" s="39" t="s">
        <v>133</v>
      </c>
      <c r="F182" s="132" t="s">
        <v>140</v>
      </c>
      <c r="G182" s="132" t="s">
        <v>942</v>
      </c>
      <c r="H182" s="40">
        <v>27</v>
      </c>
      <c r="I182" s="41">
        <v>163749230</v>
      </c>
      <c r="J182" s="42">
        <v>32723950</v>
      </c>
      <c r="K182" s="40">
        <f t="shared" si="31"/>
        <v>196473180</v>
      </c>
      <c r="L182" s="109">
        <f t="shared" si="30"/>
        <v>7276784.444444444</v>
      </c>
      <c r="M182" s="239">
        <f t="shared" si="41"/>
        <v>1.4638906961613532E-3</v>
      </c>
      <c r="N182" s="26"/>
      <c r="O182" s="26"/>
      <c r="P182" s="26"/>
      <c r="Q182" s="26"/>
    </row>
    <row r="183" spans="1:17" ht="39.950000000000003" customHeight="1">
      <c r="A183" s="26"/>
      <c r="B183" s="332"/>
      <c r="C183" s="323"/>
      <c r="D183" s="327"/>
      <c r="E183" s="39" t="s">
        <v>124</v>
      </c>
      <c r="F183" s="132" t="s">
        <v>138</v>
      </c>
      <c r="G183" s="132" t="s">
        <v>943</v>
      </c>
      <c r="H183" s="40">
        <v>3</v>
      </c>
      <c r="I183" s="41">
        <v>20009850</v>
      </c>
      <c r="J183" s="42">
        <v>402580</v>
      </c>
      <c r="K183" s="40">
        <f t="shared" si="31"/>
        <v>20412430</v>
      </c>
      <c r="L183" s="109">
        <f t="shared" si="30"/>
        <v>6804143.333333333</v>
      </c>
      <c r="M183" s="239">
        <f t="shared" si="41"/>
        <v>1.6265452179570593E-4</v>
      </c>
      <c r="N183" s="26"/>
      <c r="O183" s="26"/>
      <c r="P183" s="26"/>
      <c r="Q183" s="26"/>
    </row>
    <row r="184" spans="1:17" ht="39.950000000000003" customHeight="1" thickBot="1">
      <c r="A184" s="26"/>
      <c r="B184" s="333"/>
      <c r="C184" s="325"/>
      <c r="D184" s="328"/>
      <c r="E184" s="43" t="s">
        <v>152</v>
      </c>
      <c r="F184" s="133" t="s">
        <v>153</v>
      </c>
      <c r="G184" s="133" t="s">
        <v>876</v>
      </c>
      <c r="H184" s="44">
        <v>3</v>
      </c>
      <c r="I184" s="45">
        <v>18856690</v>
      </c>
      <c r="J184" s="46">
        <v>879190</v>
      </c>
      <c r="K184" s="44">
        <f t="shared" si="31"/>
        <v>19735880</v>
      </c>
      <c r="L184" s="110">
        <f t="shared" si="30"/>
        <v>6578626.666666667</v>
      </c>
      <c r="M184" s="240">
        <f t="shared" si="41"/>
        <v>1.6265452179570593E-4</v>
      </c>
      <c r="N184" s="26"/>
      <c r="O184" s="26"/>
      <c r="P184" s="26"/>
      <c r="Q184" s="26"/>
    </row>
    <row r="185" spans="1:17" ht="39.950000000000003" customHeight="1">
      <c r="A185" s="26"/>
      <c r="B185" s="331">
        <v>37</v>
      </c>
      <c r="C185" s="330" t="s">
        <v>3</v>
      </c>
      <c r="D185" s="329">
        <f>Q41</f>
        <v>57228</v>
      </c>
      <c r="E185" s="47" t="s">
        <v>123</v>
      </c>
      <c r="F185" s="131" t="s">
        <v>131</v>
      </c>
      <c r="G185" s="131" t="s">
        <v>826</v>
      </c>
      <c r="H185" s="88">
        <v>24</v>
      </c>
      <c r="I185" s="89">
        <v>189035710</v>
      </c>
      <c r="J185" s="90">
        <v>4543760</v>
      </c>
      <c r="K185" s="88">
        <f t="shared" si="31"/>
        <v>193579470</v>
      </c>
      <c r="L185" s="111">
        <f t="shared" si="30"/>
        <v>8065811.25</v>
      </c>
      <c r="M185" s="238">
        <f>IFERROR(H185/$Q$41,"-")</f>
        <v>4.1937513105472847E-4</v>
      </c>
      <c r="N185" s="26"/>
      <c r="O185" s="26"/>
      <c r="P185" s="26"/>
      <c r="Q185" s="26"/>
    </row>
    <row r="186" spans="1:17" ht="39.950000000000003" customHeight="1">
      <c r="A186" s="26"/>
      <c r="B186" s="332"/>
      <c r="C186" s="323"/>
      <c r="D186" s="327"/>
      <c r="E186" s="39" t="s">
        <v>133</v>
      </c>
      <c r="F186" s="132" t="s">
        <v>140</v>
      </c>
      <c r="G186" s="132" t="s">
        <v>942</v>
      </c>
      <c r="H186" s="40">
        <v>72</v>
      </c>
      <c r="I186" s="41">
        <v>365516170</v>
      </c>
      <c r="J186" s="42">
        <v>159042970</v>
      </c>
      <c r="K186" s="40">
        <f t="shared" si="31"/>
        <v>524559140</v>
      </c>
      <c r="L186" s="109">
        <f t="shared" si="30"/>
        <v>7285543.611111111</v>
      </c>
      <c r="M186" s="239">
        <f t="shared" ref="M186:M189" si="42">IFERROR(H186/$Q$41,"-")</f>
        <v>1.2581253931641854E-3</v>
      </c>
      <c r="N186" s="26"/>
      <c r="O186" s="26"/>
      <c r="P186" s="26"/>
      <c r="Q186" s="26"/>
    </row>
    <row r="187" spans="1:17" ht="39.950000000000003" customHeight="1">
      <c r="A187" s="26"/>
      <c r="B187" s="332"/>
      <c r="C187" s="323"/>
      <c r="D187" s="327"/>
      <c r="E187" s="39" t="s">
        <v>266</v>
      </c>
      <c r="F187" s="132" t="s">
        <v>267</v>
      </c>
      <c r="G187" s="132" t="s">
        <v>944</v>
      </c>
      <c r="H187" s="40">
        <v>1</v>
      </c>
      <c r="I187" s="41">
        <v>7203840</v>
      </c>
      <c r="J187" s="42">
        <v>0</v>
      </c>
      <c r="K187" s="40">
        <f t="shared" si="31"/>
        <v>7203840</v>
      </c>
      <c r="L187" s="109">
        <f t="shared" si="30"/>
        <v>7203840</v>
      </c>
      <c r="M187" s="239">
        <f t="shared" si="42"/>
        <v>1.7473963793947019E-5</v>
      </c>
      <c r="N187" s="26"/>
      <c r="O187" s="26"/>
      <c r="P187" s="26"/>
      <c r="Q187" s="26"/>
    </row>
    <row r="188" spans="1:17" ht="39.950000000000003" customHeight="1">
      <c r="A188" s="26"/>
      <c r="B188" s="332"/>
      <c r="C188" s="323"/>
      <c r="D188" s="327"/>
      <c r="E188" s="39" t="s">
        <v>134</v>
      </c>
      <c r="F188" s="132" t="s">
        <v>141</v>
      </c>
      <c r="G188" s="132" t="s">
        <v>379</v>
      </c>
      <c r="H188" s="40">
        <v>4</v>
      </c>
      <c r="I188" s="41">
        <v>26116580</v>
      </c>
      <c r="J188" s="42">
        <v>1589720</v>
      </c>
      <c r="K188" s="40">
        <f t="shared" si="31"/>
        <v>27706300</v>
      </c>
      <c r="L188" s="109">
        <f t="shared" si="30"/>
        <v>6926575</v>
      </c>
      <c r="M188" s="239">
        <f t="shared" si="42"/>
        <v>6.9895855175788074E-5</v>
      </c>
      <c r="N188" s="26"/>
      <c r="O188" s="26"/>
      <c r="P188" s="26"/>
      <c r="Q188" s="26"/>
    </row>
    <row r="189" spans="1:17" ht="39.950000000000003" customHeight="1" thickBot="1">
      <c r="A189" s="26"/>
      <c r="B189" s="333"/>
      <c r="C189" s="325"/>
      <c r="D189" s="328"/>
      <c r="E189" s="43" t="s">
        <v>132</v>
      </c>
      <c r="F189" s="133" t="s">
        <v>139</v>
      </c>
      <c r="G189" s="133" t="s">
        <v>874</v>
      </c>
      <c r="H189" s="44">
        <v>25</v>
      </c>
      <c r="I189" s="45">
        <v>88030060</v>
      </c>
      <c r="J189" s="46">
        <v>82884250</v>
      </c>
      <c r="K189" s="44">
        <f t="shared" si="31"/>
        <v>170914310</v>
      </c>
      <c r="L189" s="110">
        <f t="shared" si="30"/>
        <v>6836572.4000000004</v>
      </c>
      <c r="M189" s="239">
        <f t="shared" si="42"/>
        <v>4.3684909484867547E-4</v>
      </c>
      <c r="N189" s="26"/>
      <c r="O189" s="26"/>
      <c r="P189" s="26"/>
      <c r="Q189" s="26"/>
    </row>
    <row r="190" spans="1:17" ht="39.950000000000003" customHeight="1">
      <c r="A190" s="26"/>
      <c r="B190" s="331">
        <v>38</v>
      </c>
      <c r="C190" s="330" t="s">
        <v>39</v>
      </c>
      <c r="D190" s="329">
        <f>Q42</f>
        <v>11957</v>
      </c>
      <c r="E190" s="47" t="s">
        <v>132</v>
      </c>
      <c r="F190" s="131" t="s">
        <v>139</v>
      </c>
      <c r="G190" s="131" t="s">
        <v>945</v>
      </c>
      <c r="H190" s="88">
        <v>6</v>
      </c>
      <c r="I190" s="89">
        <v>68233100</v>
      </c>
      <c r="J190" s="90">
        <v>6354000</v>
      </c>
      <c r="K190" s="88">
        <f t="shared" si="31"/>
        <v>74587100</v>
      </c>
      <c r="L190" s="111">
        <f t="shared" si="30"/>
        <v>12431183.333333334</v>
      </c>
      <c r="M190" s="238">
        <f>IFERROR(H190/$Q$42,"-")</f>
        <v>5.0179810989378604E-4</v>
      </c>
      <c r="N190" s="26"/>
      <c r="O190" s="26"/>
      <c r="P190" s="26"/>
      <c r="Q190" s="26"/>
    </row>
    <row r="191" spans="1:17" ht="39.950000000000003" customHeight="1">
      <c r="A191" s="26"/>
      <c r="B191" s="332"/>
      <c r="C191" s="323"/>
      <c r="D191" s="327"/>
      <c r="E191" s="39" t="s">
        <v>133</v>
      </c>
      <c r="F191" s="132" t="s">
        <v>140</v>
      </c>
      <c r="G191" s="132" t="s">
        <v>946</v>
      </c>
      <c r="H191" s="40">
        <v>12</v>
      </c>
      <c r="I191" s="41">
        <v>54706570</v>
      </c>
      <c r="J191" s="42">
        <v>32340540</v>
      </c>
      <c r="K191" s="40">
        <f t="shared" si="31"/>
        <v>87047110</v>
      </c>
      <c r="L191" s="109">
        <f t="shared" si="30"/>
        <v>7253925.833333333</v>
      </c>
      <c r="M191" s="239">
        <f t="shared" ref="M191:M194" si="43">IFERROR(H191/$Q$42,"-")</f>
        <v>1.0035962197875721E-3</v>
      </c>
      <c r="N191" s="26"/>
      <c r="O191" s="26"/>
      <c r="P191" s="26"/>
      <c r="Q191" s="26"/>
    </row>
    <row r="192" spans="1:17" ht="39.950000000000003" customHeight="1">
      <c r="A192" s="26"/>
      <c r="B192" s="332"/>
      <c r="C192" s="323"/>
      <c r="D192" s="327"/>
      <c r="E192" s="39" t="s">
        <v>834</v>
      </c>
      <c r="F192" s="132" t="s">
        <v>835</v>
      </c>
      <c r="G192" s="132" t="s">
        <v>947</v>
      </c>
      <c r="H192" s="40">
        <v>20</v>
      </c>
      <c r="I192" s="41">
        <v>43556740</v>
      </c>
      <c r="J192" s="42">
        <v>97197010</v>
      </c>
      <c r="K192" s="40">
        <f t="shared" si="31"/>
        <v>140753750</v>
      </c>
      <c r="L192" s="109">
        <f t="shared" si="30"/>
        <v>7037687.5</v>
      </c>
      <c r="M192" s="239">
        <f t="shared" si="43"/>
        <v>1.6726603663126203E-3</v>
      </c>
      <c r="N192" s="26"/>
      <c r="O192" s="26"/>
      <c r="P192" s="26"/>
      <c r="Q192" s="26"/>
    </row>
    <row r="193" spans="1:17" ht="39.950000000000003" customHeight="1">
      <c r="A193" s="26"/>
      <c r="B193" s="332"/>
      <c r="C193" s="323"/>
      <c r="D193" s="327"/>
      <c r="E193" s="39" t="s">
        <v>163</v>
      </c>
      <c r="F193" s="132" t="s">
        <v>164</v>
      </c>
      <c r="G193" s="132" t="s">
        <v>948</v>
      </c>
      <c r="H193" s="40">
        <v>4</v>
      </c>
      <c r="I193" s="41">
        <v>16051580</v>
      </c>
      <c r="J193" s="42">
        <v>7745620</v>
      </c>
      <c r="K193" s="40">
        <f t="shared" si="31"/>
        <v>23797200</v>
      </c>
      <c r="L193" s="109">
        <f t="shared" si="30"/>
        <v>5949300</v>
      </c>
      <c r="M193" s="239">
        <f t="shared" si="43"/>
        <v>3.3453207326252405E-4</v>
      </c>
      <c r="N193" s="26"/>
      <c r="O193" s="26"/>
      <c r="P193" s="26"/>
      <c r="Q193" s="26"/>
    </row>
    <row r="194" spans="1:17" ht="39.950000000000003" customHeight="1" thickBot="1">
      <c r="A194" s="26"/>
      <c r="B194" s="333"/>
      <c r="C194" s="325"/>
      <c r="D194" s="328"/>
      <c r="E194" s="43" t="s">
        <v>376</v>
      </c>
      <c r="F194" s="133" t="s">
        <v>377</v>
      </c>
      <c r="G194" s="133" t="s">
        <v>378</v>
      </c>
      <c r="H194" s="44">
        <v>4</v>
      </c>
      <c r="I194" s="45">
        <v>18694520</v>
      </c>
      <c r="J194" s="46">
        <v>4141160</v>
      </c>
      <c r="K194" s="44">
        <f t="shared" si="31"/>
        <v>22835680</v>
      </c>
      <c r="L194" s="110">
        <f t="shared" si="30"/>
        <v>5708920</v>
      </c>
      <c r="M194" s="239">
        <f t="shared" si="43"/>
        <v>3.3453207326252405E-4</v>
      </c>
      <c r="N194" s="26"/>
      <c r="O194" s="26"/>
      <c r="P194" s="26"/>
      <c r="Q194" s="26"/>
    </row>
    <row r="195" spans="1:17" ht="39.950000000000003" customHeight="1">
      <c r="A195" s="26"/>
      <c r="B195" s="331">
        <v>39</v>
      </c>
      <c r="C195" s="330" t="s">
        <v>7</v>
      </c>
      <c r="D195" s="329">
        <f>Q43</f>
        <v>66470</v>
      </c>
      <c r="E195" s="47" t="s">
        <v>132</v>
      </c>
      <c r="F195" s="131" t="s">
        <v>139</v>
      </c>
      <c r="G195" s="131" t="s">
        <v>949</v>
      </c>
      <c r="H195" s="88">
        <v>38</v>
      </c>
      <c r="I195" s="89">
        <v>172967030</v>
      </c>
      <c r="J195" s="90">
        <v>78261500</v>
      </c>
      <c r="K195" s="88">
        <f t="shared" si="31"/>
        <v>251228530</v>
      </c>
      <c r="L195" s="111">
        <f t="shared" si="30"/>
        <v>6611277.1052631577</v>
      </c>
      <c r="M195" s="238">
        <f>IFERROR(H195/$Q$43,"-")</f>
        <v>5.7168647510154953E-4</v>
      </c>
      <c r="N195" s="26"/>
      <c r="O195" s="26"/>
      <c r="P195" s="26"/>
      <c r="Q195" s="26"/>
    </row>
    <row r="196" spans="1:17" ht="39.950000000000003" customHeight="1">
      <c r="A196" s="26"/>
      <c r="B196" s="332"/>
      <c r="C196" s="323"/>
      <c r="D196" s="327"/>
      <c r="E196" s="39" t="s">
        <v>123</v>
      </c>
      <c r="F196" s="132" t="s">
        <v>131</v>
      </c>
      <c r="G196" s="132" t="s">
        <v>463</v>
      </c>
      <c r="H196" s="40">
        <v>25</v>
      </c>
      <c r="I196" s="41">
        <v>146750950</v>
      </c>
      <c r="J196" s="42">
        <v>6943390</v>
      </c>
      <c r="K196" s="40">
        <f t="shared" si="31"/>
        <v>153694340</v>
      </c>
      <c r="L196" s="109">
        <f t="shared" si="30"/>
        <v>6147773.5999999996</v>
      </c>
      <c r="M196" s="239">
        <f t="shared" ref="M196:M199" si="44">IFERROR(H196/$Q$43,"-")</f>
        <v>3.7610952309312471E-4</v>
      </c>
      <c r="N196" s="26"/>
      <c r="O196" s="26"/>
      <c r="P196" s="26"/>
      <c r="Q196" s="26"/>
    </row>
    <row r="197" spans="1:17" ht="39.950000000000003" customHeight="1">
      <c r="A197" s="26"/>
      <c r="B197" s="332"/>
      <c r="C197" s="323"/>
      <c r="D197" s="327"/>
      <c r="E197" s="39" t="s">
        <v>133</v>
      </c>
      <c r="F197" s="132" t="s">
        <v>140</v>
      </c>
      <c r="G197" s="132" t="s">
        <v>455</v>
      </c>
      <c r="H197" s="40">
        <v>97</v>
      </c>
      <c r="I197" s="41">
        <v>466198320</v>
      </c>
      <c r="J197" s="42">
        <v>112322390</v>
      </c>
      <c r="K197" s="40">
        <f t="shared" si="31"/>
        <v>578520710</v>
      </c>
      <c r="L197" s="109">
        <f t="shared" ref="L197:L260" si="45">IFERROR(K197/H197,"-")</f>
        <v>5964131.030927835</v>
      </c>
      <c r="M197" s="239">
        <f t="shared" si="44"/>
        <v>1.4593049496013238E-3</v>
      </c>
      <c r="N197" s="26"/>
      <c r="O197" s="26"/>
      <c r="P197" s="26"/>
      <c r="Q197" s="26"/>
    </row>
    <row r="198" spans="1:17" ht="39.950000000000003" customHeight="1">
      <c r="A198" s="26"/>
      <c r="B198" s="332"/>
      <c r="C198" s="323"/>
      <c r="D198" s="327"/>
      <c r="E198" s="39" t="s">
        <v>310</v>
      </c>
      <c r="F198" s="132" t="s">
        <v>311</v>
      </c>
      <c r="G198" s="132" t="s">
        <v>950</v>
      </c>
      <c r="H198" s="40">
        <v>4</v>
      </c>
      <c r="I198" s="41">
        <v>17017310</v>
      </c>
      <c r="J198" s="42">
        <v>5651220</v>
      </c>
      <c r="K198" s="40">
        <f t="shared" ref="K198:K261" si="46">SUM(I198:J198)</f>
        <v>22668530</v>
      </c>
      <c r="L198" s="109">
        <f t="shared" si="45"/>
        <v>5667132.5</v>
      </c>
      <c r="M198" s="239">
        <f t="shared" si="44"/>
        <v>6.0177523694899956E-5</v>
      </c>
      <c r="N198" s="26"/>
      <c r="O198" s="26"/>
      <c r="P198" s="26"/>
      <c r="Q198" s="26"/>
    </row>
    <row r="199" spans="1:17" ht="39.950000000000003" customHeight="1" thickBot="1">
      <c r="A199" s="26"/>
      <c r="B199" s="333"/>
      <c r="C199" s="325"/>
      <c r="D199" s="328"/>
      <c r="E199" s="43" t="s">
        <v>122</v>
      </c>
      <c r="F199" s="133" t="s">
        <v>137</v>
      </c>
      <c r="G199" s="133" t="s">
        <v>241</v>
      </c>
      <c r="H199" s="44">
        <v>226</v>
      </c>
      <c r="I199" s="45">
        <v>600774370</v>
      </c>
      <c r="J199" s="46">
        <v>675031410</v>
      </c>
      <c r="K199" s="44">
        <f t="shared" si="46"/>
        <v>1275805780</v>
      </c>
      <c r="L199" s="110">
        <f t="shared" si="45"/>
        <v>5645158.3185840705</v>
      </c>
      <c r="M199" s="239">
        <f t="shared" si="44"/>
        <v>3.4000300887618473E-3</v>
      </c>
      <c r="N199" s="26"/>
      <c r="O199" s="26"/>
      <c r="P199" s="26"/>
      <c r="Q199" s="26"/>
    </row>
    <row r="200" spans="1:17" ht="39.950000000000003" customHeight="1">
      <c r="A200" s="26"/>
      <c r="B200" s="331">
        <v>40</v>
      </c>
      <c r="C200" s="330" t="s">
        <v>40</v>
      </c>
      <c r="D200" s="329">
        <f>Q44</f>
        <v>14344</v>
      </c>
      <c r="E200" s="47" t="s">
        <v>132</v>
      </c>
      <c r="F200" s="131" t="s">
        <v>139</v>
      </c>
      <c r="G200" s="131" t="s">
        <v>951</v>
      </c>
      <c r="H200" s="88">
        <v>4</v>
      </c>
      <c r="I200" s="89">
        <v>24664930</v>
      </c>
      <c r="J200" s="90">
        <v>10067770</v>
      </c>
      <c r="K200" s="88">
        <f t="shared" si="46"/>
        <v>34732700</v>
      </c>
      <c r="L200" s="111">
        <f t="shared" si="45"/>
        <v>8683175</v>
      </c>
      <c r="M200" s="238">
        <f>IFERROR(H200/$Q$44,"-")</f>
        <v>2.7886224205242612E-4</v>
      </c>
      <c r="N200" s="26"/>
      <c r="O200" s="26"/>
      <c r="P200" s="26"/>
      <c r="Q200" s="26"/>
    </row>
    <row r="201" spans="1:17" ht="39.950000000000003" customHeight="1">
      <c r="A201" s="26"/>
      <c r="B201" s="332"/>
      <c r="C201" s="323"/>
      <c r="D201" s="327"/>
      <c r="E201" s="39" t="s">
        <v>298</v>
      </c>
      <c r="F201" s="132" t="s">
        <v>299</v>
      </c>
      <c r="G201" s="132" t="s">
        <v>952</v>
      </c>
      <c r="H201" s="40">
        <v>1</v>
      </c>
      <c r="I201" s="41">
        <v>6578760</v>
      </c>
      <c r="J201" s="42">
        <v>387290</v>
      </c>
      <c r="K201" s="40">
        <f t="shared" si="46"/>
        <v>6966050</v>
      </c>
      <c r="L201" s="109">
        <f t="shared" si="45"/>
        <v>6966050</v>
      </c>
      <c r="M201" s="239">
        <f t="shared" ref="M201:M204" si="47">IFERROR(H201/$Q$44,"-")</f>
        <v>6.9715560513106529E-5</v>
      </c>
      <c r="N201" s="26"/>
      <c r="O201" s="26"/>
      <c r="P201" s="26"/>
      <c r="Q201" s="26"/>
    </row>
    <row r="202" spans="1:17" ht="39.950000000000003" customHeight="1">
      <c r="A202" s="26"/>
      <c r="B202" s="332"/>
      <c r="C202" s="323"/>
      <c r="D202" s="327"/>
      <c r="E202" s="39" t="s">
        <v>133</v>
      </c>
      <c r="F202" s="132" t="s">
        <v>140</v>
      </c>
      <c r="G202" s="132" t="s">
        <v>953</v>
      </c>
      <c r="H202" s="40">
        <v>7</v>
      </c>
      <c r="I202" s="41">
        <v>27813410</v>
      </c>
      <c r="J202" s="42">
        <v>18309150</v>
      </c>
      <c r="K202" s="40">
        <f t="shared" si="46"/>
        <v>46122560</v>
      </c>
      <c r="L202" s="109">
        <f t="shared" si="45"/>
        <v>6588937.1428571427</v>
      </c>
      <c r="M202" s="239">
        <f t="shared" si="47"/>
        <v>4.8800892359174568E-4</v>
      </c>
      <c r="N202" s="26"/>
      <c r="O202" s="26"/>
      <c r="P202" s="26"/>
      <c r="Q202" s="26"/>
    </row>
    <row r="203" spans="1:17" ht="39.950000000000003" customHeight="1">
      <c r="A203" s="26"/>
      <c r="B203" s="332"/>
      <c r="C203" s="323"/>
      <c r="D203" s="327"/>
      <c r="E203" s="39" t="s">
        <v>124</v>
      </c>
      <c r="F203" s="132" t="s">
        <v>138</v>
      </c>
      <c r="G203" s="132" t="s">
        <v>158</v>
      </c>
      <c r="H203" s="40">
        <v>1</v>
      </c>
      <c r="I203" s="41">
        <v>6239860</v>
      </c>
      <c r="J203" s="42">
        <v>0</v>
      </c>
      <c r="K203" s="40">
        <f t="shared" si="46"/>
        <v>6239860</v>
      </c>
      <c r="L203" s="109">
        <f t="shared" si="45"/>
        <v>6239860</v>
      </c>
      <c r="M203" s="239">
        <f t="shared" si="47"/>
        <v>6.9715560513106529E-5</v>
      </c>
      <c r="N203" s="26"/>
      <c r="O203" s="26"/>
      <c r="P203" s="26"/>
      <c r="Q203" s="26"/>
    </row>
    <row r="204" spans="1:17" ht="39.950000000000003" customHeight="1" thickBot="1">
      <c r="A204" s="26"/>
      <c r="B204" s="333"/>
      <c r="C204" s="325"/>
      <c r="D204" s="328"/>
      <c r="E204" s="43" t="s">
        <v>123</v>
      </c>
      <c r="F204" s="133" t="s">
        <v>131</v>
      </c>
      <c r="G204" s="133" t="s">
        <v>954</v>
      </c>
      <c r="H204" s="44">
        <v>4</v>
      </c>
      <c r="I204" s="45">
        <v>23107980</v>
      </c>
      <c r="J204" s="46">
        <v>320020</v>
      </c>
      <c r="K204" s="44">
        <f t="shared" si="46"/>
        <v>23428000</v>
      </c>
      <c r="L204" s="110">
        <f t="shared" si="45"/>
        <v>5857000</v>
      </c>
      <c r="M204" s="240">
        <f t="shared" si="47"/>
        <v>2.7886224205242612E-4</v>
      </c>
      <c r="N204" s="26"/>
      <c r="O204" s="26"/>
      <c r="P204" s="26"/>
      <c r="Q204" s="26"/>
    </row>
    <row r="205" spans="1:17" ht="39.950000000000003" customHeight="1">
      <c r="A205" s="26"/>
      <c r="B205" s="331">
        <v>41</v>
      </c>
      <c r="C205" s="330" t="s">
        <v>11</v>
      </c>
      <c r="D205" s="329">
        <f>Q45</f>
        <v>26342</v>
      </c>
      <c r="E205" s="47" t="s">
        <v>123</v>
      </c>
      <c r="F205" s="131" t="s">
        <v>131</v>
      </c>
      <c r="G205" s="131" t="s">
        <v>955</v>
      </c>
      <c r="H205" s="88">
        <v>4</v>
      </c>
      <c r="I205" s="89">
        <v>36916600</v>
      </c>
      <c r="J205" s="90">
        <v>643000</v>
      </c>
      <c r="K205" s="88">
        <f t="shared" si="46"/>
        <v>37559600</v>
      </c>
      <c r="L205" s="111">
        <f t="shared" si="45"/>
        <v>9389900</v>
      </c>
      <c r="M205" s="238">
        <f>IFERROR(H205/$Q$45,"-")</f>
        <v>1.5184875863639814E-4</v>
      </c>
      <c r="N205" s="26"/>
      <c r="O205" s="26"/>
      <c r="P205" s="26"/>
      <c r="Q205" s="26"/>
    </row>
    <row r="206" spans="1:17" ht="39.950000000000003" customHeight="1">
      <c r="A206" s="26"/>
      <c r="B206" s="332"/>
      <c r="C206" s="323"/>
      <c r="D206" s="327"/>
      <c r="E206" s="39" t="s">
        <v>268</v>
      </c>
      <c r="F206" s="132" t="s">
        <v>269</v>
      </c>
      <c r="G206" s="132" t="s">
        <v>956</v>
      </c>
      <c r="H206" s="40">
        <v>16</v>
      </c>
      <c r="I206" s="41">
        <v>71990640</v>
      </c>
      <c r="J206" s="42">
        <v>55056950</v>
      </c>
      <c r="K206" s="40">
        <f t="shared" si="46"/>
        <v>127047590</v>
      </c>
      <c r="L206" s="109">
        <f t="shared" si="45"/>
        <v>7940474.375</v>
      </c>
      <c r="M206" s="239">
        <f t="shared" ref="M206:M209" si="48">IFERROR(H206/$Q$45,"-")</f>
        <v>6.0739503454559256E-4</v>
      </c>
      <c r="N206" s="26"/>
      <c r="O206" s="26"/>
      <c r="P206" s="26"/>
      <c r="Q206" s="26"/>
    </row>
    <row r="207" spans="1:17" ht="39.950000000000003" customHeight="1">
      <c r="A207" s="26"/>
      <c r="B207" s="332"/>
      <c r="C207" s="323"/>
      <c r="D207" s="327"/>
      <c r="E207" s="39" t="s">
        <v>133</v>
      </c>
      <c r="F207" s="132" t="s">
        <v>140</v>
      </c>
      <c r="G207" s="132" t="s">
        <v>435</v>
      </c>
      <c r="H207" s="40">
        <v>34</v>
      </c>
      <c r="I207" s="41">
        <v>175952490</v>
      </c>
      <c r="J207" s="42">
        <v>64838120</v>
      </c>
      <c r="K207" s="40">
        <f t="shared" si="46"/>
        <v>240790610</v>
      </c>
      <c r="L207" s="109">
        <f t="shared" si="45"/>
        <v>7082076.7647058824</v>
      </c>
      <c r="M207" s="239">
        <f t="shared" si="48"/>
        <v>1.2907144484093842E-3</v>
      </c>
      <c r="N207" s="26"/>
      <c r="O207" s="26"/>
      <c r="P207" s="26"/>
      <c r="Q207" s="26"/>
    </row>
    <row r="208" spans="1:17" ht="39.950000000000003" customHeight="1">
      <c r="A208" s="26"/>
      <c r="B208" s="332"/>
      <c r="C208" s="323"/>
      <c r="D208" s="327"/>
      <c r="E208" s="39" t="s">
        <v>132</v>
      </c>
      <c r="F208" s="132" t="s">
        <v>139</v>
      </c>
      <c r="G208" s="132" t="s">
        <v>242</v>
      </c>
      <c r="H208" s="40">
        <v>17</v>
      </c>
      <c r="I208" s="41">
        <v>48875420</v>
      </c>
      <c r="J208" s="42">
        <v>50429940</v>
      </c>
      <c r="K208" s="40">
        <f t="shared" si="46"/>
        <v>99305360</v>
      </c>
      <c r="L208" s="109">
        <f t="shared" si="45"/>
        <v>5841491.7647058824</v>
      </c>
      <c r="M208" s="239">
        <f t="shared" si="48"/>
        <v>6.4535722420469208E-4</v>
      </c>
      <c r="N208" s="26"/>
      <c r="O208" s="26"/>
      <c r="P208" s="26"/>
      <c r="Q208" s="26"/>
    </row>
    <row r="209" spans="1:17" ht="39.950000000000003" customHeight="1" thickBot="1">
      <c r="A209" s="26"/>
      <c r="B209" s="333"/>
      <c r="C209" s="325"/>
      <c r="D209" s="328"/>
      <c r="E209" s="43" t="s">
        <v>122</v>
      </c>
      <c r="F209" s="133" t="s">
        <v>137</v>
      </c>
      <c r="G209" s="133" t="s">
        <v>276</v>
      </c>
      <c r="H209" s="44">
        <v>121</v>
      </c>
      <c r="I209" s="45">
        <v>294386290</v>
      </c>
      <c r="J209" s="46">
        <v>364228680</v>
      </c>
      <c r="K209" s="44">
        <f t="shared" si="46"/>
        <v>658614970</v>
      </c>
      <c r="L209" s="110">
        <f t="shared" si="45"/>
        <v>5443098.925619835</v>
      </c>
      <c r="M209" s="239">
        <f t="shared" si="48"/>
        <v>4.5934249487510443E-3</v>
      </c>
      <c r="N209" s="26"/>
      <c r="O209" s="26"/>
      <c r="P209" s="26"/>
      <c r="Q209" s="26"/>
    </row>
    <row r="210" spans="1:17" ht="39.950000000000003" customHeight="1">
      <c r="A210" s="26"/>
      <c r="B210" s="331">
        <v>42</v>
      </c>
      <c r="C210" s="330" t="s">
        <v>12</v>
      </c>
      <c r="D210" s="329">
        <f>Q46</f>
        <v>70556</v>
      </c>
      <c r="E210" s="47" t="s">
        <v>318</v>
      </c>
      <c r="F210" s="131" t="s">
        <v>319</v>
      </c>
      <c r="G210" s="131" t="s">
        <v>957</v>
      </c>
      <c r="H210" s="88">
        <v>1</v>
      </c>
      <c r="I210" s="89">
        <v>24073820</v>
      </c>
      <c r="J210" s="90">
        <v>81530</v>
      </c>
      <c r="K210" s="88">
        <f t="shared" si="46"/>
        <v>24155350</v>
      </c>
      <c r="L210" s="111">
        <f t="shared" si="45"/>
        <v>24155350</v>
      </c>
      <c r="M210" s="238">
        <f>IFERROR(H210/$Q$46,"-")</f>
        <v>1.4173139066840523E-5</v>
      </c>
      <c r="N210" s="26"/>
      <c r="O210" s="26"/>
      <c r="P210" s="26"/>
      <c r="Q210" s="26"/>
    </row>
    <row r="211" spans="1:17" ht="39.950000000000003" customHeight="1">
      <c r="A211" s="26"/>
      <c r="B211" s="332"/>
      <c r="C211" s="323"/>
      <c r="D211" s="327"/>
      <c r="E211" s="39" t="s">
        <v>123</v>
      </c>
      <c r="F211" s="132" t="s">
        <v>131</v>
      </c>
      <c r="G211" s="132" t="s">
        <v>958</v>
      </c>
      <c r="H211" s="40">
        <v>18</v>
      </c>
      <c r="I211" s="41">
        <v>119373230</v>
      </c>
      <c r="J211" s="42">
        <v>2497980</v>
      </c>
      <c r="K211" s="40">
        <f t="shared" si="46"/>
        <v>121871210</v>
      </c>
      <c r="L211" s="109">
        <f t="shared" si="45"/>
        <v>6770622.777777778</v>
      </c>
      <c r="M211" s="239">
        <f t="shared" ref="M211:M214" si="49">IFERROR(H211/$Q$46,"-")</f>
        <v>2.5511650320312945E-4</v>
      </c>
      <c r="N211" s="26"/>
      <c r="O211" s="26"/>
      <c r="P211" s="26"/>
      <c r="Q211" s="26"/>
    </row>
    <row r="212" spans="1:17" ht="39.950000000000003" customHeight="1">
      <c r="A212" s="26"/>
      <c r="B212" s="332"/>
      <c r="C212" s="323"/>
      <c r="D212" s="327"/>
      <c r="E212" s="39" t="s">
        <v>122</v>
      </c>
      <c r="F212" s="132" t="s">
        <v>137</v>
      </c>
      <c r="G212" s="132" t="s">
        <v>241</v>
      </c>
      <c r="H212" s="40">
        <v>338</v>
      </c>
      <c r="I212" s="41">
        <v>1281062220</v>
      </c>
      <c r="J212" s="42">
        <v>970653350</v>
      </c>
      <c r="K212" s="40">
        <f t="shared" si="46"/>
        <v>2251715570</v>
      </c>
      <c r="L212" s="109">
        <f t="shared" si="45"/>
        <v>6661880.384615385</v>
      </c>
      <c r="M212" s="239">
        <f t="shared" si="49"/>
        <v>4.7905210045920974E-3</v>
      </c>
      <c r="N212" s="26"/>
      <c r="O212" s="26"/>
      <c r="P212" s="26"/>
      <c r="Q212" s="26"/>
    </row>
    <row r="213" spans="1:17" ht="39.950000000000003" customHeight="1">
      <c r="A213" s="26"/>
      <c r="B213" s="332"/>
      <c r="C213" s="323"/>
      <c r="D213" s="327"/>
      <c r="E213" s="39" t="s">
        <v>132</v>
      </c>
      <c r="F213" s="132" t="s">
        <v>139</v>
      </c>
      <c r="G213" s="132" t="s">
        <v>242</v>
      </c>
      <c r="H213" s="40">
        <v>34</v>
      </c>
      <c r="I213" s="41">
        <v>89790620</v>
      </c>
      <c r="J213" s="42">
        <v>128614590</v>
      </c>
      <c r="K213" s="40">
        <f t="shared" si="46"/>
        <v>218405210</v>
      </c>
      <c r="L213" s="109">
        <f t="shared" si="45"/>
        <v>6423682.6470588231</v>
      </c>
      <c r="M213" s="239">
        <f t="shared" si="49"/>
        <v>4.8188672827257782E-4</v>
      </c>
      <c r="N213" s="26"/>
      <c r="O213" s="26"/>
      <c r="P213" s="26"/>
      <c r="Q213" s="26"/>
    </row>
    <row r="214" spans="1:17" ht="39.950000000000003" customHeight="1" thickBot="1">
      <c r="A214" s="26"/>
      <c r="B214" s="333"/>
      <c r="C214" s="325"/>
      <c r="D214" s="328"/>
      <c r="E214" s="43" t="s">
        <v>133</v>
      </c>
      <c r="F214" s="133" t="s">
        <v>140</v>
      </c>
      <c r="G214" s="133" t="s">
        <v>390</v>
      </c>
      <c r="H214" s="44">
        <v>73</v>
      </c>
      <c r="I214" s="45">
        <v>279535290</v>
      </c>
      <c r="J214" s="46">
        <v>188922840</v>
      </c>
      <c r="K214" s="44">
        <f t="shared" si="46"/>
        <v>468458130</v>
      </c>
      <c r="L214" s="110">
        <f t="shared" si="45"/>
        <v>6417234.6575342463</v>
      </c>
      <c r="M214" s="240">
        <f t="shared" si="49"/>
        <v>1.0346391518793582E-3</v>
      </c>
      <c r="N214" s="26"/>
      <c r="O214" s="26"/>
      <c r="P214" s="26"/>
      <c r="Q214" s="26"/>
    </row>
    <row r="215" spans="1:17" ht="39.950000000000003" customHeight="1">
      <c r="A215" s="26"/>
      <c r="B215" s="331">
        <v>43</v>
      </c>
      <c r="C215" s="330" t="s">
        <v>8</v>
      </c>
      <c r="D215" s="329">
        <f>Q47</f>
        <v>43423</v>
      </c>
      <c r="E215" s="47" t="s">
        <v>123</v>
      </c>
      <c r="F215" s="131" t="s">
        <v>131</v>
      </c>
      <c r="G215" s="131" t="s">
        <v>959</v>
      </c>
      <c r="H215" s="88">
        <v>9</v>
      </c>
      <c r="I215" s="89">
        <v>77219130</v>
      </c>
      <c r="J215" s="90">
        <v>1863080</v>
      </c>
      <c r="K215" s="88">
        <f t="shared" si="46"/>
        <v>79082210</v>
      </c>
      <c r="L215" s="111">
        <f t="shared" si="45"/>
        <v>8786912.222222222</v>
      </c>
      <c r="M215" s="238">
        <f>IFERROR(H215/$Q$47,"-")</f>
        <v>2.0726343182184557E-4</v>
      </c>
      <c r="N215" s="26"/>
      <c r="O215" s="26"/>
      <c r="P215" s="26"/>
      <c r="Q215" s="26"/>
    </row>
    <row r="216" spans="1:17" ht="39.950000000000003" customHeight="1">
      <c r="A216" s="26"/>
      <c r="B216" s="332"/>
      <c r="C216" s="323"/>
      <c r="D216" s="327"/>
      <c r="E216" s="39" t="s">
        <v>133</v>
      </c>
      <c r="F216" s="132" t="s">
        <v>140</v>
      </c>
      <c r="G216" s="132" t="s">
        <v>464</v>
      </c>
      <c r="H216" s="40">
        <v>50</v>
      </c>
      <c r="I216" s="41">
        <v>269764590</v>
      </c>
      <c r="J216" s="42">
        <v>105490100</v>
      </c>
      <c r="K216" s="40">
        <f t="shared" si="46"/>
        <v>375254690</v>
      </c>
      <c r="L216" s="109">
        <f t="shared" si="45"/>
        <v>7505093.7999999998</v>
      </c>
      <c r="M216" s="239">
        <f t="shared" ref="M216:M219" si="50">IFERROR(H216/$Q$47,"-")</f>
        <v>1.1514635101213643E-3</v>
      </c>
      <c r="N216" s="26"/>
      <c r="O216" s="26"/>
      <c r="P216" s="26"/>
      <c r="Q216" s="26"/>
    </row>
    <row r="217" spans="1:17" ht="39.950000000000003" customHeight="1">
      <c r="A217" s="26"/>
      <c r="B217" s="332"/>
      <c r="C217" s="323"/>
      <c r="D217" s="327"/>
      <c r="E217" s="39" t="s">
        <v>268</v>
      </c>
      <c r="F217" s="132" t="s">
        <v>269</v>
      </c>
      <c r="G217" s="132" t="s">
        <v>438</v>
      </c>
      <c r="H217" s="40">
        <v>40</v>
      </c>
      <c r="I217" s="41">
        <v>60652180</v>
      </c>
      <c r="J217" s="42">
        <v>176492290</v>
      </c>
      <c r="K217" s="40">
        <f t="shared" si="46"/>
        <v>237144470</v>
      </c>
      <c r="L217" s="109">
        <f t="shared" si="45"/>
        <v>5928611.75</v>
      </c>
      <c r="M217" s="239">
        <f t="shared" si="50"/>
        <v>9.2117080809709143E-4</v>
      </c>
      <c r="N217" s="26"/>
      <c r="O217" s="26"/>
      <c r="P217" s="26"/>
      <c r="Q217" s="26"/>
    </row>
    <row r="218" spans="1:17" ht="39.950000000000003" customHeight="1">
      <c r="A218" s="26"/>
      <c r="B218" s="332"/>
      <c r="C218" s="323"/>
      <c r="D218" s="327"/>
      <c r="E218" s="39" t="s">
        <v>132</v>
      </c>
      <c r="F218" s="132" t="s">
        <v>139</v>
      </c>
      <c r="G218" s="132" t="s">
        <v>242</v>
      </c>
      <c r="H218" s="40">
        <v>36</v>
      </c>
      <c r="I218" s="41">
        <v>102710110</v>
      </c>
      <c r="J218" s="42">
        <v>110052170</v>
      </c>
      <c r="K218" s="40">
        <f t="shared" si="46"/>
        <v>212762280</v>
      </c>
      <c r="L218" s="109">
        <f t="shared" si="45"/>
        <v>5910063.333333333</v>
      </c>
      <c r="M218" s="239">
        <f t="shared" si="50"/>
        <v>8.2905372728738229E-4</v>
      </c>
      <c r="N218" s="26"/>
      <c r="O218" s="26"/>
      <c r="P218" s="26"/>
      <c r="Q218" s="26"/>
    </row>
    <row r="219" spans="1:17" ht="39.950000000000003" customHeight="1" thickBot="1">
      <c r="A219" s="26"/>
      <c r="B219" s="333"/>
      <c r="C219" s="325"/>
      <c r="D219" s="328"/>
      <c r="E219" s="43" t="s">
        <v>122</v>
      </c>
      <c r="F219" s="133" t="s">
        <v>137</v>
      </c>
      <c r="G219" s="133" t="s">
        <v>241</v>
      </c>
      <c r="H219" s="44">
        <v>188</v>
      </c>
      <c r="I219" s="45">
        <v>504688240</v>
      </c>
      <c r="J219" s="46">
        <v>594376520</v>
      </c>
      <c r="K219" s="44">
        <f t="shared" si="46"/>
        <v>1099064760</v>
      </c>
      <c r="L219" s="110">
        <f t="shared" si="45"/>
        <v>5846089.1489361702</v>
      </c>
      <c r="M219" s="239">
        <f t="shared" si="50"/>
        <v>4.3295027980563292E-3</v>
      </c>
      <c r="N219" s="26"/>
      <c r="O219" s="26"/>
      <c r="P219" s="26"/>
      <c r="Q219" s="26"/>
    </row>
    <row r="220" spans="1:17" ht="39.950000000000003" customHeight="1">
      <c r="A220" s="26"/>
      <c r="B220" s="331">
        <v>44</v>
      </c>
      <c r="C220" s="330" t="s">
        <v>18</v>
      </c>
      <c r="D220" s="329">
        <f>Q48</f>
        <v>46653</v>
      </c>
      <c r="E220" s="47" t="s">
        <v>130</v>
      </c>
      <c r="F220" s="131" t="s">
        <v>239</v>
      </c>
      <c r="G220" s="131" t="s">
        <v>168</v>
      </c>
      <c r="H220" s="88">
        <v>1</v>
      </c>
      <c r="I220" s="89">
        <v>6460970</v>
      </c>
      <c r="J220" s="90">
        <v>0</v>
      </c>
      <c r="K220" s="88">
        <f t="shared" si="46"/>
        <v>6460970</v>
      </c>
      <c r="L220" s="111">
        <f t="shared" si="45"/>
        <v>6460970</v>
      </c>
      <c r="M220" s="238">
        <f>IFERROR(H220/$Q$48,"-")</f>
        <v>2.1434848777141878E-5</v>
      </c>
      <c r="N220" s="26"/>
      <c r="O220" s="26"/>
      <c r="P220" s="26"/>
      <c r="Q220" s="26"/>
    </row>
    <row r="221" spans="1:17" ht="39.950000000000003" customHeight="1">
      <c r="A221" s="26"/>
      <c r="B221" s="332"/>
      <c r="C221" s="323"/>
      <c r="D221" s="327"/>
      <c r="E221" s="39" t="s">
        <v>123</v>
      </c>
      <c r="F221" s="132" t="s">
        <v>131</v>
      </c>
      <c r="G221" s="132" t="s">
        <v>960</v>
      </c>
      <c r="H221" s="40">
        <v>19</v>
      </c>
      <c r="I221" s="41">
        <v>106334820</v>
      </c>
      <c r="J221" s="42">
        <v>4940830</v>
      </c>
      <c r="K221" s="40">
        <f t="shared" si="46"/>
        <v>111275650</v>
      </c>
      <c r="L221" s="109">
        <f t="shared" si="45"/>
        <v>5856613.1578947371</v>
      </c>
      <c r="M221" s="239">
        <f t="shared" ref="M221:M224" si="51">IFERROR(H221/$Q$48,"-")</f>
        <v>4.0726212676569568E-4</v>
      </c>
      <c r="N221" s="26"/>
      <c r="O221" s="26"/>
      <c r="P221" s="26"/>
      <c r="Q221" s="26"/>
    </row>
    <row r="222" spans="1:17" ht="39.950000000000003" customHeight="1">
      <c r="A222" s="26"/>
      <c r="B222" s="332"/>
      <c r="C222" s="323"/>
      <c r="D222" s="327"/>
      <c r="E222" s="39" t="s">
        <v>122</v>
      </c>
      <c r="F222" s="132" t="s">
        <v>137</v>
      </c>
      <c r="G222" s="132" t="s">
        <v>276</v>
      </c>
      <c r="H222" s="40">
        <v>231</v>
      </c>
      <c r="I222" s="41">
        <v>529874760</v>
      </c>
      <c r="J222" s="42">
        <v>818786660</v>
      </c>
      <c r="K222" s="40">
        <f t="shared" si="46"/>
        <v>1348661420</v>
      </c>
      <c r="L222" s="109">
        <f t="shared" si="45"/>
        <v>5838361.1255411254</v>
      </c>
      <c r="M222" s="239">
        <f t="shared" si="51"/>
        <v>4.9514500675197732E-3</v>
      </c>
      <c r="N222" s="26"/>
      <c r="O222" s="26"/>
      <c r="P222" s="26"/>
      <c r="Q222" s="26"/>
    </row>
    <row r="223" spans="1:17" ht="39.950000000000003" customHeight="1">
      <c r="A223" s="26"/>
      <c r="B223" s="332"/>
      <c r="C223" s="323"/>
      <c r="D223" s="327"/>
      <c r="E223" s="39" t="s">
        <v>132</v>
      </c>
      <c r="F223" s="132" t="s">
        <v>139</v>
      </c>
      <c r="G223" s="132" t="s">
        <v>454</v>
      </c>
      <c r="H223" s="40">
        <v>24</v>
      </c>
      <c r="I223" s="41">
        <v>87030840</v>
      </c>
      <c r="J223" s="42">
        <v>40303560</v>
      </c>
      <c r="K223" s="40">
        <f t="shared" si="46"/>
        <v>127334400</v>
      </c>
      <c r="L223" s="109">
        <f t="shared" si="45"/>
        <v>5305600</v>
      </c>
      <c r="M223" s="239">
        <f t="shared" si="51"/>
        <v>5.1443637065140503E-4</v>
      </c>
      <c r="N223" s="26"/>
      <c r="O223" s="26"/>
      <c r="P223" s="26"/>
      <c r="Q223" s="26"/>
    </row>
    <row r="224" spans="1:17" ht="39.950000000000003" customHeight="1" thickBot="1">
      <c r="A224" s="26"/>
      <c r="B224" s="333"/>
      <c r="C224" s="325"/>
      <c r="D224" s="328"/>
      <c r="E224" s="43" t="s">
        <v>133</v>
      </c>
      <c r="F224" s="133" t="s">
        <v>140</v>
      </c>
      <c r="G224" s="133" t="s">
        <v>453</v>
      </c>
      <c r="H224" s="44">
        <v>55</v>
      </c>
      <c r="I224" s="45">
        <v>168007530</v>
      </c>
      <c r="J224" s="46">
        <v>119129860</v>
      </c>
      <c r="K224" s="44">
        <f t="shared" si="46"/>
        <v>287137390</v>
      </c>
      <c r="L224" s="110">
        <f t="shared" si="45"/>
        <v>5220679.8181818184</v>
      </c>
      <c r="M224" s="239">
        <f t="shared" si="51"/>
        <v>1.1789166827428032E-3</v>
      </c>
      <c r="N224" s="26"/>
      <c r="O224" s="26"/>
      <c r="P224" s="26"/>
      <c r="Q224" s="26"/>
    </row>
    <row r="225" spans="1:17" ht="39.950000000000003" customHeight="1">
      <c r="A225" s="26"/>
      <c r="B225" s="331">
        <v>45</v>
      </c>
      <c r="C225" s="330" t="s">
        <v>41</v>
      </c>
      <c r="D225" s="329">
        <f>Q49</f>
        <v>16304</v>
      </c>
      <c r="E225" s="47" t="s">
        <v>123</v>
      </c>
      <c r="F225" s="131" t="s">
        <v>131</v>
      </c>
      <c r="G225" s="131" t="s">
        <v>959</v>
      </c>
      <c r="H225" s="88">
        <v>4</v>
      </c>
      <c r="I225" s="89">
        <v>35926540</v>
      </c>
      <c r="J225" s="90">
        <v>556440</v>
      </c>
      <c r="K225" s="88">
        <f t="shared" si="46"/>
        <v>36482980</v>
      </c>
      <c r="L225" s="111">
        <f t="shared" si="45"/>
        <v>9120745</v>
      </c>
      <c r="M225" s="238">
        <f>IFERROR(H225/$Q$49,"-")</f>
        <v>2.453385672227674E-4</v>
      </c>
      <c r="N225" s="26"/>
      <c r="O225" s="26"/>
      <c r="P225" s="26"/>
      <c r="Q225" s="26"/>
    </row>
    <row r="226" spans="1:17" ht="39.950000000000003" customHeight="1">
      <c r="A226" s="26"/>
      <c r="B226" s="332"/>
      <c r="C226" s="323"/>
      <c r="D226" s="327"/>
      <c r="E226" s="39" t="s">
        <v>132</v>
      </c>
      <c r="F226" s="132" t="s">
        <v>139</v>
      </c>
      <c r="G226" s="132" t="s">
        <v>961</v>
      </c>
      <c r="H226" s="40">
        <v>4</v>
      </c>
      <c r="I226" s="41">
        <v>24732560</v>
      </c>
      <c r="J226" s="42">
        <v>10776240</v>
      </c>
      <c r="K226" s="40">
        <f t="shared" si="46"/>
        <v>35508800</v>
      </c>
      <c r="L226" s="109">
        <f t="shared" si="45"/>
        <v>8877200</v>
      </c>
      <c r="M226" s="239">
        <f t="shared" ref="M226:M229" si="52">IFERROR(H226/$Q$49,"-")</f>
        <v>2.453385672227674E-4</v>
      </c>
      <c r="N226" s="26"/>
      <c r="O226" s="26"/>
      <c r="P226" s="26"/>
      <c r="Q226" s="26"/>
    </row>
    <row r="227" spans="1:17" ht="39.950000000000003" customHeight="1">
      <c r="A227" s="26"/>
      <c r="B227" s="332"/>
      <c r="C227" s="323"/>
      <c r="D227" s="327"/>
      <c r="E227" s="39" t="s">
        <v>284</v>
      </c>
      <c r="F227" s="132" t="s">
        <v>285</v>
      </c>
      <c r="G227" s="132" t="s">
        <v>962</v>
      </c>
      <c r="H227" s="40">
        <v>1</v>
      </c>
      <c r="I227" s="41">
        <v>7036080</v>
      </c>
      <c r="J227" s="42">
        <v>1272650</v>
      </c>
      <c r="K227" s="40">
        <f t="shared" si="46"/>
        <v>8308730</v>
      </c>
      <c r="L227" s="109">
        <f t="shared" si="45"/>
        <v>8308730</v>
      </c>
      <c r="M227" s="239">
        <f t="shared" si="52"/>
        <v>6.133464180569185E-5</v>
      </c>
      <c r="N227" s="26"/>
      <c r="O227" s="26"/>
      <c r="P227" s="26"/>
      <c r="Q227" s="26"/>
    </row>
    <row r="228" spans="1:17" ht="39.950000000000003" customHeight="1">
      <c r="A228" s="26"/>
      <c r="B228" s="332"/>
      <c r="C228" s="323"/>
      <c r="D228" s="327"/>
      <c r="E228" s="39" t="s">
        <v>298</v>
      </c>
      <c r="F228" s="132" t="s">
        <v>299</v>
      </c>
      <c r="G228" s="132" t="s">
        <v>952</v>
      </c>
      <c r="H228" s="40">
        <v>1</v>
      </c>
      <c r="I228" s="41">
        <v>7015380</v>
      </c>
      <c r="J228" s="42">
        <v>776410</v>
      </c>
      <c r="K228" s="40">
        <f t="shared" si="46"/>
        <v>7791790</v>
      </c>
      <c r="L228" s="109">
        <f t="shared" si="45"/>
        <v>7791790</v>
      </c>
      <c r="M228" s="239">
        <f t="shared" si="52"/>
        <v>6.133464180569185E-5</v>
      </c>
      <c r="N228" s="26"/>
      <c r="O228" s="26"/>
      <c r="P228" s="26"/>
      <c r="Q228" s="26"/>
    </row>
    <row r="229" spans="1:17" ht="39.950000000000003" customHeight="1" thickBot="1">
      <c r="A229" s="26"/>
      <c r="B229" s="333"/>
      <c r="C229" s="325"/>
      <c r="D229" s="328"/>
      <c r="E229" s="43" t="s">
        <v>122</v>
      </c>
      <c r="F229" s="133" t="s">
        <v>137</v>
      </c>
      <c r="G229" s="133" t="s">
        <v>929</v>
      </c>
      <c r="H229" s="44">
        <v>83</v>
      </c>
      <c r="I229" s="45">
        <v>273311400</v>
      </c>
      <c r="J229" s="46">
        <v>229417580</v>
      </c>
      <c r="K229" s="44">
        <f t="shared" si="46"/>
        <v>502728980</v>
      </c>
      <c r="L229" s="110">
        <f t="shared" si="45"/>
        <v>6056975.6626506029</v>
      </c>
      <c r="M229" s="239">
        <f t="shared" si="52"/>
        <v>5.0907752698724235E-3</v>
      </c>
      <c r="N229" s="26"/>
      <c r="O229" s="26"/>
      <c r="P229" s="26"/>
      <c r="Q229" s="26"/>
    </row>
    <row r="230" spans="1:17" ht="39.950000000000003" customHeight="1">
      <c r="A230" s="26"/>
      <c r="B230" s="331">
        <v>46</v>
      </c>
      <c r="C230" s="330" t="s">
        <v>21</v>
      </c>
      <c r="D230" s="329">
        <f>Q50</f>
        <v>21150</v>
      </c>
      <c r="E230" s="47" t="s">
        <v>310</v>
      </c>
      <c r="F230" s="131" t="s">
        <v>311</v>
      </c>
      <c r="G230" s="131" t="s">
        <v>470</v>
      </c>
      <c r="H230" s="88">
        <v>1</v>
      </c>
      <c r="I230" s="89">
        <v>7445780</v>
      </c>
      <c r="J230" s="90">
        <v>0</v>
      </c>
      <c r="K230" s="88">
        <f t="shared" si="46"/>
        <v>7445780</v>
      </c>
      <c r="L230" s="111">
        <f t="shared" si="45"/>
        <v>7445780</v>
      </c>
      <c r="M230" s="238">
        <f>IFERROR(H230/$Q$50,"-")</f>
        <v>4.728132387706856E-5</v>
      </c>
      <c r="N230" s="26"/>
      <c r="O230" s="26"/>
      <c r="P230" s="26"/>
      <c r="Q230" s="26"/>
    </row>
    <row r="231" spans="1:17" ht="39.950000000000003" customHeight="1">
      <c r="A231" s="26"/>
      <c r="B231" s="332"/>
      <c r="C231" s="323"/>
      <c r="D231" s="327"/>
      <c r="E231" s="39" t="s">
        <v>124</v>
      </c>
      <c r="F231" s="132" t="s">
        <v>138</v>
      </c>
      <c r="G231" s="132" t="s">
        <v>963</v>
      </c>
      <c r="H231" s="40">
        <v>3</v>
      </c>
      <c r="I231" s="41">
        <v>20283550</v>
      </c>
      <c r="J231" s="42">
        <v>247120</v>
      </c>
      <c r="K231" s="40">
        <f t="shared" si="46"/>
        <v>20530670</v>
      </c>
      <c r="L231" s="109">
        <f t="shared" si="45"/>
        <v>6843556.666666667</v>
      </c>
      <c r="M231" s="239">
        <f t="shared" ref="M231:M234" si="53">IFERROR(H231/$Q$50,"-")</f>
        <v>1.4184397163120567E-4</v>
      </c>
      <c r="N231" s="26"/>
      <c r="O231" s="26"/>
      <c r="P231" s="26"/>
      <c r="Q231" s="26"/>
    </row>
    <row r="232" spans="1:17" ht="39.950000000000003" customHeight="1">
      <c r="A232" s="26"/>
      <c r="B232" s="332"/>
      <c r="C232" s="323"/>
      <c r="D232" s="327"/>
      <c r="E232" s="39" t="s">
        <v>123</v>
      </c>
      <c r="F232" s="132" t="s">
        <v>131</v>
      </c>
      <c r="G232" s="132" t="s">
        <v>906</v>
      </c>
      <c r="H232" s="40">
        <v>9</v>
      </c>
      <c r="I232" s="41">
        <v>58390190</v>
      </c>
      <c r="J232" s="42">
        <v>1319950</v>
      </c>
      <c r="K232" s="40">
        <f t="shared" si="46"/>
        <v>59710140</v>
      </c>
      <c r="L232" s="109">
        <f t="shared" si="45"/>
        <v>6634460</v>
      </c>
      <c r="M232" s="239">
        <f t="shared" si="53"/>
        <v>4.2553191489361702E-4</v>
      </c>
      <c r="N232" s="26"/>
      <c r="O232" s="26"/>
      <c r="P232" s="26"/>
      <c r="Q232" s="26"/>
    </row>
    <row r="233" spans="1:17" ht="39.950000000000003" customHeight="1">
      <c r="A233" s="26"/>
      <c r="B233" s="332"/>
      <c r="C233" s="323"/>
      <c r="D233" s="327"/>
      <c r="E233" s="39" t="s">
        <v>122</v>
      </c>
      <c r="F233" s="132" t="s">
        <v>137</v>
      </c>
      <c r="G233" s="132" t="s">
        <v>241</v>
      </c>
      <c r="H233" s="40">
        <v>94</v>
      </c>
      <c r="I233" s="41">
        <v>299872080</v>
      </c>
      <c r="J233" s="42">
        <v>292590080</v>
      </c>
      <c r="K233" s="40">
        <f t="shared" si="46"/>
        <v>592462160</v>
      </c>
      <c r="L233" s="109">
        <f t="shared" si="45"/>
        <v>6302788.9361702129</v>
      </c>
      <c r="M233" s="239">
        <f t="shared" si="53"/>
        <v>4.4444444444444444E-3</v>
      </c>
      <c r="N233" s="26"/>
      <c r="O233" s="26"/>
      <c r="P233" s="26"/>
      <c r="Q233" s="26"/>
    </row>
    <row r="234" spans="1:17" ht="39.950000000000003" customHeight="1" thickBot="1">
      <c r="A234" s="26"/>
      <c r="B234" s="333"/>
      <c r="C234" s="325"/>
      <c r="D234" s="328"/>
      <c r="E234" s="43" t="s">
        <v>133</v>
      </c>
      <c r="F234" s="133" t="s">
        <v>140</v>
      </c>
      <c r="G234" s="133" t="s">
        <v>964</v>
      </c>
      <c r="H234" s="44">
        <v>20</v>
      </c>
      <c r="I234" s="45">
        <v>90242410</v>
      </c>
      <c r="J234" s="46">
        <v>29020870</v>
      </c>
      <c r="K234" s="44">
        <f t="shared" si="46"/>
        <v>119263280</v>
      </c>
      <c r="L234" s="110">
        <f t="shared" si="45"/>
        <v>5963164</v>
      </c>
      <c r="M234" s="239">
        <f t="shared" si="53"/>
        <v>9.4562647754137111E-4</v>
      </c>
      <c r="N234" s="26"/>
      <c r="O234" s="26"/>
      <c r="P234" s="26"/>
      <c r="Q234" s="26"/>
    </row>
    <row r="235" spans="1:17" ht="39.950000000000003" customHeight="1">
      <c r="A235" s="26"/>
      <c r="B235" s="331">
        <v>47</v>
      </c>
      <c r="C235" s="330" t="s">
        <v>13</v>
      </c>
      <c r="D235" s="329">
        <f>Q51</f>
        <v>43039</v>
      </c>
      <c r="E235" s="47" t="s">
        <v>124</v>
      </c>
      <c r="F235" s="131" t="s">
        <v>138</v>
      </c>
      <c r="G235" s="131" t="s">
        <v>965</v>
      </c>
      <c r="H235" s="88">
        <v>2</v>
      </c>
      <c r="I235" s="89">
        <v>15395220</v>
      </c>
      <c r="J235" s="90">
        <v>411830</v>
      </c>
      <c r="K235" s="88">
        <f t="shared" si="46"/>
        <v>15807050</v>
      </c>
      <c r="L235" s="111">
        <f t="shared" si="45"/>
        <v>7903525</v>
      </c>
      <c r="M235" s="238">
        <f>IFERROR(H235/$Q$51,"-")</f>
        <v>4.6469481168242754E-5</v>
      </c>
      <c r="N235" s="26"/>
      <c r="O235" s="26"/>
      <c r="P235" s="26"/>
      <c r="Q235" s="26"/>
    </row>
    <row r="236" spans="1:17" ht="39.950000000000003" customHeight="1">
      <c r="A236" s="26"/>
      <c r="B236" s="332"/>
      <c r="C236" s="323"/>
      <c r="D236" s="327"/>
      <c r="E236" s="39" t="s">
        <v>133</v>
      </c>
      <c r="F236" s="132" t="s">
        <v>140</v>
      </c>
      <c r="G236" s="132" t="s">
        <v>855</v>
      </c>
      <c r="H236" s="40">
        <v>36</v>
      </c>
      <c r="I236" s="41">
        <v>183059120</v>
      </c>
      <c r="J236" s="42">
        <v>100223550</v>
      </c>
      <c r="K236" s="40">
        <f t="shared" si="46"/>
        <v>283282670</v>
      </c>
      <c r="L236" s="109">
        <f t="shared" si="45"/>
        <v>7868963.055555556</v>
      </c>
      <c r="M236" s="239">
        <f t="shared" ref="M236:M239" si="54">IFERROR(H236/$Q$51,"-")</f>
        <v>8.364506610283696E-4</v>
      </c>
      <c r="N236" s="26"/>
      <c r="O236" s="26"/>
      <c r="P236" s="26"/>
      <c r="Q236" s="26"/>
    </row>
    <row r="237" spans="1:17" ht="39.950000000000003" customHeight="1">
      <c r="A237" s="26"/>
      <c r="B237" s="332"/>
      <c r="C237" s="323"/>
      <c r="D237" s="327"/>
      <c r="E237" s="39" t="s">
        <v>123</v>
      </c>
      <c r="F237" s="132" t="s">
        <v>131</v>
      </c>
      <c r="G237" s="132" t="s">
        <v>474</v>
      </c>
      <c r="H237" s="40">
        <v>20</v>
      </c>
      <c r="I237" s="41">
        <v>131207820</v>
      </c>
      <c r="J237" s="42">
        <v>2628980</v>
      </c>
      <c r="K237" s="40">
        <f t="shared" si="46"/>
        <v>133836800</v>
      </c>
      <c r="L237" s="109">
        <f t="shared" si="45"/>
        <v>6691840</v>
      </c>
      <c r="M237" s="239">
        <f t="shared" si="54"/>
        <v>4.6469481168242758E-4</v>
      </c>
      <c r="N237" s="26"/>
      <c r="O237" s="26"/>
      <c r="P237" s="26"/>
      <c r="Q237" s="26"/>
    </row>
    <row r="238" spans="1:17" ht="39.950000000000003" customHeight="1">
      <c r="A238" s="26"/>
      <c r="B238" s="332"/>
      <c r="C238" s="323"/>
      <c r="D238" s="327"/>
      <c r="E238" s="39" t="s">
        <v>132</v>
      </c>
      <c r="F238" s="132" t="s">
        <v>139</v>
      </c>
      <c r="G238" s="132" t="s">
        <v>320</v>
      </c>
      <c r="H238" s="40">
        <v>20</v>
      </c>
      <c r="I238" s="41">
        <v>96828600</v>
      </c>
      <c r="J238" s="42">
        <v>35265790</v>
      </c>
      <c r="K238" s="40">
        <f t="shared" si="46"/>
        <v>132094390</v>
      </c>
      <c r="L238" s="109">
        <f t="shared" si="45"/>
        <v>6604719.5</v>
      </c>
      <c r="M238" s="239">
        <f t="shared" si="54"/>
        <v>4.6469481168242758E-4</v>
      </c>
      <c r="N238" s="26"/>
      <c r="O238" s="26"/>
      <c r="P238" s="26"/>
      <c r="Q238" s="26"/>
    </row>
    <row r="239" spans="1:17" ht="39.950000000000003" customHeight="1" thickBot="1">
      <c r="A239" s="26"/>
      <c r="B239" s="333"/>
      <c r="C239" s="325"/>
      <c r="D239" s="328"/>
      <c r="E239" s="43" t="s">
        <v>321</v>
      </c>
      <c r="F239" s="133" t="s">
        <v>322</v>
      </c>
      <c r="G239" s="133" t="s">
        <v>966</v>
      </c>
      <c r="H239" s="44">
        <v>3</v>
      </c>
      <c r="I239" s="45">
        <v>16969490</v>
      </c>
      <c r="J239" s="46">
        <v>925540</v>
      </c>
      <c r="K239" s="44">
        <f t="shared" si="46"/>
        <v>17895030</v>
      </c>
      <c r="L239" s="110">
        <f t="shared" si="45"/>
        <v>5965010</v>
      </c>
      <c r="M239" s="239">
        <f t="shared" si="54"/>
        <v>6.9704221752364134E-5</v>
      </c>
      <c r="N239" s="26"/>
      <c r="O239" s="26"/>
      <c r="P239" s="26"/>
      <c r="Q239" s="26"/>
    </row>
    <row r="240" spans="1:17" ht="39.950000000000003" customHeight="1">
      <c r="A240" s="26"/>
      <c r="B240" s="331">
        <v>48</v>
      </c>
      <c r="C240" s="330" t="s">
        <v>22</v>
      </c>
      <c r="D240" s="329">
        <f>Q52</f>
        <v>23103</v>
      </c>
      <c r="E240" s="47" t="s">
        <v>132</v>
      </c>
      <c r="F240" s="131" t="s">
        <v>139</v>
      </c>
      <c r="G240" s="131" t="s">
        <v>375</v>
      </c>
      <c r="H240" s="88">
        <v>14</v>
      </c>
      <c r="I240" s="89">
        <v>65763940</v>
      </c>
      <c r="J240" s="90">
        <v>41736710</v>
      </c>
      <c r="K240" s="88">
        <f t="shared" si="46"/>
        <v>107500650</v>
      </c>
      <c r="L240" s="111">
        <f t="shared" si="45"/>
        <v>7678617.8571428573</v>
      </c>
      <c r="M240" s="238">
        <f>IFERROR(H240/$Q$52,"-")</f>
        <v>6.059819071116305E-4</v>
      </c>
      <c r="N240" s="26"/>
      <c r="O240" s="26"/>
      <c r="P240" s="26"/>
      <c r="Q240" s="26"/>
    </row>
    <row r="241" spans="1:17" ht="39.950000000000003" customHeight="1">
      <c r="A241" s="26"/>
      <c r="B241" s="332"/>
      <c r="C241" s="323"/>
      <c r="D241" s="327"/>
      <c r="E241" s="39" t="s">
        <v>133</v>
      </c>
      <c r="F241" s="132" t="s">
        <v>140</v>
      </c>
      <c r="G241" s="132" t="s">
        <v>468</v>
      </c>
      <c r="H241" s="40">
        <v>21</v>
      </c>
      <c r="I241" s="41">
        <v>95519600</v>
      </c>
      <c r="J241" s="42">
        <v>36732530</v>
      </c>
      <c r="K241" s="40">
        <f t="shared" si="46"/>
        <v>132252130</v>
      </c>
      <c r="L241" s="109">
        <f t="shared" si="45"/>
        <v>6297720.4761904757</v>
      </c>
      <c r="M241" s="239">
        <f t="shared" ref="M241:M244" si="55">IFERROR(H241/$Q$52,"-")</f>
        <v>9.0897286066744581E-4</v>
      </c>
      <c r="N241" s="26"/>
      <c r="O241" s="26"/>
      <c r="P241" s="26"/>
      <c r="Q241" s="26"/>
    </row>
    <row r="242" spans="1:17" ht="39.950000000000003" customHeight="1">
      <c r="A242" s="26"/>
      <c r="B242" s="332"/>
      <c r="C242" s="323"/>
      <c r="D242" s="327"/>
      <c r="E242" s="39" t="s">
        <v>123</v>
      </c>
      <c r="F242" s="132" t="s">
        <v>131</v>
      </c>
      <c r="G242" s="132" t="s">
        <v>967</v>
      </c>
      <c r="H242" s="40">
        <v>7</v>
      </c>
      <c r="I242" s="41">
        <v>38998430</v>
      </c>
      <c r="J242" s="42">
        <v>1653790</v>
      </c>
      <c r="K242" s="40">
        <f t="shared" si="46"/>
        <v>40652220</v>
      </c>
      <c r="L242" s="109">
        <f t="shared" si="45"/>
        <v>5807460</v>
      </c>
      <c r="M242" s="239">
        <f t="shared" si="55"/>
        <v>3.0299095355581525E-4</v>
      </c>
      <c r="N242" s="26"/>
      <c r="O242" s="26"/>
      <c r="P242" s="26"/>
      <c r="Q242" s="26"/>
    </row>
    <row r="243" spans="1:17" ht="39.950000000000003" customHeight="1">
      <c r="A243" s="26"/>
      <c r="B243" s="332"/>
      <c r="C243" s="323"/>
      <c r="D243" s="327"/>
      <c r="E243" s="39" t="s">
        <v>122</v>
      </c>
      <c r="F243" s="132" t="s">
        <v>137</v>
      </c>
      <c r="G243" s="132" t="s">
        <v>276</v>
      </c>
      <c r="H243" s="40">
        <v>104</v>
      </c>
      <c r="I243" s="41">
        <v>269863480</v>
      </c>
      <c r="J243" s="42">
        <v>329744080</v>
      </c>
      <c r="K243" s="40">
        <f t="shared" si="46"/>
        <v>599607560</v>
      </c>
      <c r="L243" s="109">
        <f t="shared" si="45"/>
        <v>5765457.307692308</v>
      </c>
      <c r="M243" s="239">
        <f t="shared" si="55"/>
        <v>4.5015798814006837E-3</v>
      </c>
      <c r="N243" s="26"/>
      <c r="O243" s="26"/>
      <c r="P243" s="26"/>
      <c r="Q243" s="26"/>
    </row>
    <row r="244" spans="1:17" ht="39.950000000000003" customHeight="1" thickBot="1">
      <c r="A244" s="26"/>
      <c r="B244" s="333"/>
      <c r="C244" s="325"/>
      <c r="D244" s="328"/>
      <c r="E244" s="43" t="s">
        <v>294</v>
      </c>
      <c r="F244" s="133" t="s">
        <v>295</v>
      </c>
      <c r="G244" s="133" t="s">
        <v>968</v>
      </c>
      <c r="H244" s="44">
        <v>1</v>
      </c>
      <c r="I244" s="45">
        <v>5444440</v>
      </c>
      <c r="J244" s="46">
        <v>174490</v>
      </c>
      <c r="K244" s="44">
        <f t="shared" si="46"/>
        <v>5618930</v>
      </c>
      <c r="L244" s="110">
        <f t="shared" si="45"/>
        <v>5618930</v>
      </c>
      <c r="M244" s="240">
        <f t="shared" si="55"/>
        <v>4.3284421936545037E-5</v>
      </c>
      <c r="N244" s="26"/>
      <c r="O244" s="26"/>
      <c r="P244" s="26"/>
      <c r="Q244" s="26"/>
    </row>
    <row r="245" spans="1:17" ht="39.950000000000003" customHeight="1">
      <c r="A245" s="26"/>
      <c r="B245" s="331">
        <v>49</v>
      </c>
      <c r="C245" s="330" t="s">
        <v>23</v>
      </c>
      <c r="D245" s="329">
        <f>Q53</f>
        <v>22902</v>
      </c>
      <c r="E245" s="47" t="s">
        <v>294</v>
      </c>
      <c r="F245" s="131" t="s">
        <v>295</v>
      </c>
      <c r="G245" s="131" t="s">
        <v>969</v>
      </c>
      <c r="H245" s="88">
        <v>2</v>
      </c>
      <c r="I245" s="89">
        <v>15748000</v>
      </c>
      <c r="J245" s="90">
        <v>3468350</v>
      </c>
      <c r="K245" s="88">
        <f t="shared" si="46"/>
        <v>19216350</v>
      </c>
      <c r="L245" s="111">
        <f t="shared" si="45"/>
        <v>9608175</v>
      </c>
      <c r="M245" s="238">
        <f>IFERROR(H245/$Q$53,"-")</f>
        <v>8.7328617587983576E-5</v>
      </c>
      <c r="N245" s="26"/>
      <c r="O245" s="26"/>
      <c r="P245" s="26"/>
      <c r="Q245" s="26"/>
    </row>
    <row r="246" spans="1:17" ht="39.950000000000003" customHeight="1">
      <c r="A246" s="26"/>
      <c r="B246" s="332"/>
      <c r="C246" s="323"/>
      <c r="D246" s="327"/>
      <c r="E246" s="39" t="s">
        <v>163</v>
      </c>
      <c r="F246" s="132" t="s">
        <v>164</v>
      </c>
      <c r="G246" s="132" t="s">
        <v>970</v>
      </c>
      <c r="H246" s="40">
        <v>2</v>
      </c>
      <c r="I246" s="41">
        <v>1839750</v>
      </c>
      <c r="J246" s="42">
        <v>12866590</v>
      </c>
      <c r="K246" s="40">
        <f t="shared" si="46"/>
        <v>14706340</v>
      </c>
      <c r="L246" s="109">
        <f t="shared" si="45"/>
        <v>7353170</v>
      </c>
      <c r="M246" s="239">
        <f t="shared" ref="M246:M249" si="56">IFERROR(H246/$Q$53,"-")</f>
        <v>8.7328617587983576E-5</v>
      </c>
      <c r="N246" s="26"/>
      <c r="O246" s="26"/>
      <c r="P246" s="26"/>
      <c r="Q246" s="26"/>
    </row>
    <row r="247" spans="1:17" ht="39.950000000000003" customHeight="1">
      <c r="A247" s="26"/>
      <c r="B247" s="332"/>
      <c r="C247" s="323"/>
      <c r="D247" s="327"/>
      <c r="E247" s="39" t="s">
        <v>123</v>
      </c>
      <c r="F247" s="132" t="s">
        <v>131</v>
      </c>
      <c r="G247" s="132" t="s">
        <v>971</v>
      </c>
      <c r="H247" s="40">
        <v>10</v>
      </c>
      <c r="I247" s="41">
        <v>71165080</v>
      </c>
      <c r="J247" s="42">
        <v>2356130</v>
      </c>
      <c r="K247" s="40">
        <f t="shared" si="46"/>
        <v>73521210</v>
      </c>
      <c r="L247" s="109">
        <f t="shared" si="45"/>
        <v>7352121</v>
      </c>
      <c r="M247" s="239">
        <f t="shared" si="56"/>
        <v>4.3664308793991789E-4</v>
      </c>
      <c r="N247" s="26"/>
      <c r="O247" s="26"/>
      <c r="P247" s="26"/>
      <c r="Q247" s="26"/>
    </row>
    <row r="248" spans="1:17" ht="39.950000000000003" customHeight="1">
      <c r="A248" s="26"/>
      <c r="B248" s="332"/>
      <c r="C248" s="323"/>
      <c r="D248" s="327"/>
      <c r="E248" s="39" t="s">
        <v>133</v>
      </c>
      <c r="F248" s="132" t="s">
        <v>140</v>
      </c>
      <c r="G248" s="132" t="s">
        <v>972</v>
      </c>
      <c r="H248" s="40">
        <v>24</v>
      </c>
      <c r="I248" s="41">
        <v>132044460</v>
      </c>
      <c r="J248" s="42">
        <v>41657480</v>
      </c>
      <c r="K248" s="40">
        <f t="shared" si="46"/>
        <v>173701940</v>
      </c>
      <c r="L248" s="109">
        <f t="shared" si="45"/>
        <v>7237580.833333333</v>
      </c>
      <c r="M248" s="239">
        <f t="shared" si="56"/>
        <v>1.0479434110558031E-3</v>
      </c>
      <c r="N248" s="26"/>
      <c r="O248" s="26"/>
      <c r="P248" s="26"/>
      <c r="Q248" s="26"/>
    </row>
    <row r="249" spans="1:17" ht="39.950000000000003" customHeight="1" thickBot="1">
      <c r="A249" s="26"/>
      <c r="B249" s="333"/>
      <c r="C249" s="325"/>
      <c r="D249" s="328"/>
      <c r="E249" s="43" t="s">
        <v>268</v>
      </c>
      <c r="F249" s="133" t="s">
        <v>269</v>
      </c>
      <c r="G249" s="133" t="s">
        <v>973</v>
      </c>
      <c r="H249" s="44">
        <v>14</v>
      </c>
      <c r="I249" s="45">
        <v>19034950</v>
      </c>
      <c r="J249" s="46">
        <v>70945300</v>
      </c>
      <c r="K249" s="44">
        <f t="shared" si="46"/>
        <v>89980250</v>
      </c>
      <c r="L249" s="110">
        <f t="shared" si="45"/>
        <v>6427160.7142857146</v>
      </c>
      <c r="M249" s="240">
        <f t="shared" si="56"/>
        <v>6.1130032311588513E-4</v>
      </c>
      <c r="N249" s="26"/>
      <c r="O249" s="26"/>
      <c r="P249" s="26"/>
      <c r="Q249" s="26"/>
    </row>
    <row r="250" spans="1:17" ht="39.950000000000003" customHeight="1">
      <c r="A250" s="26"/>
      <c r="B250" s="331">
        <v>50</v>
      </c>
      <c r="C250" s="330" t="s">
        <v>14</v>
      </c>
      <c r="D250" s="329">
        <f>Q54</f>
        <v>20903</v>
      </c>
      <c r="E250" s="47" t="s">
        <v>318</v>
      </c>
      <c r="F250" s="131" t="s">
        <v>319</v>
      </c>
      <c r="G250" s="131" t="s">
        <v>974</v>
      </c>
      <c r="H250" s="88">
        <v>1</v>
      </c>
      <c r="I250" s="89">
        <v>8483300</v>
      </c>
      <c r="J250" s="90">
        <v>174780</v>
      </c>
      <c r="K250" s="88">
        <f t="shared" si="46"/>
        <v>8658080</v>
      </c>
      <c r="L250" s="111">
        <f t="shared" si="45"/>
        <v>8658080</v>
      </c>
      <c r="M250" s="238">
        <f>IFERROR(H250/$Q$54,"-")</f>
        <v>4.784002296321102E-5</v>
      </c>
      <c r="N250" s="26"/>
      <c r="O250" s="26"/>
      <c r="P250" s="26"/>
      <c r="Q250" s="26"/>
    </row>
    <row r="251" spans="1:17" ht="39.950000000000003" customHeight="1">
      <c r="A251" s="26"/>
      <c r="B251" s="332"/>
      <c r="C251" s="323"/>
      <c r="D251" s="327"/>
      <c r="E251" s="39" t="s">
        <v>132</v>
      </c>
      <c r="F251" s="132" t="s">
        <v>139</v>
      </c>
      <c r="G251" s="132" t="s">
        <v>975</v>
      </c>
      <c r="H251" s="40">
        <v>13</v>
      </c>
      <c r="I251" s="41">
        <v>71362550</v>
      </c>
      <c r="J251" s="42">
        <v>31368280</v>
      </c>
      <c r="K251" s="40">
        <f t="shared" si="46"/>
        <v>102730830</v>
      </c>
      <c r="L251" s="109">
        <f t="shared" si="45"/>
        <v>7902371.538461538</v>
      </c>
      <c r="M251" s="242">
        <f t="shared" ref="M251:M254" si="57">IFERROR(H251/$Q$54,"-")</f>
        <v>6.2192029852174333E-4</v>
      </c>
      <c r="N251" s="26"/>
      <c r="O251" s="26"/>
      <c r="P251" s="26"/>
      <c r="Q251" s="26"/>
    </row>
    <row r="252" spans="1:17" ht="39.950000000000003" customHeight="1">
      <c r="A252" s="26"/>
      <c r="B252" s="332"/>
      <c r="C252" s="323"/>
      <c r="D252" s="327"/>
      <c r="E252" s="39" t="s">
        <v>976</v>
      </c>
      <c r="F252" s="132" t="s">
        <v>977</v>
      </c>
      <c r="G252" s="132" t="s">
        <v>978</v>
      </c>
      <c r="H252" s="40">
        <v>1</v>
      </c>
      <c r="I252" s="41">
        <v>7188070</v>
      </c>
      <c r="J252" s="42">
        <v>0</v>
      </c>
      <c r="K252" s="40">
        <f t="shared" si="46"/>
        <v>7188070</v>
      </c>
      <c r="L252" s="109">
        <f t="shared" si="45"/>
        <v>7188070</v>
      </c>
      <c r="M252" s="239">
        <f t="shared" si="57"/>
        <v>4.784002296321102E-5</v>
      </c>
      <c r="N252" s="26"/>
      <c r="O252" s="26"/>
      <c r="P252" s="26"/>
      <c r="Q252" s="26"/>
    </row>
    <row r="253" spans="1:17" ht="39.950000000000003" customHeight="1">
      <c r="A253" s="26"/>
      <c r="B253" s="332"/>
      <c r="C253" s="323"/>
      <c r="D253" s="327"/>
      <c r="E253" s="39" t="s">
        <v>133</v>
      </c>
      <c r="F253" s="132" t="s">
        <v>140</v>
      </c>
      <c r="G253" s="132" t="s">
        <v>979</v>
      </c>
      <c r="H253" s="40">
        <v>19</v>
      </c>
      <c r="I253" s="41">
        <v>90137190</v>
      </c>
      <c r="J253" s="42">
        <v>35301690</v>
      </c>
      <c r="K253" s="40">
        <f t="shared" si="46"/>
        <v>125438880</v>
      </c>
      <c r="L253" s="109">
        <f t="shared" si="45"/>
        <v>6602046.3157894732</v>
      </c>
      <c r="M253" s="239">
        <f t="shared" si="57"/>
        <v>9.0896043630100942E-4</v>
      </c>
      <c r="N253" s="26"/>
      <c r="O253" s="26"/>
      <c r="P253" s="26"/>
      <c r="Q253" s="26"/>
    </row>
    <row r="254" spans="1:17" ht="39.950000000000003" customHeight="1" thickBot="1">
      <c r="A254" s="26"/>
      <c r="B254" s="333"/>
      <c r="C254" s="325"/>
      <c r="D254" s="328"/>
      <c r="E254" s="43" t="s">
        <v>123</v>
      </c>
      <c r="F254" s="133" t="s">
        <v>131</v>
      </c>
      <c r="G254" s="133" t="s">
        <v>980</v>
      </c>
      <c r="H254" s="44">
        <v>8</v>
      </c>
      <c r="I254" s="45">
        <v>50847880</v>
      </c>
      <c r="J254" s="46">
        <v>1107670</v>
      </c>
      <c r="K254" s="44">
        <f t="shared" si="46"/>
        <v>51955550</v>
      </c>
      <c r="L254" s="110">
        <f t="shared" si="45"/>
        <v>6494443.75</v>
      </c>
      <c r="M254" s="240">
        <f t="shared" si="57"/>
        <v>3.8272018370568816E-4</v>
      </c>
      <c r="N254" s="26"/>
      <c r="O254" s="26"/>
      <c r="P254" s="26"/>
      <c r="Q254" s="26"/>
    </row>
    <row r="255" spans="1:17" ht="39.950000000000003" customHeight="1">
      <c r="A255" s="26"/>
      <c r="B255" s="331">
        <v>51</v>
      </c>
      <c r="C255" s="330" t="s">
        <v>42</v>
      </c>
      <c r="D255" s="329">
        <f>Q55</f>
        <v>28605</v>
      </c>
      <c r="E255" s="47" t="s">
        <v>268</v>
      </c>
      <c r="F255" s="131" t="s">
        <v>269</v>
      </c>
      <c r="G255" s="131" t="s">
        <v>443</v>
      </c>
      <c r="H255" s="88">
        <v>14</v>
      </c>
      <c r="I255" s="89">
        <v>32937700</v>
      </c>
      <c r="J255" s="90">
        <v>179041650</v>
      </c>
      <c r="K255" s="88">
        <f t="shared" si="46"/>
        <v>211979350</v>
      </c>
      <c r="L255" s="111">
        <f t="shared" si="45"/>
        <v>15141382.142857144</v>
      </c>
      <c r="M255" s="238">
        <f>IFERROR(H255/$Q$55,"-")</f>
        <v>4.894249257122881E-4</v>
      </c>
      <c r="N255" s="26"/>
      <c r="O255" s="26"/>
      <c r="P255" s="26"/>
      <c r="Q255" s="26"/>
    </row>
    <row r="256" spans="1:17" ht="39.950000000000003" customHeight="1">
      <c r="A256" s="26"/>
      <c r="B256" s="332"/>
      <c r="C256" s="323"/>
      <c r="D256" s="327"/>
      <c r="E256" s="39" t="s">
        <v>310</v>
      </c>
      <c r="F256" s="132" t="s">
        <v>311</v>
      </c>
      <c r="G256" s="132" t="s">
        <v>981</v>
      </c>
      <c r="H256" s="40">
        <v>2</v>
      </c>
      <c r="I256" s="41">
        <v>14975720</v>
      </c>
      <c r="J256" s="42">
        <v>313970</v>
      </c>
      <c r="K256" s="40">
        <f t="shared" si="46"/>
        <v>15289690</v>
      </c>
      <c r="L256" s="109">
        <f t="shared" si="45"/>
        <v>7644845</v>
      </c>
      <c r="M256" s="239">
        <f t="shared" ref="M256:M259" si="58">IFERROR(H256/$Q$55,"-")</f>
        <v>6.9917846530326863E-5</v>
      </c>
      <c r="N256" s="26"/>
      <c r="O256" s="26"/>
      <c r="P256" s="26"/>
      <c r="Q256" s="26"/>
    </row>
    <row r="257" spans="1:17" ht="39.950000000000003" customHeight="1">
      <c r="A257" s="26"/>
      <c r="B257" s="332"/>
      <c r="C257" s="323"/>
      <c r="D257" s="327"/>
      <c r="E257" s="39" t="s">
        <v>133</v>
      </c>
      <c r="F257" s="132" t="s">
        <v>140</v>
      </c>
      <c r="G257" s="132" t="s">
        <v>460</v>
      </c>
      <c r="H257" s="40">
        <v>32</v>
      </c>
      <c r="I257" s="41">
        <v>134477990</v>
      </c>
      <c r="J257" s="42">
        <v>87423030</v>
      </c>
      <c r="K257" s="40">
        <f t="shared" si="46"/>
        <v>221901020</v>
      </c>
      <c r="L257" s="109">
        <f t="shared" si="45"/>
        <v>6934406.875</v>
      </c>
      <c r="M257" s="239">
        <f t="shared" si="58"/>
        <v>1.1186855444852298E-3</v>
      </c>
      <c r="N257" s="26"/>
      <c r="O257" s="26"/>
      <c r="P257" s="26"/>
      <c r="Q257" s="26"/>
    </row>
    <row r="258" spans="1:17" ht="39.950000000000003" customHeight="1">
      <c r="A258" s="26"/>
      <c r="B258" s="332"/>
      <c r="C258" s="323"/>
      <c r="D258" s="327"/>
      <c r="E258" s="39" t="s">
        <v>132</v>
      </c>
      <c r="F258" s="132" t="s">
        <v>139</v>
      </c>
      <c r="G258" s="132" t="s">
        <v>982</v>
      </c>
      <c r="H258" s="40">
        <v>19</v>
      </c>
      <c r="I258" s="41">
        <v>69115820</v>
      </c>
      <c r="J258" s="42">
        <v>48940030</v>
      </c>
      <c r="K258" s="40">
        <f t="shared" si="46"/>
        <v>118055850</v>
      </c>
      <c r="L258" s="109">
        <f t="shared" si="45"/>
        <v>6213465.7894736845</v>
      </c>
      <c r="M258" s="239">
        <f t="shared" si="58"/>
        <v>6.6421954203810523E-4</v>
      </c>
      <c r="N258" s="26"/>
      <c r="O258" s="26"/>
      <c r="P258" s="26"/>
      <c r="Q258" s="26"/>
    </row>
    <row r="259" spans="1:17" ht="39.950000000000003" customHeight="1" thickBot="1">
      <c r="A259" s="26"/>
      <c r="B259" s="333"/>
      <c r="C259" s="325"/>
      <c r="D259" s="328"/>
      <c r="E259" s="43" t="s">
        <v>134</v>
      </c>
      <c r="F259" s="133" t="s">
        <v>141</v>
      </c>
      <c r="G259" s="133" t="s">
        <v>272</v>
      </c>
      <c r="H259" s="44">
        <v>2</v>
      </c>
      <c r="I259" s="45">
        <v>11329010</v>
      </c>
      <c r="J259" s="46">
        <v>755040</v>
      </c>
      <c r="K259" s="44">
        <f t="shared" si="46"/>
        <v>12084050</v>
      </c>
      <c r="L259" s="110">
        <f t="shared" si="45"/>
        <v>6042025</v>
      </c>
      <c r="M259" s="239">
        <f t="shared" si="58"/>
        <v>6.9917846530326863E-5</v>
      </c>
      <c r="N259" s="26"/>
      <c r="O259" s="26"/>
      <c r="P259" s="26"/>
      <c r="Q259" s="26"/>
    </row>
    <row r="260" spans="1:17" ht="39.950000000000003" customHeight="1">
      <c r="A260" s="26"/>
      <c r="B260" s="331">
        <v>52</v>
      </c>
      <c r="C260" s="330" t="s">
        <v>4</v>
      </c>
      <c r="D260" s="329">
        <f>Q56</f>
        <v>22912</v>
      </c>
      <c r="E260" s="47" t="s">
        <v>132</v>
      </c>
      <c r="F260" s="131" t="s">
        <v>139</v>
      </c>
      <c r="G260" s="131" t="s">
        <v>393</v>
      </c>
      <c r="H260" s="88">
        <v>12</v>
      </c>
      <c r="I260" s="89">
        <v>49745710</v>
      </c>
      <c r="J260" s="90">
        <v>39854040</v>
      </c>
      <c r="K260" s="88">
        <f t="shared" si="46"/>
        <v>89599750</v>
      </c>
      <c r="L260" s="111">
        <f t="shared" si="45"/>
        <v>7466645.833333333</v>
      </c>
      <c r="M260" s="238">
        <f>IFERROR(H260/$Q$56,"-")</f>
        <v>5.2374301675977653E-4</v>
      </c>
      <c r="N260" s="26"/>
      <c r="O260" s="26"/>
      <c r="P260" s="26"/>
      <c r="Q260" s="26"/>
    </row>
    <row r="261" spans="1:17" ht="39.950000000000003" customHeight="1">
      <c r="A261" s="26"/>
      <c r="B261" s="332"/>
      <c r="C261" s="323"/>
      <c r="D261" s="327"/>
      <c r="E261" s="39" t="s">
        <v>123</v>
      </c>
      <c r="F261" s="132" t="s">
        <v>131</v>
      </c>
      <c r="G261" s="132" t="s">
        <v>983</v>
      </c>
      <c r="H261" s="40">
        <v>9</v>
      </c>
      <c r="I261" s="41">
        <v>62814700</v>
      </c>
      <c r="J261" s="42">
        <v>2723880</v>
      </c>
      <c r="K261" s="40">
        <f t="shared" si="46"/>
        <v>65538580</v>
      </c>
      <c r="L261" s="109">
        <f t="shared" ref="L261:L324" si="59">IFERROR(K261/H261,"-")</f>
        <v>7282064.444444444</v>
      </c>
      <c r="M261" s="239">
        <f t="shared" ref="M261:M264" si="60">IFERROR(H261/$Q$56,"-")</f>
        <v>3.9280726256983242E-4</v>
      </c>
      <c r="N261" s="26"/>
      <c r="O261" s="26"/>
      <c r="P261" s="26"/>
      <c r="Q261" s="26"/>
    </row>
    <row r="262" spans="1:17" ht="39.950000000000003" customHeight="1">
      <c r="A262" s="26"/>
      <c r="B262" s="332"/>
      <c r="C262" s="323"/>
      <c r="D262" s="327"/>
      <c r="E262" s="39" t="s">
        <v>133</v>
      </c>
      <c r="F262" s="132" t="s">
        <v>140</v>
      </c>
      <c r="G262" s="132" t="s">
        <v>984</v>
      </c>
      <c r="H262" s="40">
        <v>21</v>
      </c>
      <c r="I262" s="41">
        <v>86648450</v>
      </c>
      <c r="J262" s="42">
        <v>47410580</v>
      </c>
      <c r="K262" s="40">
        <f t="shared" ref="K262:K325" si="61">SUM(I262:J262)</f>
        <v>134059030</v>
      </c>
      <c r="L262" s="109">
        <f t="shared" si="59"/>
        <v>6383763.333333333</v>
      </c>
      <c r="M262" s="239">
        <f t="shared" si="60"/>
        <v>9.1655027932960895E-4</v>
      </c>
      <c r="N262" s="26"/>
      <c r="O262" s="26"/>
      <c r="P262" s="26"/>
      <c r="Q262" s="26"/>
    </row>
    <row r="263" spans="1:17" ht="39.950000000000003" customHeight="1">
      <c r="A263" s="26"/>
      <c r="B263" s="332"/>
      <c r="C263" s="323"/>
      <c r="D263" s="327"/>
      <c r="E263" s="39" t="s">
        <v>122</v>
      </c>
      <c r="F263" s="132" t="s">
        <v>137</v>
      </c>
      <c r="G263" s="132" t="s">
        <v>241</v>
      </c>
      <c r="H263" s="40">
        <v>83</v>
      </c>
      <c r="I263" s="41">
        <v>185676090</v>
      </c>
      <c r="J263" s="42">
        <v>290266290</v>
      </c>
      <c r="K263" s="40">
        <f t="shared" si="61"/>
        <v>475942380</v>
      </c>
      <c r="L263" s="109">
        <f t="shared" si="59"/>
        <v>5734245.542168675</v>
      </c>
      <c r="M263" s="239">
        <f t="shared" si="60"/>
        <v>3.6225558659217878E-3</v>
      </c>
      <c r="N263" s="26"/>
      <c r="O263" s="26"/>
      <c r="P263" s="26"/>
      <c r="Q263" s="26"/>
    </row>
    <row r="264" spans="1:17" ht="39.950000000000003" customHeight="1" thickBot="1">
      <c r="A264" s="26"/>
      <c r="B264" s="333"/>
      <c r="C264" s="325"/>
      <c r="D264" s="328"/>
      <c r="E264" s="43" t="s">
        <v>298</v>
      </c>
      <c r="F264" s="133" t="s">
        <v>299</v>
      </c>
      <c r="G264" s="133" t="s">
        <v>985</v>
      </c>
      <c r="H264" s="44">
        <v>1</v>
      </c>
      <c r="I264" s="45">
        <v>5465100</v>
      </c>
      <c r="J264" s="46">
        <v>0</v>
      </c>
      <c r="K264" s="44">
        <f t="shared" si="61"/>
        <v>5465100</v>
      </c>
      <c r="L264" s="110">
        <f t="shared" si="59"/>
        <v>5465100</v>
      </c>
      <c r="M264" s="239">
        <f t="shared" si="60"/>
        <v>4.3645251396648046E-5</v>
      </c>
      <c r="N264" s="26"/>
      <c r="O264" s="26"/>
      <c r="P264" s="26"/>
      <c r="Q264" s="26"/>
    </row>
    <row r="265" spans="1:17" ht="39.950000000000003" customHeight="1">
      <c r="A265" s="26"/>
      <c r="B265" s="331">
        <v>53</v>
      </c>
      <c r="C265" s="330" t="s">
        <v>19</v>
      </c>
      <c r="D265" s="329">
        <f>Q57</f>
        <v>12794</v>
      </c>
      <c r="E265" s="47" t="s">
        <v>132</v>
      </c>
      <c r="F265" s="131" t="s">
        <v>139</v>
      </c>
      <c r="G265" s="131" t="s">
        <v>320</v>
      </c>
      <c r="H265" s="88">
        <v>9</v>
      </c>
      <c r="I265" s="89">
        <v>37373430</v>
      </c>
      <c r="J265" s="90">
        <v>26178930</v>
      </c>
      <c r="K265" s="88">
        <f t="shared" si="61"/>
        <v>63552360</v>
      </c>
      <c r="L265" s="111">
        <f t="shared" si="59"/>
        <v>7061373.333333333</v>
      </c>
      <c r="M265" s="238">
        <f>IFERROR(H265/$Q$57,"-")</f>
        <v>7.0345474441144281E-4</v>
      </c>
      <c r="N265" s="26"/>
      <c r="O265" s="26"/>
      <c r="P265" s="26"/>
      <c r="Q265" s="26"/>
    </row>
    <row r="266" spans="1:17" ht="39.950000000000003" customHeight="1">
      <c r="A266" s="26"/>
      <c r="B266" s="332"/>
      <c r="C266" s="323"/>
      <c r="D266" s="327"/>
      <c r="E266" s="39" t="s">
        <v>133</v>
      </c>
      <c r="F266" s="132" t="s">
        <v>140</v>
      </c>
      <c r="G266" s="132" t="s">
        <v>986</v>
      </c>
      <c r="H266" s="40">
        <v>16</v>
      </c>
      <c r="I266" s="41">
        <v>80430790</v>
      </c>
      <c r="J266" s="42">
        <v>23823180</v>
      </c>
      <c r="K266" s="40">
        <f t="shared" si="61"/>
        <v>104253970</v>
      </c>
      <c r="L266" s="109">
        <f t="shared" si="59"/>
        <v>6515873.125</v>
      </c>
      <c r="M266" s="239">
        <f t="shared" ref="M266:M269" si="62">IFERROR(H266/$Q$57,"-")</f>
        <v>1.2505862122870095E-3</v>
      </c>
      <c r="N266" s="26"/>
      <c r="O266" s="26"/>
      <c r="P266" s="26"/>
      <c r="Q266" s="26"/>
    </row>
    <row r="267" spans="1:17" ht="39.950000000000003" customHeight="1">
      <c r="A267" s="26"/>
      <c r="B267" s="332"/>
      <c r="C267" s="323"/>
      <c r="D267" s="327"/>
      <c r="E267" s="39" t="s">
        <v>161</v>
      </c>
      <c r="F267" s="132" t="s">
        <v>162</v>
      </c>
      <c r="G267" s="132" t="s">
        <v>987</v>
      </c>
      <c r="H267" s="40">
        <v>18</v>
      </c>
      <c r="I267" s="41">
        <v>95129840</v>
      </c>
      <c r="J267" s="42">
        <v>3569220</v>
      </c>
      <c r="K267" s="40">
        <f t="shared" si="61"/>
        <v>98699060</v>
      </c>
      <c r="L267" s="109">
        <f t="shared" si="59"/>
        <v>5483281.111111111</v>
      </c>
      <c r="M267" s="239">
        <f t="shared" si="62"/>
        <v>1.4069094888228856E-3</v>
      </c>
      <c r="N267" s="26"/>
      <c r="O267" s="26"/>
      <c r="P267" s="26"/>
      <c r="Q267" s="26"/>
    </row>
    <row r="268" spans="1:17" ht="39.950000000000003" customHeight="1">
      <c r="A268" s="26"/>
      <c r="B268" s="332"/>
      <c r="C268" s="323"/>
      <c r="D268" s="327"/>
      <c r="E268" s="39" t="s">
        <v>834</v>
      </c>
      <c r="F268" s="132" t="s">
        <v>835</v>
      </c>
      <c r="G268" s="132" t="s">
        <v>836</v>
      </c>
      <c r="H268" s="40">
        <v>7</v>
      </c>
      <c r="I268" s="41">
        <v>15226170</v>
      </c>
      <c r="J268" s="42">
        <v>22740770</v>
      </c>
      <c r="K268" s="40">
        <f t="shared" si="61"/>
        <v>37966940</v>
      </c>
      <c r="L268" s="109">
        <f t="shared" si="59"/>
        <v>5423848.5714285718</v>
      </c>
      <c r="M268" s="239">
        <f t="shared" si="62"/>
        <v>5.471314678755667E-4</v>
      </c>
      <c r="N268" s="26"/>
      <c r="O268" s="26"/>
      <c r="P268" s="26"/>
      <c r="Q268" s="26"/>
    </row>
    <row r="269" spans="1:17" ht="39.950000000000003" customHeight="1" thickBot="1">
      <c r="A269" s="26"/>
      <c r="B269" s="333"/>
      <c r="C269" s="325"/>
      <c r="D269" s="328"/>
      <c r="E269" s="43" t="s">
        <v>268</v>
      </c>
      <c r="F269" s="133" t="s">
        <v>269</v>
      </c>
      <c r="G269" s="133" t="s">
        <v>988</v>
      </c>
      <c r="H269" s="44">
        <v>13</v>
      </c>
      <c r="I269" s="45">
        <v>26882940</v>
      </c>
      <c r="J269" s="46">
        <v>42050540</v>
      </c>
      <c r="K269" s="44">
        <f t="shared" si="61"/>
        <v>68933480</v>
      </c>
      <c r="L269" s="110">
        <f t="shared" si="59"/>
        <v>5302575.384615385</v>
      </c>
      <c r="M269" s="239">
        <f t="shared" si="62"/>
        <v>1.0161012974831954E-3</v>
      </c>
      <c r="N269" s="26"/>
      <c r="O269" s="26"/>
      <c r="P269" s="26"/>
      <c r="Q269" s="26"/>
    </row>
    <row r="270" spans="1:17" ht="39.950000000000003" customHeight="1">
      <c r="A270" s="26"/>
      <c r="B270" s="331">
        <v>54</v>
      </c>
      <c r="C270" s="330" t="s">
        <v>498</v>
      </c>
      <c r="D270" s="329">
        <f>Q58</f>
        <v>21237</v>
      </c>
      <c r="E270" s="47" t="s">
        <v>134</v>
      </c>
      <c r="F270" s="131" t="s">
        <v>141</v>
      </c>
      <c r="G270" s="131" t="s">
        <v>272</v>
      </c>
      <c r="H270" s="88">
        <v>1</v>
      </c>
      <c r="I270" s="89">
        <v>6172660</v>
      </c>
      <c r="J270" s="90">
        <v>3260</v>
      </c>
      <c r="K270" s="88">
        <f t="shared" si="61"/>
        <v>6175920</v>
      </c>
      <c r="L270" s="111">
        <f t="shared" si="59"/>
        <v>6175920</v>
      </c>
      <c r="M270" s="238">
        <f>IFERROR(H270/$Q$58,"-")</f>
        <v>4.7087630079578097E-5</v>
      </c>
      <c r="N270" s="26"/>
      <c r="O270" s="26"/>
      <c r="P270" s="26"/>
      <c r="Q270" s="26"/>
    </row>
    <row r="271" spans="1:17" ht="39.950000000000003" customHeight="1">
      <c r="A271" s="26"/>
      <c r="B271" s="332"/>
      <c r="C271" s="323"/>
      <c r="D271" s="327"/>
      <c r="E271" s="39" t="s">
        <v>122</v>
      </c>
      <c r="F271" s="132" t="s">
        <v>137</v>
      </c>
      <c r="G271" s="132" t="s">
        <v>241</v>
      </c>
      <c r="H271" s="40">
        <v>82</v>
      </c>
      <c r="I271" s="41">
        <v>186423370</v>
      </c>
      <c r="J271" s="42">
        <v>284512480</v>
      </c>
      <c r="K271" s="40">
        <f t="shared" si="61"/>
        <v>470935850</v>
      </c>
      <c r="L271" s="109">
        <f t="shared" si="59"/>
        <v>5743120.1219512196</v>
      </c>
      <c r="M271" s="239">
        <f t="shared" ref="M271:M274" si="63">IFERROR(H271/$Q$58,"-")</f>
        <v>3.8611856665254039E-3</v>
      </c>
      <c r="N271" s="26"/>
      <c r="O271" s="26"/>
      <c r="P271" s="26"/>
      <c r="Q271" s="26"/>
    </row>
    <row r="272" spans="1:17" ht="39.950000000000003" customHeight="1">
      <c r="A272" s="26"/>
      <c r="B272" s="332"/>
      <c r="C272" s="323"/>
      <c r="D272" s="327"/>
      <c r="E272" s="39" t="s">
        <v>133</v>
      </c>
      <c r="F272" s="132" t="s">
        <v>140</v>
      </c>
      <c r="G272" s="132" t="s">
        <v>455</v>
      </c>
      <c r="H272" s="40">
        <v>32</v>
      </c>
      <c r="I272" s="41">
        <v>105630560</v>
      </c>
      <c r="J272" s="42">
        <v>77123300</v>
      </c>
      <c r="K272" s="40">
        <f t="shared" si="61"/>
        <v>182753860</v>
      </c>
      <c r="L272" s="109">
        <f t="shared" si="59"/>
        <v>5711058.125</v>
      </c>
      <c r="M272" s="239">
        <f t="shared" si="63"/>
        <v>1.5068041625464991E-3</v>
      </c>
      <c r="N272" s="26"/>
      <c r="O272" s="26"/>
      <c r="P272" s="26"/>
      <c r="Q272" s="26"/>
    </row>
    <row r="273" spans="1:17" ht="39.950000000000003" customHeight="1">
      <c r="A273" s="26"/>
      <c r="B273" s="332"/>
      <c r="C273" s="323"/>
      <c r="D273" s="327"/>
      <c r="E273" s="39" t="s">
        <v>388</v>
      </c>
      <c r="F273" s="132" t="s">
        <v>389</v>
      </c>
      <c r="G273" s="132" t="s">
        <v>396</v>
      </c>
      <c r="H273" s="40">
        <v>1</v>
      </c>
      <c r="I273" s="41">
        <v>5263510</v>
      </c>
      <c r="J273" s="42">
        <v>0</v>
      </c>
      <c r="K273" s="40">
        <f t="shared" si="61"/>
        <v>5263510</v>
      </c>
      <c r="L273" s="109">
        <f t="shared" si="59"/>
        <v>5263510</v>
      </c>
      <c r="M273" s="239">
        <f t="shared" si="63"/>
        <v>4.7087630079578097E-5</v>
      </c>
      <c r="N273" s="26"/>
      <c r="O273" s="26"/>
      <c r="P273" s="26"/>
      <c r="Q273" s="26"/>
    </row>
    <row r="274" spans="1:17" ht="39.950000000000003" customHeight="1" thickBot="1">
      <c r="A274" s="26"/>
      <c r="B274" s="333"/>
      <c r="C274" s="325"/>
      <c r="D274" s="328"/>
      <c r="E274" s="43" t="s">
        <v>834</v>
      </c>
      <c r="F274" s="133" t="s">
        <v>835</v>
      </c>
      <c r="G274" s="133" t="s">
        <v>989</v>
      </c>
      <c r="H274" s="44">
        <v>28</v>
      </c>
      <c r="I274" s="45">
        <v>49408780</v>
      </c>
      <c r="J274" s="46">
        <v>82509840</v>
      </c>
      <c r="K274" s="44">
        <f t="shared" si="61"/>
        <v>131918620</v>
      </c>
      <c r="L274" s="110">
        <f t="shared" si="59"/>
        <v>4711379.2857142854</v>
      </c>
      <c r="M274" s="240">
        <f t="shared" si="63"/>
        <v>1.3184536422281867E-3</v>
      </c>
      <c r="N274" s="26"/>
      <c r="O274" s="26"/>
      <c r="P274" s="26"/>
      <c r="Q274" s="26"/>
    </row>
    <row r="275" spans="1:17" ht="39.950000000000003" customHeight="1">
      <c r="A275" s="26"/>
      <c r="B275" s="331">
        <v>55</v>
      </c>
      <c r="C275" s="330" t="s">
        <v>15</v>
      </c>
      <c r="D275" s="329">
        <f>Q59</f>
        <v>21975</v>
      </c>
      <c r="E275" s="47" t="s">
        <v>123</v>
      </c>
      <c r="F275" s="131" t="s">
        <v>131</v>
      </c>
      <c r="G275" s="131" t="s">
        <v>316</v>
      </c>
      <c r="H275" s="88">
        <v>11</v>
      </c>
      <c r="I275" s="89">
        <v>90172750</v>
      </c>
      <c r="J275" s="90">
        <v>1809860</v>
      </c>
      <c r="K275" s="88">
        <f t="shared" si="61"/>
        <v>91982610</v>
      </c>
      <c r="L275" s="111">
        <f t="shared" si="59"/>
        <v>8362055.4545454541</v>
      </c>
      <c r="M275" s="238">
        <f>IFERROR(H275/$Q$59,"-")</f>
        <v>5.0056882821387938E-4</v>
      </c>
      <c r="N275" s="26"/>
      <c r="O275" s="26"/>
      <c r="P275" s="26"/>
      <c r="Q275" s="26"/>
    </row>
    <row r="276" spans="1:17" ht="39.950000000000003" customHeight="1">
      <c r="A276" s="26"/>
      <c r="B276" s="332"/>
      <c r="C276" s="323"/>
      <c r="D276" s="327"/>
      <c r="E276" s="39" t="s">
        <v>310</v>
      </c>
      <c r="F276" s="132" t="s">
        <v>311</v>
      </c>
      <c r="G276" s="132" t="s">
        <v>472</v>
      </c>
      <c r="H276" s="40">
        <v>1</v>
      </c>
      <c r="I276" s="41">
        <v>7241050</v>
      </c>
      <c r="J276" s="42">
        <v>468020</v>
      </c>
      <c r="K276" s="40">
        <f t="shared" si="61"/>
        <v>7709070</v>
      </c>
      <c r="L276" s="109">
        <f t="shared" si="59"/>
        <v>7709070</v>
      </c>
      <c r="M276" s="239">
        <f t="shared" ref="M276:M279" si="64">IFERROR(H276/$Q$59,"-")</f>
        <v>4.5506257110352676E-5</v>
      </c>
      <c r="N276" s="26"/>
      <c r="O276" s="26"/>
      <c r="P276" s="26"/>
      <c r="Q276" s="26"/>
    </row>
    <row r="277" spans="1:17" ht="39.950000000000003" customHeight="1">
      <c r="A277" s="26"/>
      <c r="B277" s="332"/>
      <c r="C277" s="323"/>
      <c r="D277" s="327"/>
      <c r="E277" s="39" t="s">
        <v>294</v>
      </c>
      <c r="F277" s="132" t="s">
        <v>295</v>
      </c>
      <c r="G277" s="132" t="s">
        <v>990</v>
      </c>
      <c r="H277" s="40">
        <v>3</v>
      </c>
      <c r="I277" s="41">
        <v>21336470</v>
      </c>
      <c r="J277" s="42">
        <v>271280</v>
      </c>
      <c r="K277" s="40">
        <f t="shared" si="61"/>
        <v>21607750</v>
      </c>
      <c r="L277" s="109">
        <f t="shared" si="59"/>
        <v>7202583.333333333</v>
      </c>
      <c r="M277" s="239">
        <f t="shared" si="64"/>
        <v>1.3651877133105802E-4</v>
      </c>
      <c r="N277" s="26"/>
      <c r="O277" s="26"/>
      <c r="P277" s="26"/>
      <c r="Q277" s="26"/>
    </row>
    <row r="278" spans="1:17" ht="39.950000000000003" customHeight="1">
      <c r="A278" s="26"/>
      <c r="B278" s="332"/>
      <c r="C278" s="323"/>
      <c r="D278" s="327"/>
      <c r="E278" s="39" t="s">
        <v>163</v>
      </c>
      <c r="F278" s="132" t="s">
        <v>164</v>
      </c>
      <c r="G278" s="132" t="s">
        <v>991</v>
      </c>
      <c r="H278" s="40">
        <v>2</v>
      </c>
      <c r="I278" s="41">
        <v>0</v>
      </c>
      <c r="J278" s="42">
        <v>12403410</v>
      </c>
      <c r="K278" s="40">
        <f t="shared" si="61"/>
        <v>12403410</v>
      </c>
      <c r="L278" s="109">
        <f t="shared" si="59"/>
        <v>6201705</v>
      </c>
      <c r="M278" s="239">
        <f t="shared" si="64"/>
        <v>9.1012514220705352E-5</v>
      </c>
      <c r="N278" s="26"/>
      <c r="O278" s="26"/>
      <c r="P278" s="26"/>
      <c r="Q278" s="26"/>
    </row>
    <row r="279" spans="1:17" ht="39.950000000000003" customHeight="1" thickBot="1">
      <c r="A279" s="26"/>
      <c r="B279" s="333"/>
      <c r="C279" s="325"/>
      <c r="D279" s="328"/>
      <c r="E279" s="43" t="s">
        <v>122</v>
      </c>
      <c r="F279" s="133" t="s">
        <v>137</v>
      </c>
      <c r="G279" s="133" t="s">
        <v>276</v>
      </c>
      <c r="H279" s="44">
        <v>119</v>
      </c>
      <c r="I279" s="45">
        <v>257197600</v>
      </c>
      <c r="J279" s="46">
        <v>471294790</v>
      </c>
      <c r="K279" s="44">
        <f t="shared" si="61"/>
        <v>728492390</v>
      </c>
      <c r="L279" s="110">
        <f t="shared" si="59"/>
        <v>6121784.7899159668</v>
      </c>
      <c r="M279" s="239">
        <f t="shared" si="64"/>
        <v>5.4152445961319681E-3</v>
      </c>
      <c r="N279" s="26"/>
      <c r="O279" s="26"/>
      <c r="P279" s="26"/>
      <c r="Q279" s="26"/>
    </row>
    <row r="280" spans="1:17" ht="39.950000000000003" customHeight="1">
      <c r="A280" s="26"/>
      <c r="B280" s="331">
        <v>56</v>
      </c>
      <c r="C280" s="330" t="s">
        <v>9</v>
      </c>
      <c r="D280" s="329">
        <f>Q60</f>
        <v>14205</v>
      </c>
      <c r="E280" s="47" t="s">
        <v>318</v>
      </c>
      <c r="F280" s="131" t="s">
        <v>319</v>
      </c>
      <c r="G280" s="131" t="s">
        <v>957</v>
      </c>
      <c r="H280" s="88">
        <v>1</v>
      </c>
      <c r="I280" s="89">
        <v>7545990</v>
      </c>
      <c r="J280" s="90">
        <v>22340</v>
      </c>
      <c r="K280" s="88">
        <f t="shared" si="61"/>
        <v>7568330</v>
      </c>
      <c r="L280" s="111">
        <f t="shared" si="59"/>
        <v>7568330</v>
      </c>
      <c r="M280" s="238">
        <f>IFERROR(H280/$Q$60,"-")</f>
        <v>7.0397747272087292E-5</v>
      </c>
      <c r="N280" s="26"/>
      <c r="O280" s="26"/>
      <c r="P280" s="26"/>
      <c r="Q280" s="26"/>
    </row>
    <row r="281" spans="1:17" ht="39.950000000000003" customHeight="1">
      <c r="A281" s="26"/>
      <c r="B281" s="332"/>
      <c r="C281" s="323"/>
      <c r="D281" s="327"/>
      <c r="E281" s="39" t="s">
        <v>123</v>
      </c>
      <c r="F281" s="132" t="s">
        <v>131</v>
      </c>
      <c r="G281" s="132" t="s">
        <v>992</v>
      </c>
      <c r="H281" s="40">
        <v>5</v>
      </c>
      <c r="I281" s="41">
        <v>35783340</v>
      </c>
      <c r="J281" s="42">
        <v>430830</v>
      </c>
      <c r="K281" s="40">
        <f t="shared" si="61"/>
        <v>36214170</v>
      </c>
      <c r="L281" s="109">
        <f t="shared" si="59"/>
        <v>7242834</v>
      </c>
      <c r="M281" s="239">
        <f t="shared" ref="M281:M284" si="65">IFERROR(H281/$Q$60,"-")</f>
        <v>3.5198873636043646E-4</v>
      </c>
      <c r="N281" s="26"/>
      <c r="O281" s="26"/>
      <c r="P281" s="26"/>
      <c r="Q281" s="26"/>
    </row>
    <row r="282" spans="1:17" ht="39.950000000000003" customHeight="1">
      <c r="A282" s="26"/>
      <c r="B282" s="332"/>
      <c r="C282" s="323"/>
      <c r="D282" s="327"/>
      <c r="E282" s="39" t="s">
        <v>132</v>
      </c>
      <c r="F282" s="132" t="s">
        <v>139</v>
      </c>
      <c r="G282" s="132" t="s">
        <v>993</v>
      </c>
      <c r="H282" s="40">
        <v>7</v>
      </c>
      <c r="I282" s="41">
        <v>32511910</v>
      </c>
      <c r="J282" s="42">
        <v>10440840</v>
      </c>
      <c r="K282" s="40">
        <f t="shared" si="61"/>
        <v>42952750</v>
      </c>
      <c r="L282" s="109">
        <f t="shared" si="59"/>
        <v>6136107.1428571427</v>
      </c>
      <c r="M282" s="239">
        <f t="shared" si="65"/>
        <v>4.927842309046111E-4</v>
      </c>
      <c r="N282" s="26"/>
      <c r="O282" s="26"/>
      <c r="P282" s="26"/>
      <c r="Q282" s="26"/>
    </row>
    <row r="283" spans="1:17" ht="39.950000000000003" customHeight="1">
      <c r="A283" s="26"/>
      <c r="B283" s="332"/>
      <c r="C283" s="323"/>
      <c r="D283" s="327"/>
      <c r="E283" s="39" t="s">
        <v>122</v>
      </c>
      <c r="F283" s="132" t="s">
        <v>137</v>
      </c>
      <c r="G283" s="132" t="s">
        <v>241</v>
      </c>
      <c r="H283" s="40">
        <v>69</v>
      </c>
      <c r="I283" s="41">
        <v>202561830</v>
      </c>
      <c r="J283" s="42">
        <v>203250540</v>
      </c>
      <c r="K283" s="40">
        <f t="shared" si="61"/>
        <v>405812370</v>
      </c>
      <c r="L283" s="109">
        <f t="shared" si="59"/>
        <v>5881338.6956521738</v>
      </c>
      <c r="M283" s="239">
        <f t="shared" si="65"/>
        <v>4.857444561774023E-3</v>
      </c>
      <c r="N283" s="26"/>
      <c r="O283" s="26"/>
      <c r="P283" s="26"/>
      <c r="Q283" s="26"/>
    </row>
    <row r="284" spans="1:17" ht="39.950000000000003" customHeight="1" thickBot="1">
      <c r="A284" s="26"/>
      <c r="B284" s="333"/>
      <c r="C284" s="325"/>
      <c r="D284" s="328"/>
      <c r="E284" s="43" t="s">
        <v>134</v>
      </c>
      <c r="F284" s="133" t="s">
        <v>141</v>
      </c>
      <c r="G284" s="133" t="s">
        <v>272</v>
      </c>
      <c r="H284" s="44">
        <v>1</v>
      </c>
      <c r="I284" s="45">
        <v>5800490</v>
      </c>
      <c r="J284" s="46">
        <v>41660</v>
      </c>
      <c r="K284" s="44">
        <f t="shared" si="61"/>
        <v>5842150</v>
      </c>
      <c r="L284" s="110">
        <f t="shared" si="59"/>
        <v>5842150</v>
      </c>
      <c r="M284" s="240">
        <f t="shared" si="65"/>
        <v>7.0397747272087292E-5</v>
      </c>
      <c r="N284" s="26"/>
      <c r="O284" s="26"/>
      <c r="P284" s="26"/>
      <c r="Q284" s="26"/>
    </row>
    <row r="285" spans="1:17" ht="39.950000000000003" customHeight="1">
      <c r="A285" s="26"/>
      <c r="B285" s="331">
        <v>57</v>
      </c>
      <c r="C285" s="330" t="s">
        <v>43</v>
      </c>
      <c r="D285" s="329">
        <f>Q61</f>
        <v>10006</v>
      </c>
      <c r="E285" s="47" t="s">
        <v>132</v>
      </c>
      <c r="F285" s="131" t="s">
        <v>139</v>
      </c>
      <c r="G285" s="131" t="s">
        <v>461</v>
      </c>
      <c r="H285" s="88">
        <v>8</v>
      </c>
      <c r="I285" s="89">
        <v>22189520</v>
      </c>
      <c r="J285" s="90">
        <v>30632810</v>
      </c>
      <c r="K285" s="88">
        <f t="shared" si="61"/>
        <v>52822330</v>
      </c>
      <c r="L285" s="111">
        <f t="shared" si="59"/>
        <v>6602791.25</v>
      </c>
      <c r="M285" s="238">
        <f>IFERROR(H285/$Q$61,"-")</f>
        <v>7.9952028782730362E-4</v>
      </c>
      <c r="N285" s="26"/>
      <c r="O285" s="26"/>
      <c r="P285" s="26"/>
      <c r="Q285" s="26"/>
    </row>
    <row r="286" spans="1:17" ht="39.950000000000003" customHeight="1">
      <c r="A286" s="26"/>
      <c r="B286" s="332"/>
      <c r="C286" s="323"/>
      <c r="D286" s="327"/>
      <c r="E286" s="39" t="s">
        <v>133</v>
      </c>
      <c r="F286" s="132" t="s">
        <v>140</v>
      </c>
      <c r="G286" s="132" t="s">
        <v>994</v>
      </c>
      <c r="H286" s="40">
        <v>13</v>
      </c>
      <c r="I286" s="41">
        <v>50797880</v>
      </c>
      <c r="J286" s="42">
        <v>32984390</v>
      </c>
      <c r="K286" s="40">
        <f t="shared" si="61"/>
        <v>83782270</v>
      </c>
      <c r="L286" s="109">
        <f t="shared" si="59"/>
        <v>6444790</v>
      </c>
      <c r="M286" s="239">
        <f t="shared" ref="M286:M289" si="66">IFERROR(H286/$Q$61,"-")</f>
        <v>1.2992204677193685E-3</v>
      </c>
      <c r="N286" s="26"/>
      <c r="O286" s="26"/>
      <c r="P286" s="26"/>
      <c r="Q286" s="26"/>
    </row>
    <row r="287" spans="1:17" ht="39.950000000000003" customHeight="1">
      <c r="A287" s="26"/>
      <c r="B287" s="332"/>
      <c r="C287" s="323"/>
      <c r="D287" s="327"/>
      <c r="E287" s="39" t="s">
        <v>122</v>
      </c>
      <c r="F287" s="132" t="s">
        <v>137</v>
      </c>
      <c r="G287" s="132" t="s">
        <v>241</v>
      </c>
      <c r="H287" s="40">
        <v>40</v>
      </c>
      <c r="I287" s="41">
        <v>103259250</v>
      </c>
      <c r="J287" s="42">
        <v>135644110</v>
      </c>
      <c r="K287" s="40">
        <f t="shared" si="61"/>
        <v>238903360</v>
      </c>
      <c r="L287" s="109">
        <f t="shared" si="59"/>
        <v>5972584</v>
      </c>
      <c r="M287" s="239">
        <f t="shared" si="66"/>
        <v>3.9976014391365179E-3</v>
      </c>
      <c r="N287" s="26"/>
      <c r="O287" s="26"/>
      <c r="P287" s="26"/>
      <c r="Q287" s="26"/>
    </row>
    <row r="288" spans="1:17" ht="39.950000000000003" customHeight="1">
      <c r="A288" s="26"/>
      <c r="B288" s="332"/>
      <c r="C288" s="323"/>
      <c r="D288" s="327"/>
      <c r="E288" s="39" t="s">
        <v>282</v>
      </c>
      <c r="F288" s="132" t="s">
        <v>283</v>
      </c>
      <c r="G288" s="132" t="s">
        <v>995</v>
      </c>
      <c r="H288" s="40">
        <v>16</v>
      </c>
      <c r="I288" s="41">
        <v>61639890</v>
      </c>
      <c r="J288" s="42">
        <v>29904330</v>
      </c>
      <c r="K288" s="40">
        <f t="shared" si="61"/>
        <v>91544220</v>
      </c>
      <c r="L288" s="109">
        <f t="shared" si="59"/>
        <v>5721513.75</v>
      </c>
      <c r="M288" s="239">
        <f t="shared" si="66"/>
        <v>1.5990405756546072E-3</v>
      </c>
      <c r="N288" s="26"/>
      <c r="O288" s="26"/>
      <c r="P288" s="26"/>
      <c r="Q288" s="26"/>
    </row>
    <row r="289" spans="1:17" ht="39.950000000000003" customHeight="1" thickBot="1">
      <c r="A289" s="26"/>
      <c r="B289" s="333"/>
      <c r="C289" s="325"/>
      <c r="D289" s="328"/>
      <c r="E289" s="43" t="s">
        <v>154</v>
      </c>
      <c r="F289" s="133" t="s">
        <v>155</v>
      </c>
      <c r="G289" s="133" t="s">
        <v>996</v>
      </c>
      <c r="H289" s="44">
        <v>22</v>
      </c>
      <c r="I289" s="45">
        <v>108559830</v>
      </c>
      <c r="J289" s="46">
        <v>16259490</v>
      </c>
      <c r="K289" s="44">
        <f t="shared" si="61"/>
        <v>124819320</v>
      </c>
      <c r="L289" s="110">
        <f t="shared" si="59"/>
        <v>5673605.4545454541</v>
      </c>
      <c r="M289" s="239">
        <f t="shared" si="66"/>
        <v>2.1986807915250848E-3</v>
      </c>
      <c r="N289" s="26"/>
      <c r="O289" s="26"/>
      <c r="P289" s="26"/>
      <c r="Q289" s="26"/>
    </row>
    <row r="290" spans="1:17" ht="39.950000000000003" customHeight="1">
      <c r="A290" s="26"/>
      <c r="B290" s="331">
        <v>58</v>
      </c>
      <c r="C290" s="330" t="s">
        <v>25</v>
      </c>
      <c r="D290" s="329">
        <f>Q62</f>
        <v>11734</v>
      </c>
      <c r="E290" s="47" t="s">
        <v>132</v>
      </c>
      <c r="F290" s="131" t="s">
        <v>139</v>
      </c>
      <c r="G290" s="131" t="s">
        <v>393</v>
      </c>
      <c r="H290" s="88">
        <v>9</v>
      </c>
      <c r="I290" s="89">
        <v>41513310</v>
      </c>
      <c r="J290" s="90">
        <v>33950210</v>
      </c>
      <c r="K290" s="88">
        <f t="shared" si="61"/>
        <v>75463520</v>
      </c>
      <c r="L290" s="111">
        <f t="shared" si="59"/>
        <v>8384835.555555556</v>
      </c>
      <c r="M290" s="238">
        <f>IFERROR(H290/$Q$62,"-")</f>
        <v>7.6700187489347192E-4</v>
      </c>
      <c r="N290" s="26"/>
      <c r="O290" s="26"/>
      <c r="P290" s="26"/>
      <c r="Q290" s="26"/>
    </row>
    <row r="291" spans="1:17" ht="39.950000000000003" customHeight="1">
      <c r="A291" s="26"/>
      <c r="B291" s="332"/>
      <c r="C291" s="323"/>
      <c r="D291" s="327"/>
      <c r="E291" s="39" t="s">
        <v>133</v>
      </c>
      <c r="F291" s="132" t="s">
        <v>140</v>
      </c>
      <c r="G291" s="132" t="s">
        <v>997</v>
      </c>
      <c r="H291" s="40">
        <v>16</v>
      </c>
      <c r="I291" s="41">
        <v>92303050</v>
      </c>
      <c r="J291" s="42">
        <v>19225110</v>
      </c>
      <c r="K291" s="40">
        <f t="shared" si="61"/>
        <v>111528160</v>
      </c>
      <c r="L291" s="109">
        <f t="shared" si="59"/>
        <v>6970510</v>
      </c>
      <c r="M291" s="239">
        <f t="shared" ref="M291:M294" si="67">IFERROR(H291/$Q$62,"-")</f>
        <v>1.3635588886995057E-3</v>
      </c>
      <c r="N291" s="26"/>
      <c r="O291" s="26"/>
      <c r="P291" s="26"/>
      <c r="Q291" s="26"/>
    </row>
    <row r="292" spans="1:17" ht="39.950000000000003" customHeight="1">
      <c r="A292" s="26"/>
      <c r="B292" s="332"/>
      <c r="C292" s="323"/>
      <c r="D292" s="327"/>
      <c r="E292" s="39" t="s">
        <v>122</v>
      </c>
      <c r="F292" s="132" t="s">
        <v>137</v>
      </c>
      <c r="G292" s="132" t="s">
        <v>276</v>
      </c>
      <c r="H292" s="40">
        <v>34</v>
      </c>
      <c r="I292" s="41">
        <v>111896150</v>
      </c>
      <c r="J292" s="42">
        <v>110006870</v>
      </c>
      <c r="K292" s="40">
        <f t="shared" si="61"/>
        <v>221903020</v>
      </c>
      <c r="L292" s="109">
        <f t="shared" si="59"/>
        <v>6526559.4117647056</v>
      </c>
      <c r="M292" s="239">
        <f t="shared" si="67"/>
        <v>2.8975626384864497E-3</v>
      </c>
      <c r="N292" s="26"/>
      <c r="O292" s="26"/>
      <c r="P292" s="26"/>
      <c r="Q292" s="26"/>
    </row>
    <row r="293" spans="1:17" ht="39.950000000000003" customHeight="1">
      <c r="A293" s="26"/>
      <c r="B293" s="332"/>
      <c r="C293" s="323"/>
      <c r="D293" s="327"/>
      <c r="E293" s="39" t="s">
        <v>123</v>
      </c>
      <c r="F293" s="132" t="s">
        <v>131</v>
      </c>
      <c r="G293" s="132" t="s">
        <v>882</v>
      </c>
      <c r="H293" s="40">
        <v>2</v>
      </c>
      <c r="I293" s="41">
        <v>11681720</v>
      </c>
      <c r="J293" s="42">
        <v>644870</v>
      </c>
      <c r="K293" s="40">
        <f t="shared" si="61"/>
        <v>12326590</v>
      </c>
      <c r="L293" s="109">
        <f t="shared" si="59"/>
        <v>6163295</v>
      </c>
      <c r="M293" s="239">
        <f t="shared" si="67"/>
        <v>1.7044486108743821E-4</v>
      </c>
      <c r="N293" s="26"/>
      <c r="O293" s="26"/>
      <c r="P293" s="26"/>
      <c r="Q293" s="26"/>
    </row>
    <row r="294" spans="1:17" ht="39.950000000000003" customHeight="1" thickBot="1">
      <c r="A294" s="26"/>
      <c r="B294" s="333"/>
      <c r="C294" s="325"/>
      <c r="D294" s="328"/>
      <c r="E294" s="43" t="s">
        <v>282</v>
      </c>
      <c r="F294" s="133" t="s">
        <v>283</v>
      </c>
      <c r="G294" s="133" t="s">
        <v>998</v>
      </c>
      <c r="H294" s="44">
        <v>16</v>
      </c>
      <c r="I294" s="45">
        <v>41941260</v>
      </c>
      <c r="J294" s="46">
        <v>48007280</v>
      </c>
      <c r="K294" s="44">
        <f t="shared" si="61"/>
        <v>89948540</v>
      </c>
      <c r="L294" s="110">
        <f t="shared" si="59"/>
        <v>5621783.75</v>
      </c>
      <c r="M294" s="239">
        <f t="shared" si="67"/>
        <v>1.3635588886995057E-3</v>
      </c>
      <c r="N294" s="26"/>
      <c r="O294" s="26"/>
      <c r="P294" s="26"/>
      <c r="Q294" s="26"/>
    </row>
    <row r="295" spans="1:17" ht="39.950000000000003" customHeight="1">
      <c r="A295" s="26"/>
      <c r="B295" s="331">
        <v>59</v>
      </c>
      <c r="C295" s="330" t="s">
        <v>20</v>
      </c>
      <c r="D295" s="329">
        <f>Q63</f>
        <v>83614</v>
      </c>
      <c r="E295" s="47" t="s">
        <v>133</v>
      </c>
      <c r="F295" s="131" t="s">
        <v>140</v>
      </c>
      <c r="G295" s="131" t="s">
        <v>390</v>
      </c>
      <c r="H295" s="88">
        <v>78</v>
      </c>
      <c r="I295" s="89">
        <v>382176040</v>
      </c>
      <c r="J295" s="90">
        <v>184011380</v>
      </c>
      <c r="K295" s="88">
        <f t="shared" si="61"/>
        <v>566187420</v>
      </c>
      <c r="L295" s="111">
        <f t="shared" si="59"/>
        <v>7258813.076923077</v>
      </c>
      <c r="M295" s="238">
        <f>IFERROR(H295/$Q$63,"-")</f>
        <v>9.328581338053436E-4</v>
      </c>
      <c r="N295" s="26"/>
      <c r="O295" s="26"/>
      <c r="P295" s="26"/>
      <c r="Q295" s="26"/>
    </row>
    <row r="296" spans="1:17" ht="39.950000000000003" customHeight="1">
      <c r="A296" s="26"/>
      <c r="B296" s="332"/>
      <c r="C296" s="323"/>
      <c r="D296" s="327"/>
      <c r="E296" s="39" t="s">
        <v>123</v>
      </c>
      <c r="F296" s="132" t="s">
        <v>131</v>
      </c>
      <c r="G296" s="132" t="s">
        <v>473</v>
      </c>
      <c r="H296" s="40">
        <v>32</v>
      </c>
      <c r="I296" s="41">
        <v>198993680</v>
      </c>
      <c r="J296" s="42">
        <v>5769070</v>
      </c>
      <c r="K296" s="40">
        <f t="shared" si="61"/>
        <v>204762750</v>
      </c>
      <c r="L296" s="109">
        <f t="shared" si="59"/>
        <v>6398835.9375</v>
      </c>
      <c r="M296" s="239">
        <f t="shared" ref="M296:M299" si="68">IFERROR(H296/$Q$63,"-")</f>
        <v>3.8271102925347431E-4</v>
      </c>
      <c r="N296" s="26"/>
      <c r="O296" s="26"/>
      <c r="P296" s="26"/>
      <c r="Q296" s="26"/>
    </row>
    <row r="297" spans="1:17" ht="39.950000000000003" customHeight="1">
      <c r="A297" s="26"/>
      <c r="B297" s="332"/>
      <c r="C297" s="323"/>
      <c r="D297" s="327"/>
      <c r="E297" s="39" t="s">
        <v>132</v>
      </c>
      <c r="F297" s="132" t="s">
        <v>139</v>
      </c>
      <c r="G297" s="132" t="s">
        <v>993</v>
      </c>
      <c r="H297" s="40">
        <v>36</v>
      </c>
      <c r="I297" s="41">
        <v>149381020</v>
      </c>
      <c r="J297" s="42">
        <v>61124900</v>
      </c>
      <c r="K297" s="40">
        <f t="shared" si="61"/>
        <v>210505920</v>
      </c>
      <c r="L297" s="109">
        <f t="shared" si="59"/>
        <v>5847386.666666667</v>
      </c>
      <c r="M297" s="239">
        <f t="shared" si="68"/>
        <v>4.3054990791015858E-4</v>
      </c>
      <c r="N297" s="26"/>
      <c r="O297" s="26"/>
      <c r="P297" s="26"/>
      <c r="Q297" s="26"/>
    </row>
    <row r="298" spans="1:17" ht="39.950000000000003" customHeight="1">
      <c r="A298" s="26"/>
      <c r="B298" s="332"/>
      <c r="C298" s="323"/>
      <c r="D298" s="327"/>
      <c r="E298" s="39" t="s">
        <v>122</v>
      </c>
      <c r="F298" s="132" t="s">
        <v>137</v>
      </c>
      <c r="G298" s="132" t="s">
        <v>241</v>
      </c>
      <c r="H298" s="40">
        <v>409</v>
      </c>
      <c r="I298" s="41">
        <v>1133349890</v>
      </c>
      <c r="J298" s="42">
        <v>1209368070</v>
      </c>
      <c r="K298" s="40">
        <f t="shared" si="61"/>
        <v>2342717960</v>
      </c>
      <c r="L298" s="109">
        <f t="shared" si="59"/>
        <v>5727916.7726161368</v>
      </c>
      <c r="M298" s="239">
        <f t="shared" si="68"/>
        <v>4.8915253426459688E-3</v>
      </c>
      <c r="N298" s="26"/>
      <c r="O298" s="26"/>
      <c r="P298" s="26"/>
      <c r="Q298" s="26"/>
    </row>
    <row r="299" spans="1:17" ht="39.950000000000003" customHeight="1" thickBot="1">
      <c r="A299" s="26"/>
      <c r="B299" s="333"/>
      <c r="C299" s="325"/>
      <c r="D299" s="328"/>
      <c r="E299" s="43" t="s">
        <v>124</v>
      </c>
      <c r="F299" s="133" t="s">
        <v>138</v>
      </c>
      <c r="G299" s="133" t="s">
        <v>999</v>
      </c>
      <c r="H299" s="44">
        <v>3</v>
      </c>
      <c r="I299" s="45">
        <v>15689860</v>
      </c>
      <c r="J299" s="46">
        <v>997840</v>
      </c>
      <c r="K299" s="44">
        <f t="shared" si="61"/>
        <v>16687700</v>
      </c>
      <c r="L299" s="110">
        <f t="shared" si="59"/>
        <v>5562566.666666667</v>
      </c>
      <c r="M299" s="239">
        <f t="shared" si="68"/>
        <v>3.5879158992513213E-5</v>
      </c>
      <c r="N299" s="26"/>
      <c r="O299" s="26"/>
      <c r="P299" s="26"/>
      <c r="Q299" s="26"/>
    </row>
    <row r="300" spans="1:17" ht="39.950000000000003" customHeight="1">
      <c r="A300" s="26"/>
      <c r="B300" s="331">
        <v>60</v>
      </c>
      <c r="C300" s="330" t="s">
        <v>44</v>
      </c>
      <c r="D300" s="329">
        <f>Q64</f>
        <v>11177</v>
      </c>
      <c r="E300" s="47" t="s">
        <v>123</v>
      </c>
      <c r="F300" s="131" t="s">
        <v>131</v>
      </c>
      <c r="G300" s="131" t="s">
        <v>1000</v>
      </c>
      <c r="H300" s="88">
        <v>6</v>
      </c>
      <c r="I300" s="89">
        <v>50629290</v>
      </c>
      <c r="J300" s="90">
        <v>1276200</v>
      </c>
      <c r="K300" s="88">
        <f t="shared" si="61"/>
        <v>51905490</v>
      </c>
      <c r="L300" s="111">
        <f t="shared" si="59"/>
        <v>8650915</v>
      </c>
      <c r="M300" s="238">
        <f>IFERROR(H300/$Q$64,"-")</f>
        <v>5.368166771047687E-4</v>
      </c>
      <c r="N300" s="26"/>
      <c r="O300" s="26"/>
      <c r="P300" s="26"/>
      <c r="Q300" s="26"/>
    </row>
    <row r="301" spans="1:17" ht="39.950000000000003" customHeight="1">
      <c r="A301" s="26"/>
      <c r="B301" s="332"/>
      <c r="C301" s="323"/>
      <c r="D301" s="327"/>
      <c r="E301" s="39" t="s">
        <v>133</v>
      </c>
      <c r="F301" s="132" t="s">
        <v>140</v>
      </c>
      <c r="G301" s="132" t="s">
        <v>1001</v>
      </c>
      <c r="H301" s="40">
        <v>10</v>
      </c>
      <c r="I301" s="41">
        <v>47851730</v>
      </c>
      <c r="J301" s="42">
        <v>26768020</v>
      </c>
      <c r="K301" s="40">
        <f t="shared" si="61"/>
        <v>74619750</v>
      </c>
      <c r="L301" s="109">
        <f t="shared" si="59"/>
        <v>7461975</v>
      </c>
      <c r="M301" s="239">
        <f t="shared" ref="M301:M304" si="69">IFERROR(H301/$Q$64,"-")</f>
        <v>8.9469446184128117E-4</v>
      </c>
      <c r="N301" s="26"/>
      <c r="O301" s="26"/>
      <c r="P301" s="26"/>
      <c r="Q301" s="26"/>
    </row>
    <row r="302" spans="1:17" ht="39.950000000000003" customHeight="1">
      <c r="A302" s="26"/>
      <c r="B302" s="332"/>
      <c r="C302" s="323"/>
      <c r="D302" s="327"/>
      <c r="E302" s="39" t="s">
        <v>877</v>
      </c>
      <c r="F302" s="132" t="s">
        <v>878</v>
      </c>
      <c r="G302" s="132" t="s">
        <v>1002</v>
      </c>
      <c r="H302" s="40">
        <v>1</v>
      </c>
      <c r="I302" s="41">
        <v>7252240</v>
      </c>
      <c r="J302" s="42">
        <v>0</v>
      </c>
      <c r="K302" s="40">
        <f t="shared" si="61"/>
        <v>7252240</v>
      </c>
      <c r="L302" s="109">
        <f t="shared" si="59"/>
        <v>7252240</v>
      </c>
      <c r="M302" s="239">
        <f t="shared" si="69"/>
        <v>8.9469446184128117E-5</v>
      </c>
      <c r="N302" s="26"/>
      <c r="O302" s="26"/>
      <c r="P302" s="26"/>
      <c r="Q302" s="26"/>
    </row>
    <row r="303" spans="1:17" ht="39.950000000000003" customHeight="1">
      <c r="A303" s="26"/>
      <c r="B303" s="332"/>
      <c r="C303" s="323"/>
      <c r="D303" s="327"/>
      <c r="E303" s="39" t="s">
        <v>130</v>
      </c>
      <c r="F303" s="132" t="s">
        <v>239</v>
      </c>
      <c r="G303" s="132" t="s">
        <v>168</v>
      </c>
      <c r="H303" s="40">
        <v>1</v>
      </c>
      <c r="I303" s="41">
        <v>6919730</v>
      </c>
      <c r="J303" s="42">
        <v>0</v>
      </c>
      <c r="K303" s="40">
        <f t="shared" si="61"/>
        <v>6919730</v>
      </c>
      <c r="L303" s="109">
        <f t="shared" si="59"/>
        <v>6919730</v>
      </c>
      <c r="M303" s="239">
        <f t="shared" si="69"/>
        <v>8.9469446184128117E-5</v>
      </c>
      <c r="N303" s="26"/>
      <c r="O303" s="26"/>
      <c r="P303" s="26"/>
      <c r="Q303" s="26"/>
    </row>
    <row r="304" spans="1:17" ht="39.950000000000003" customHeight="1" thickBot="1">
      <c r="A304" s="26"/>
      <c r="B304" s="333"/>
      <c r="C304" s="325"/>
      <c r="D304" s="328"/>
      <c r="E304" s="43" t="s">
        <v>163</v>
      </c>
      <c r="F304" s="133" t="s">
        <v>164</v>
      </c>
      <c r="G304" s="133" t="s">
        <v>398</v>
      </c>
      <c r="H304" s="44">
        <v>3</v>
      </c>
      <c r="I304" s="45">
        <v>2091580</v>
      </c>
      <c r="J304" s="46">
        <v>16248650</v>
      </c>
      <c r="K304" s="44">
        <f t="shared" si="61"/>
        <v>18340230</v>
      </c>
      <c r="L304" s="110">
        <f t="shared" si="59"/>
        <v>6113410</v>
      </c>
      <c r="M304" s="240">
        <f t="shared" si="69"/>
        <v>2.6840833855238435E-4</v>
      </c>
      <c r="N304" s="26"/>
      <c r="O304" s="26"/>
      <c r="P304" s="26"/>
      <c r="Q304" s="26"/>
    </row>
    <row r="305" spans="1:17" ht="39.950000000000003" customHeight="1">
      <c r="A305" s="26"/>
      <c r="B305" s="331">
        <v>61</v>
      </c>
      <c r="C305" s="330" t="s">
        <v>16</v>
      </c>
      <c r="D305" s="329">
        <f>Q65</f>
        <v>9762</v>
      </c>
      <c r="E305" s="47" t="s">
        <v>123</v>
      </c>
      <c r="F305" s="131" t="s">
        <v>131</v>
      </c>
      <c r="G305" s="131" t="s">
        <v>475</v>
      </c>
      <c r="H305" s="88">
        <v>3</v>
      </c>
      <c r="I305" s="89">
        <v>24238640</v>
      </c>
      <c r="J305" s="90">
        <v>386900</v>
      </c>
      <c r="K305" s="88">
        <f t="shared" si="61"/>
        <v>24625540</v>
      </c>
      <c r="L305" s="111">
        <f t="shared" si="59"/>
        <v>8208513.333333333</v>
      </c>
      <c r="M305" s="238">
        <f>IFERROR(H305/$Q$65,"-")</f>
        <v>3.0731407498463427E-4</v>
      </c>
      <c r="N305" s="26"/>
      <c r="O305" s="26"/>
      <c r="P305" s="26"/>
      <c r="Q305" s="26"/>
    </row>
    <row r="306" spans="1:17" ht="39.950000000000003" customHeight="1">
      <c r="A306" s="26"/>
      <c r="B306" s="332"/>
      <c r="C306" s="323"/>
      <c r="D306" s="327"/>
      <c r="E306" s="39" t="s">
        <v>152</v>
      </c>
      <c r="F306" s="132" t="s">
        <v>153</v>
      </c>
      <c r="G306" s="132" t="s">
        <v>270</v>
      </c>
      <c r="H306" s="40">
        <v>1</v>
      </c>
      <c r="I306" s="41">
        <v>6222260</v>
      </c>
      <c r="J306" s="42">
        <v>0</v>
      </c>
      <c r="K306" s="40">
        <f t="shared" si="61"/>
        <v>6222260</v>
      </c>
      <c r="L306" s="109">
        <f t="shared" si="59"/>
        <v>6222260</v>
      </c>
      <c r="M306" s="239">
        <f t="shared" ref="M306:M309" si="70">IFERROR(H306/$Q$65,"-")</f>
        <v>1.024380249948781E-4</v>
      </c>
      <c r="N306" s="26"/>
      <c r="O306" s="26"/>
      <c r="P306" s="26"/>
      <c r="Q306" s="26"/>
    </row>
    <row r="307" spans="1:17" ht="39.950000000000003" customHeight="1">
      <c r="A307" s="26"/>
      <c r="B307" s="332"/>
      <c r="C307" s="323"/>
      <c r="D307" s="327"/>
      <c r="E307" s="39" t="s">
        <v>122</v>
      </c>
      <c r="F307" s="132" t="s">
        <v>137</v>
      </c>
      <c r="G307" s="132" t="s">
        <v>241</v>
      </c>
      <c r="H307" s="40">
        <v>55</v>
      </c>
      <c r="I307" s="41">
        <v>127535480</v>
      </c>
      <c r="J307" s="42">
        <v>203603120</v>
      </c>
      <c r="K307" s="40">
        <f t="shared" si="61"/>
        <v>331138600</v>
      </c>
      <c r="L307" s="109">
        <f t="shared" si="59"/>
        <v>6020701.8181818184</v>
      </c>
      <c r="M307" s="239">
        <f t="shared" si="70"/>
        <v>5.6340913747182954E-3</v>
      </c>
      <c r="N307" s="26"/>
      <c r="O307" s="26"/>
      <c r="P307" s="26"/>
      <c r="Q307" s="26"/>
    </row>
    <row r="308" spans="1:17" ht="39.950000000000003" customHeight="1">
      <c r="A308" s="26"/>
      <c r="B308" s="332"/>
      <c r="C308" s="323"/>
      <c r="D308" s="327"/>
      <c r="E308" s="39" t="s">
        <v>331</v>
      </c>
      <c r="F308" s="132" t="s">
        <v>332</v>
      </c>
      <c r="G308" s="132" t="s">
        <v>333</v>
      </c>
      <c r="H308" s="40">
        <v>6</v>
      </c>
      <c r="I308" s="41">
        <v>30442740</v>
      </c>
      <c r="J308" s="42">
        <v>1937840</v>
      </c>
      <c r="K308" s="40">
        <f t="shared" si="61"/>
        <v>32380580</v>
      </c>
      <c r="L308" s="109">
        <f t="shared" si="59"/>
        <v>5396763.333333333</v>
      </c>
      <c r="M308" s="239">
        <f t="shared" si="70"/>
        <v>6.1462814996926854E-4</v>
      </c>
      <c r="N308" s="26"/>
      <c r="O308" s="26"/>
      <c r="P308" s="26"/>
      <c r="Q308" s="26"/>
    </row>
    <row r="309" spans="1:17" ht="39.950000000000003" customHeight="1" thickBot="1">
      <c r="A309" s="26"/>
      <c r="B309" s="333"/>
      <c r="C309" s="325"/>
      <c r="D309" s="328"/>
      <c r="E309" s="43" t="s">
        <v>132</v>
      </c>
      <c r="F309" s="133" t="s">
        <v>139</v>
      </c>
      <c r="G309" s="133" t="s">
        <v>1003</v>
      </c>
      <c r="H309" s="44">
        <v>4</v>
      </c>
      <c r="I309" s="45">
        <v>8945120</v>
      </c>
      <c r="J309" s="46">
        <v>11643430</v>
      </c>
      <c r="K309" s="44">
        <f t="shared" si="61"/>
        <v>20588550</v>
      </c>
      <c r="L309" s="110">
        <f t="shared" si="59"/>
        <v>5147137.5</v>
      </c>
      <c r="M309" s="239">
        <f t="shared" si="70"/>
        <v>4.097520999795124E-4</v>
      </c>
      <c r="N309" s="26"/>
      <c r="O309" s="26"/>
      <c r="P309" s="26"/>
      <c r="Q309" s="26"/>
    </row>
    <row r="310" spans="1:17" ht="39.950000000000003" customHeight="1">
      <c r="A310" s="26"/>
      <c r="B310" s="331">
        <v>62</v>
      </c>
      <c r="C310" s="330" t="s">
        <v>17</v>
      </c>
      <c r="D310" s="329">
        <f>Q66</f>
        <v>14406</v>
      </c>
      <c r="E310" s="47" t="s">
        <v>284</v>
      </c>
      <c r="F310" s="131" t="s">
        <v>285</v>
      </c>
      <c r="G310" s="131" t="s">
        <v>476</v>
      </c>
      <c r="H310" s="88">
        <v>7</v>
      </c>
      <c r="I310" s="89">
        <v>51713870</v>
      </c>
      <c r="J310" s="90">
        <v>3524150</v>
      </c>
      <c r="K310" s="88">
        <f t="shared" si="61"/>
        <v>55238020</v>
      </c>
      <c r="L310" s="111">
        <f t="shared" si="59"/>
        <v>7891145.7142857146</v>
      </c>
      <c r="M310" s="238">
        <f>IFERROR(H310/$Q$66,"-")</f>
        <v>4.8590864917395527E-4</v>
      </c>
      <c r="N310" s="26"/>
      <c r="O310" s="26"/>
      <c r="P310" s="26"/>
      <c r="Q310" s="26"/>
    </row>
    <row r="311" spans="1:17" ht="39.950000000000003" customHeight="1">
      <c r="A311" s="26"/>
      <c r="B311" s="332"/>
      <c r="C311" s="323"/>
      <c r="D311" s="327"/>
      <c r="E311" s="39" t="s">
        <v>133</v>
      </c>
      <c r="F311" s="132" t="s">
        <v>140</v>
      </c>
      <c r="G311" s="132" t="s">
        <v>1004</v>
      </c>
      <c r="H311" s="40">
        <v>15</v>
      </c>
      <c r="I311" s="41">
        <v>48419490</v>
      </c>
      <c r="J311" s="42">
        <v>67498310</v>
      </c>
      <c r="K311" s="40">
        <f t="shared" si="61"/>
        <v>115917800</v>
      </c>
      <c r="L311" s="109">
        <f t="shared" si="59"/>
        <v>7727853.333333333</v>
      </c>
      <c r="M311" s="239">
        <f t="shared" ref="M311:M314" si="71">IFERROR(H311/$Q$66,"-")</f>
        <v>1.0412328196584756E-3</v>
      </c>
      <c r="N311" s="26"/>
      <c r="O311" s="26"/>
      <c r="P311" s="26"/>
      <c r="Q311" s="26"/>
    </row>
    <row r="312" spans="1:17" ht="39.950000000000003" customHeight="1">
      <c r="A312" s="26"/>
      <c r="B312" s="332"/>
      <c r="C312" s="323"/>
      <c r="D312" s="327"/>
      <c r="E312" s="39" t="s">
        <v>124</v>
      </c>
      <c r="F312" s="132" t="s">
        <v>138</v>
      </c>
      <c r="G312" s="132" t="s">
        <v>169</v>
      </c>
      <c r="H312" s="40">
        <v>1</v>
      </c>
      <c r="I312" s="41">
        <v>7171490</v>
      </c>
      <c r="J312" s="42">
        <v>0</v>
      </c>
      <c r="K312" s="40">
        <f t="shared" si="61"/>
        <v>7171490</v>
      </c>
      <c r="L312" s="109">
        <f t="shared" si="59"/>
        <v>7171490</v>
      </c>
      <c r="M312" s="239">
        <f t="shared" si="71"/>
        <v>6.9415521310565041E-5</v>
      </c>
      <c r="N312" s="26"/>
      <c r="O312" s="26"/>
      <c r="P312" s="26"/>
      <c r="Q312" s="26"/>
    </row>
    <row r="313" spans="1:17" ht="39.950000000000003" customHeight="1">
      <c r="A313" s="26"/>
      <c r="B313" s="332"/>
      <c r="C313" s="323"/>
      <c r="D313" s="327"/>
      <c r="E313" s="39" t="s">
        <v>156</v>
      </c>
      <c r="F313" s="132" t="s">
        <v>157</v>
      </c>
      <c r="G313" s="132" t="s">
        <v>1005</v>
      </c>
      <c r="H313" s="40">
        <v>13</v>
      </c>
      <c r="I313" s="41">
        <v>88773060</v>
      </c>
      <c r="J313" s="42">
        <v>3304480</v>
      </c>
      <c r="K313" s="40">
        <f t="shared" si="61"/>
        <v>92077540</v>
      </c>
      <c r="L313" s="109">
        <f t="shared" si="59"/>
        <v>7082887.692307692</v>
      </c>
      <c r="M313" s="239">
        <f t="shared" si="71"/>
        <v>9.0240177703734554E-4</v>
      </c>
      <c r="N313" s="26"/>
      <c r="O313" s="26"/>
      <c r="P313" s="26"/>
      <c r="Q313" s="26"/>
    </row>
    <row r="314" spans="1:17" ht="39.950000000000003" customHeight="1" thickBot="1">
      <c r="A314" s="26"/>
      <c r="B314" s="333"/>
      <c r="C314" s="325"/>
      <c r="D314" s="328"/>
      <c r="E314" s="43" t="s">
        <v>122</v>
      </c>
      <c r="F314" s="133" t="s">
        <v>137</v>
      </c>
      <c r="G314" s="133" t="s">
        <v>241</v>
      </c>
      <c r="H314" s="44">
        <v>54</v>
      </c>
      <c r="I314" s="45">
        <v>206672960</v>
      </c>
      <c r="J314" s="46">
        <v>154355760</v>
      </c>
      <c r="K314" s="44">
        <f t="shared" si="61"/>
        <v>361028720</v>
      </c>
      <c r="L314" s="110">
        <f t="shared" si="59"/>
        <v>6685717.0370370373</v>
      </c>
      <c r="M314" s="239">
        <f t="shared" si="71"/>
        <v>3.7484381507705122E-3</v>
      </c>
      <c r="N314" s="26"/>
      <c r="O314" s="26"/>
      <c r="P314" s="26"/>
      <c r="Q314" s="26"/>
    </row>
    <row r="315" spans="1:17" ht="39.950000000000003" customHeight="1">
      <c r="A315" s="26"/>
      <c r="B315" s="331">
        <v>63</v>
      </c>
      <c r="C315" s="330" t="s">
        <v>26</v>
      </c>
      <c r="D315" s="329">
        <f>Q67</f>
        <v>10544</v>
      </c>
      <c r="E315" s="47" t="s">
        <v>136</v>
      </c>
      <c r="F315" s="131" t="s">
        <v>143</v>
      </c>
      <c r="G315" s="131" t="s">
        <v>264</v>
      </c>
      <c r="H315" s="88">
        <v>1</v>
      </c>
      <c r="I315" s="89">
        <v>7192810</v>
      </c>
      <c r="J315" s="90">
        <v>17170</v>
      </c>
      <c r="K315" s="88">
        <f t="shared" si="61"/>
        <v>7209980</v>
      </c>
      <c r="L315" s="111">
        <f t="shared" si="59"/>
        <v>7209980</v>
      </c>
      <c r="M315" s="238">
        <f>IFERROR(H315/$Q$67,"-")</f>
        <v>9.4840667678300458E-5</v>
      </c>
      <c r="N315" s="26"/>
      <c r="O315" s="26"/>
      <c r="P315" s="26"/>
      <c r="Q315" s="26"/>
    </row>
    <row r="316" spans="1:17" ht="39.950000000000003" customHeight="1">
      <c r="A316" s="26"/>
      <c r="B316" s="332"/>
      <c r="C316" s="323"/>
      <c r="D316" s="327"/>
      <c r="E316" s="39" t="s">
        <v>133</v>
      </c>
      <c r="F316" s="132" t="s">
        <v>140</v>
      </c>
      <c r="G316" s="132" t="s">
        <v>453</v>
      </c>
      <c r="H316" s="40">
        <v>12</v>
      </c>
      <c r="I316" s="41">
        <v>36414190</v>
      </c>
      <c r="J316" s="42">
        <v>45140370</v>
      </c>
      <c r="K316" s="40">
        <f t="shared" si="61"/>
        <v>81554560</v>
      </c>
      <c r="L316" s="109">
        <f t="shared" si="59"/>
        <v>6796213.333333333</v>
      </c>
      <c r="M316" s="239">
        <f t="shared" ref="M316:M319" si="72">IFERROR(H316/$Q$67,"-")</f>
        <v>1.1380880121396055E-3</v>
      </c>
      <c r="N316" s="26"/>
      <c r="O316" s="26"/>
      <c r="P316" s="26"/>
      <c r="Q316" s="26"/>
    </row>
    <row r="317" spans="1:17" ht="39.950000000000003" customHeight="1">
      <c r="A317" s="26"/>
      <c r="B317" s="332"/>
      <c r="C317" s="323"/>
      <c r="D317" s="327"/>
      <c r="E317" s="39" t="s">
        <v>122</v>
      </c>
      <c r="F317" s="132" t="s">
        <v>137</v>
      </c>
      <c r="G317" s="132" t="s">
        <v>276</v>
      </c>
      <c r="H317" s="40">
        <v>41</v>
      </c>
      <c r="I317" s="41">
        <v>136172300</v>
      </c>
      <c r="J317" s="42">
        <v>127251910</v>
      </c>
      <c r="K317" s="40">
        <f t="shared" si="61"/>
        <v>263424210</v>
      </c>
      <c r="L317" s="109">
        <f t="shared" si="59"/>
        <v>6424980.7317073168</v>
      </c>
      <c r="M317" s="239">
        <f t="shared" si="72"/>
        <v>3.8884673748103187E-3</v>
      </c>
      <c r="N317" s="26"/>
      <c r="O317" s="26"/>
      <c r="P317" s="26"/>
      <c r="Q317" s="26"/>
    </row>
    <row r="318" spans="1:17" ht="39.950000000000003" customHeight="1">
      <c r="A318" s="26"/>
      <c r="B318" s="332"/>
      <c r="C318" s="323"/>
      <c r="D318" s="327"/>
      <c r="E318" s="39" t="s">
        <v>402</v>
      </c>
      <c r="F318" s="132" t="s">
        <v>403</v>
      </c>
      <c r="G318" s="132" t="s">
        <v>1006</v>
      </c>
      <c r="H318" s="40">
        <v>6</v>
      </c>
      <c r="I318" s="41">
        <v>35712360</v>
      </c>
      <c r="J318" s="42">
        <v>1974970</v>
      </c>
      <c r="K318" s="40">
        <f t="shared" si="61"/>
        <v>37687330</v>
      </c>
      <c r="L318" s="109">
        <f t="shared" si="59"/>
        <v>6281221.666666667</v>
      </c>
      <c r="M318" s="239">
        <f t="shared" si="72"/>
        <v>5.6904400606980275E-4</v>
      </c>
      <c r="N318" s="26"/>
      <c r="O318" s="26"/>
      <c r="P318" s="26"/>
      <c r="Q318" s="26"/>
    </row>
    <row r="319" spans="1:17" ht="39.950000000000003" customHeight="1" thickBot="1">
      <c r="A319" s="26"/>
      <c r="B319" s="333"/>
      <c r="C319" s="325"/>
      <c r="D319" s="328"/>
      <c r="E319" s="43" t="s">
        <v>1007</v>
      </c>
      <c r="F319" s="133" t="s">
        <v>1008</v>
      </c>
      <c r="G319" s="133" t="s">
        <v>1009</v>
      </c>
      <c r="H319" s="44">
        <v>6</v>
      </c>
      <c r="I319" s="45">
        <v>30311470</v>
      </c>
      <c r="J319" s="46">
        <v>7282540</v>
      </c>
      <c r="K319" s="44">
        <f t="shared" si="61"/>
        <v>37594010</v>
      </c>
      <c r="L319" s="110">
        <f t="shared" si="59"/>
        <v>6265668.333333333</v>
      </c>
      <c r="M319" s="240">
        <f t="shared" si="72"/>
        <v>5.6904400606980275E-4</v>
      </c>
      <c r="N319" s="26"/>
      <c r="O319" s="26"/>
      <c r="P319" s="26"/>
      <c r="Q319" s="26"/>
    </row>
    <row r="320" spans="1:17" ht="39.950000000000003" customHeight="1">
      <c r="A320" s="26"/>
      <c r="B320" s="331">
        <v>64</v>
      </c>
      <c r="C320" s="330" t="s">
        <v>45</v>
      </c>
      <c r="D320" s="329">
        <f>Q68</f>
        <v>10960</v>
      </c>
      <c r="E320" s="47" t="s">
        <v>123</v>
      </c>
      <c r="F320" s="131" t="s">
        <v>131</v>
      </c>
      <c r="G320" s="131" t="s">
        <v>1010</v>
      </c>
      <c r="H320" s="88">
        <v>5</v>
      </c>
      <c r="I320" s="89">
        <v>30396930</v>
      </c>
      <c r="J320" s="90">
        <v>4059400</v>
      </c>
      <c r="K320" s="88">
        <f t="shared" si="61"/>
        <v>34456330</v>
      </c>
      <c r="L320" s="111">
        <f t="shared" si="59"/>
        <v>6891266</v>
      </c>
      <c r="M320" s="238">
        <f>IFERROR(H320/$Q$68,"-")</f>
        <v>4.5620437956204378E-4</v>
      </c>
      <c r="N320" s="26"/>
      <c r="O320" s="26"/>
      <c r="P320" s="26"/>
      <c r="Q320" s="26"/>
    </row>
    <row r="321" spans="1:17" ht="39.950000000000003" customHeight="1">
      <c r="A321" s="26"/>
      <c r="B321" s="332"/>
      <c r="C321" s="323"/>
      <c r="D321" s="327"/>
      <c r="E321" s="39" t="s">
        <v>132</v>
      </c>
      <c r="F321" s="132" t="s">
        <v>139</v>
      </c>
      <c r="G321" s="132" t="s">
        <v>393</v>
      </c>
      <c r="H321" s="40">
        <v>9</v>
      </c>
      <c r="I321" s="41">
        <v>21135700</v>
      </c>
      <c r="J321" s="42">
        <v>36870870</v>
      </c>
      <c r="K321" s="40">
        <f t="shared" si="61"/>
        <v>58006570</v>
      </c>
      <c r="L321" s="109">
        <f t="shared" si="59"/>
        <v>6445174.444444444</v>
      </c>
      <c r="M321" s="239">
        <f t="shared" ref="M321:M324" si="73">IFERROR(H321/$Q$68,"-")</f>
        <v>8.2116788321167885E-4</v>
      </c>
      <c r="N321" s="26"/>
      <c r="O321" s="26"/>
      <c r="P321" s="26"/>
      <c r="Q321" s="26"/>
    </row>
    <row r="322" spans="1:17" ht="39.950000000000003" customHeight="1">
      <c r="A322" s="26"/>
      <c r="B322" s="332"/>
      <c r="C322" s="323"/>
      <c r="D322" s="327"/>
      <c r="E322" s="39" t="s">
        <v>154</v>
      </c>
      <c r="F322" s="132" t="s">
        <v>155</v>
      </c>
      <c r="G322" s="132" t="s">
        <v>1011</v>
      </c>
      <c r="H322" s="40">
        <v>14</v>
      </c>
      <c r="I322" s="41">
        <v>71968220</v>
      </c>
      <c r="J322" s="42">
        <v>14376950</v>
      </c>
      <c r="K322" s="40">
        <f t="shared" si="61"/>
        <v>86345170</v>
      </c>
      <c r="L322" s="109">
        <f t="shared" si="59"/>
        <v>6167512.1428571427</v>
      </c>
      <c r="M322" s="239">
        <f t="shared" si="73"/>
        <v>1.2773722627737226E-3</v>
      </c>
      <c r="N322" s="26"/>
      <c r="O322" s="26"/>
      <c r="P322" s="26"/>
      <c r="Q322" s="26"/>
    </row>
    <row r="323" spans="1:17" ht="39.950000000000003" customHeight="1">
      <c r="A323" s="26"/>
      <c r="B323" s="332"/>
      <c r="C323" s="323"/>
      <c r="D323" s="327"/>
      <c r="E323" s="39" t="s">
        <v>133</v>
      </c>
      <c r="F323" s="132" t="s">
        <v>140</v>
      </c>
      <c r="G323" s="132" t="s">
        <v>1012</v>
      </c>
      <c r="H323" s="40">
        <v>9</v>
      </c>
      <c r="I323" s="41">
        <v>43222550</v>
      </c>
      <c r="J323" s="42">
        <v>7090680</v>
      </c>
      <c r="K323" s="40">
        <f t="shared" si="61"/>
        <v>50313230</v>
      </c>
      <c r="L323" s="109">
        <f t="shared" si="59"/>
        <v>5590358.888888889</v>
      </c>
      <c r="M323" s="239">
        <f t="shared" si="73"/>
        <v>8.2116788321167885E-4</v>
      </c>
      <c r="N323" s="26"/>
      <c r="O323" s="26"/>
      <c r="P323" s="26"/>
      <c r="Q323" s="26"/>
    </row>
    <row r="324" spans="1:17" ht="39.950000000000003" customHeight="1" thickBot="1">
      <c r="A324" s="26"/>
      <c r="B324" s="333"/>
      <c r="C324" s="325"/>
      <c r="D324" s="328"/>
      <c r="E324" s="43" t="s">
        <v>122</v>
      </c>
      <c r="F324" s="133" t="s">
        <v>137</v>
      </c>
      <c r="G324" s="133" t="s">
        <v>276</v>
      </c>
      <c r="H324" s="44">
        <v>59</v>
      </c>
      <c r="I324" s="45">
        <v>143503730</v>
      </c>
      <c r="J324" s="46">
        <v>184314860</v>
      </c>
      <c r="K324" s="44">
        <f t="shared" si="61"/>
        <v>327818590</v>
      </c>
      <c r="L324" s="110">
        <f t="shared" si="59"/>
        <v>5556247.2881355928</v>
      </c>
      <c r="M324" s="240">
        <f t="shared" si="73"/>
        <v>5.383211678832117E-3</v>
      </c>
      <c r="N324" s="26"/>
      <c r="O324" s="26"/>
      <c r="P324" s="26"/>
      <c r="Q324" s="26"/>
    </row>
    <row r="325" spans="1:17" ht="39.950000000000003" customHeight="1">
      <c r="A325" s="26"/>
      <c r="B325" s="331">
        <v>65</v>
      </c>
      <c r="C325" s="330" t="s">
        <v>10</v>
      </c>
      <c r="D325" s="329">
        <f>Q69</f>
        <v>5508</v>
      </c>
      <c r="E325" s="47" t="s">
        <v>123</v>
      </c>
      <c r="F325" s="131" t="s">
        <v>131</v>
      </c>
      <c r="G325" s="131" t="s">
        <v>1013</v>
      </c>
      <c r="H325" s="88">
        <v>2</v>
      </c>
      <c r="I325" s="89">
        <v>23015660</v>
      </c>
      <c r="J325" s="90">
        <v>594840</v>
      </c>
      <c r="K325" s="88">
        <f t="shared" si="61"/>
        <v>23610500</v>
      </c>
      <c r="L325" s="111">
        <f t="shared" ref="L325:L374" si="74">IFERROR(K325/H325,"-")</f>
        <v>11805250</v>
      </c>
      <c r="M325" s="238">
        <f>IFERROR(H325/$Q$69,"-")</f>
        <v>3.6310820624546115E-4</v>
      </c>
      <c r="N325" s="26"/>
      <c r="O325" s="26"/>
      <c r="P325" s="26"/>
      <c r="Q325" s="26"/>
    </row>
    <row r="326" spans="1:17" ht="39.950000000000003" customHeight="1">
      <c r="A326" s="26"/>
      <c r="B326" s="332"/>
      <c r="C326" s="323"/>
      <c r="D326" s="327"/>
      <c r="E326" s="39" t="s">
        <v>124</v>
      </c>
      <c r="F326" s="132" t="s">
        <v>138</v>
      </c>
      <c r="G326" s="132" t="s">
        <v>158</v>
      </c>
      <c r="H326" s="40">
        <v>1</v>
      </c>
      <c r="I326" s="41">
        <v>7656160</v>
      </c>
      <c r="J326" s="42">
        <v>90390</v>
      </c>
      <c r="K326" s="40">
        <f t="shared" ref="K326:K374" si="75">SUM(I326:J326)</f>
        <v>7746550</v>
      </c>
      <c r="L326" s="109">
        <f t="shared" si="74"/>
        <v>7746550</v>
      </c>
      <c r="M326" s="239">
        <f t="shared" ref="M326:M329" si="76">IFERROR(H326/$Q$69,"-")</f>
        <v>1.8155410312273057E-4</v>
      </c>
      <c r="N326" s="26"/>
      <c r="O326" s="26"/>
      <c r="P326" s="26"/>
      <c r="Q326" s="26"/>
    </row>
    <row r="327" spans="1:17" ht="39.950000000000003" customHeight="1">
      <c r="A327" s="26"/>
      <c r="B327" s="332"/>
      <c r="C327" s="323"/>
      <c r="D327" s="327"/>
      <c r="E327" s="39" t="s">
        <v>133</v>
      </c>
      <c r="F327" s="132" t="s">
        <v>140</v>
      </c>
      <c r="G327" s="132" t="s">
        <v>1014</v>
      </c>
      <c r="H327" s="40">
        <v>9</v>
      </c>
      <c r="I327" s="41">
        <v>56242300</v>
      </c>
      <c r="J327" s="42">
        <v>6286950</v>
      </c>
      <c r="K327" s="40">
        <f t="shared" si="75"/>
        <v>62529250</v>
      </c>
      <c r="L327" s="109">
        <f t="shared" si="74"/>
        <v>6947694.444444444</v>
      </c>
      <c r="M327" s="239">
        <f t="shared" si="76"/>
        <v>1.6339869281045752E-3</v>
      </c>
      <c r="N327" s="26"/>
      <c r="O327" s="26"/>
      <c r="P327" s="26"/>
      <c r="Q327" s="26"/>
    </row>
    <row r="328" spans="1:17" ht="39.950000000000003" customHeight="1">
      <c r="A328" s="26"/>
      <c r="B328" s="332"/>
      <c r="C328" s="323"/>
      <c r="D328" s="327"/>
      <c r="E328" s="39" t="s">
        <v>321</v>
      </c>
      <c r="F328" s="132" t="s">
        <v>322</v>
      </c>
      <c r="G328" s="132" t="s">
        <v>387</v>
      </c>
      <c r="H328" s="40">
        <v>1</v>
      </c>
      <c r="I328" s="41">
        <v>5155370</v>
      </c>
      <c r="J328" s="42">
        <v>893510</v>
      </c>
      <c r="K328" s="40">
        <f t="shared" si="75"/>
        <v>6048880</v>
      </c>
      <c r="L328" s="109">
        <f t="shared" si="74"/>
        <v>6048880</v>
      </c>
      <c r="M328" s="239">
        <f t="shared" si="76"/>
        <v>1.8155410312273057E-4</v>
      </c>
      <c r="N328" s="26"/>
      <c r="O328" s="26"/>
      <c r="P328" s="26"/>
      <c r="Q328" s="26"/>
    </row>
    <row r="329" spans="1:17" ht="39.950000000000003" customHeight="1" thickBot="1">
      <c r="A329" s="26"/>
      <c r="B329" s="333"/>
      <c r="C329" s="325"/>
      <c r="D329" s="328"/>
      <c r="E329" s="43" t="s">
        <v>266</v>
      </c>
      <c r="F329" s="133" t="s">
        <v>267</v>
      </c>
      <c r="G329" s="133" t="s">
        <v>1015</v>
      </c>
      <c r="H329" s="44">
        <v>1</v>
      </c>
      <c r="I329" s="45">
        <v>5686660</v>
      </c>
      <c r="J329" s="46">
        <v>284590</v>
      </c>
      <c r="K329" s="44">
        <f t="shared" si="75"/>
        <v>5971250</v>
      </c>
      <c r="L329" s="110">
        <f t="shared" si="74"/>
        <v>5971250</v>
      </c>
      <c r="M329" s="239">
        <f t="shared" si="76"/>
        <v>1.8155410312273057E-4</v>
      </c>
      <c r="N329" s="26"/>
      <c r="O329" s="26"/>
      <c r="P329" s="26"/>
      <c r="Q329" s="26"/>
    </row>
    <row r="330" spans="1:17" ht="39.950000000000003" customHeight="1">
      <c r="A330" s="26"/>
      <c r="B330" s="331">
        <v>66</v>
      </c>
      <c r="C330" s="330" t="s">
        <v>5</v>
      </c>
      <c r="D330" s="329">
        <f>Q70</f>
        <v>5670</v>
      </c>
      <c r="E330" s="47" t="s">
        <v>133</v>
      </c>
      <c r="F330" s="131" t="s">
        <v>140</v>
      </c>
      <c r="G330" s="131" t="s">
        <v>873</v>
      </c>
      <c r="H330" s="88">
        <v>8</v>
      </c>
      <c r="I330" s="89">
        <v>51517080</v>
      </c>
      <c r="J330" s="90">
        <v>13334900</v>
      </c>
      <c r="K330" s="88">
        <f t="shared" si="75"/>
        <v>64851980</v>
      </c>
      <c r="L330" s="111">
        <f t="shared" si="74"/>
        <v>8106497.5</v>
      </c>
      <c r="M330" s="238">
        <f>IFERROR(H330/$Q$70,"-")</f>
        <v>1.4109347442680777E-3</v>
      </c>
      <c r="N330" s="26"/>
      <c r="O330" s="26"/>
      <c r="P330" s="26"/>
      <c r="Q330" s="26"/>
    </row>
    <row r="331" spans="1:17" ht="39.950000000000003" customHeight="1">
      <c r="A331" s="26"/>
      <c r="B331" s="332"/>
      <c r="C331" s="323"/>
      <c r="D331" s="327"/>
      <c r="E331" s="39" t="s">
        <v>261</v>
      </c>
      <c r="F331" s="132" t="s">
        <v>262</v>
      </c>
      <c r="G331" s="132" t="s">
        <v>1016</v>
      </c>
      <c r="H331" s="40">
        <v>7</v>
      </c>
      <c r="I331" s="41">
        <v>11156740</v>
      </c>
      <c r="J331" s="42">
        <v>45397900</v>
      </c>
      <c r="K331" s="40">
        <f t="shared" si="75"/>
        <v>56554640</v>
      </c>
      <c r="L331" s="109">
        <f t="shared" si="74"/>
        <v>8079234.2857142854</v>
      </c>
      <c r="M331" s="239">
        <f t="shared" ref="M331:M334" si="77">IFERROR(H331/$Q$70,"-")</f>
        <v>1.2345679012345679E-3</v>
      </c>
      <c r="N331" s="26"/>
      <c r="O331" s="26"/>
      <c r="P331" s="26"/>
      <c r="Q331" s="26"/>
    </row>
    <row r="332" spans="1:17" ht="39.950000000000003" customHeight="1">
      <c r="A332" s="26"/>
      <c r="B332" s="332"/>
      <c r="C332" s="323"/>
      <c r="D332" s="327"/>
      <c r="E332" s="39" t="s">
        <v>150</v>
      </c>
      <c r="F332" s="132" t="s">
        <v>151</v>
      </c>
      <c r="G332" s="132" t="s">
        <v>292</v>
      </c>
      <c r="H332" s="40">
        <v>3</v>
      </c>
      <c r="I332" s="41">
        <v>21686870</v>
      </c>
      <c r="J332" s="42">
        <v>0</v>
      </c>
      <c r="K332" s="40">
        <f t="shared" si="75"/>
        <v>21686870</v>
      </c>
      <c r="L332" s="109">
        <f t="shared" si="74"/>
        <v>7228956.666666667</v>
      </c>
      <c r="M332" s="239">
        <f t="shared" si="77"/>
        <v>5.2910052910052914E-4</v>
      </c>
      <c r="N332" s="26"/>
      <c r="O332" s="26"/>
      <c r="P332" s="26"/>
      <c r="Q332" s="26"/>
    </row>
    <row r="333" spans="1:17" ht="39.950000000000003" customHeight="1">
      <c r="A333" s="26"/>
      <c r="B333" s="332"/>
      <c r="C333" s="323"/>
      <c r="D333" s="327"/>
      <c r="E333" s="39" t="s">
        <v>284</v>
      </c>
      <c r="F333" s="132" t="s">
        <v>285</v>
      </c>
      <c r="G333" s="132" t="s">
        <v>465</v>
      </c>
      <c r="H333" s="40">
        <v>1</v>
      </c>
      <c r="I333" s="41">
        <v>7155060</v>
      </c>
      <c r="J333" s="42">
        <v>0</v>
      </c>
      <c r="K333" s="40">
        <f t="shared" si="75"/>
        <v>7155060</v>
      </c>
      <c r="L333" s="109">
        <f t="shared" si="74"/>
        <v>7155060</v>
      </c>
      <c r="M333" s="239">
        <f t="shared" si="77"/>
        <v>1.7636684303350971E-4</v>
      </c>
      <c r="N333" s="26"/>
      <c r="O333" s="26"/>
      <c r="P333" s="26"/>
      <c r="Q333" s="26"/>
    </row>
    <row r="334" spans="1:17" ht="39.950000000000003" customHeight="1" thickBot="1">
      <c r="A334" s="26"/>
      <c r="B334" s="333"/>
      <c r="C334" s="325"/>
      <c r="D334" s="328"/>
      <c r="E334" s="43" t="s">
        <v>123</v>
      </c>
      <c r="F334" s="133" t="s">
        <v>131</v>
      </c>
      <c r="G334" s="133" t="s">
        <v>433</v>
      </c>
      <c r="H334" s="44">
        <v>1</v>
      </c>
      <c r="I334" s="45">
        <v>7044710</v>
      </c>
      <c r="J334" s="46">
        <v>107600</v>
      </c>
      <c r="K334" s="44">
        <f t="shared" si="75"/>
        <v>7152310</v>
      </c>
      <c r="L334" s="110">
        <f t="shared" si="74"/>
        <v>7152310</v>
      </c>
      <c r="M334" s="240">
        <f t="shared" si="77"/>
        <v>1.7636684303350971E-4</v>
      </c>
      <c r="N334" s="26"/>
      <c r="O334" s="26"/>
      <c r="P334" s="26"/>
      <c r="Q334" s="26"/>
    </row>
    <row r="335" spans="1:17" ht="39.950000000000003" customHeight="1">
      <c r="A335" s="26"/>
      <c r="B335" s="331">
        <v>67</v>
      </c>
      <c r="C335" s="330" t="s">
        <v>6</v>
      </c>
      <c r="D335" s="329">
        <f>Q71</f>
        <v>2435</v>
      </c>
      <c r="E335" s="47" t="s">
        <v>261</v>
      </c>
      <c r="F335" s="131" t="s">
        <v>262</v>
      </c>
      <c r="G335" s="131" t="s">
        <v>1017</v>
      </c>
      <c r="H335" s="88">
        <v>2</v>
      </c>
      <c r="I335" s="89">
        <v>662820</v>
      </c>
      <c r="J335" s="90">
        <v>28873070</v>
      </c>
      <c r="K335" s="88">
        <f t="shared" si="75"/>
        <v>29535890</v>
      </c>
      <c r="L335" s="111">
        <f t="shared" si="74"/>
        <v>14767945</v>
      </c>
      <c r="M335" s="238">
        <f>IFERROR(H335/$Q$71,"-")</f>
        <v>8.2135523613963038E-4</v>
      </c>
      <c r="N335" s="26"/>
      <c r="O335" s="26"/>
      <c r="P335" s="26"/>
      <c r="Q335" s="26"/>
    </row>
    <row r="336" spans="1:17" ht="39.950000000000003" customHeight="1">
      <c r="A336" s="26"/>
      <c r="B336" s="332"/>
      <c r="C336" s="323"/>
      <c r="D336" s="327"/>
      <c r="E336" s="39" t="s">
        <v>282</v>
      </c>
      <c r="F336" s="132" t="s">
        <v>283</v>
      </c>
      <c r="G336" s="132" t="s">
        <v>1018</v>
      </c>
      <c r="H336" s="40">
        <v>4</v>
      </c>
      <c r="I336" s="41">
        <v>34568610</v>
      </c>
      <c r="J336" s="42">
        <v>549110</v>
      </c>
      <c r="K336" s="40">
        <f t="shared" si="75"/>
        <v>35117720</v>
      </c>
      <c r="L336" s="109">
        <f t="shared" si="74"/>
        <v>8779430</v>
      </c>
      <c r="M336" s="239">
        <f t="shared" ref="M336:M339" si="78">IFERROR(H336/$Q$71,"-")</f>
        <v>1.6427104722792608E-3</v>
      </c>
      <c r="N336" s="26"/>
      <c r="O336" s="26"/>
      <c r="P336" s="26"/>
      <c r="Q336" s="26"/>
    </row>
    <row r="337" spans="1:17" ht="39.950000000000003" customHeight="1">
      <c r="A337" s="26"/>
      <c r="B337" s="332"/>
      <c r="C337" s="323"/>
      <c r="D337" s="327"/>
      <c r="E337" s="39" t="s">
        <v>123</v>
      </c>
      <c r="F337" s="132" t="s">
        <v>131</v>
      </c>
      <c r="G337" s="132" t="s">
        <v>131</v>
      </c>
      <c r="H337" s="40">
        <v>1</v>
      </c>
      <c r="I337" s="41">
        <v>8543450</v>
      </c>
      <c r="J337" s="42">
        <v>211150</v>
      </c>
      <c r="K337" s="40">
        <f t="shared" si="75"/>
        <v>8754600</v>
      </c>
      <c r="L337" s="109">
        <f t="shared" si="74"/>
        <v>8754600</v>
      </c>
      <c r="M337" s="239">
        <f t="shared" si="78"/>
        <v>4.1067761806981519E-4</v>
      </c>
      <c r="N337" s="26"/>
      <c r="O337" s="26"/>
      <c r="P337" s="26"/>
      <c r="Q337" s="26"/>
    </row>
    <row r="338" spans="1:17" ht="39.950000000000003" customHeight="1">
      <c r="A338" s="26"/>
      <c r="B338" s="332"/>
      <c r="C338" s="323"/>
      <c r="D338" s="327"/>
      <c r="E338" s="39" t="s">
        <v>161</v>
      </c>
      <c r="F338" s="132" t="s">
        <v>162</v>
      </c>
      <c r="G338" s="132" t="s">
        <v>1019</v>
      </c>
      <c r="H338" s="40">
        <v>6</v>
      </c>
      <c r="I338" s="41">
        <v>42738910</v>
      </c>
      <c r="J338" s="42">
        <v>184560</v>
      </c>
      <c r="K338" s="40">
        <f t="shared" si="75"/>
        <v>42923470</v>
      </c>
      <c r="L338" s="109">
        <f t="shared" si="74"/>
        <v>7153911.666666667</v>
      </c>
      <c r="M338" s="239">
        <f t="shared" si="78"/>
        <v>2.4640657084188913E-3</v>
      </c>
      <c r="N338" s="26"/>
      <c r="O338" s="26"/>
      <c r="P338" s="26"/>
      <c r="Q338" s="26"/>
    </row>
    <row r="339" spans="1:17" ht="39.950000000000003" customHeight="1" thickBot="1">
      <c r="A339" s="26"/>
      <c r="B339" s="333"/>
      <c r="C339" s="325"/>
      <c r="D339" s="328"/>
      <c r="E339" s="43" t="s">
        <v>122</v>
      </c>
      <c r="F339" s="133" t="s">
        <v>137</v>
      </c>
      <c r="G339" s="133" t="s">
        <v>241</v>
      </c>
      <c r="H339" s="44">
        <v>15</v>
      </c>
      <c r="I339" s="45">
        <v>59401360</v>
      </c>
      <c r="J339" s="46">
        <v>47756880</v>
      </c>
      <c r="K339" s="44">
        <f t="shared" si="75"/>
        <v>107158240</v>
      </c>
      <c r="L339" s="110">
        <f t="shared" si="74"/>
        <v>7143882.666666667</v>
      </c>
      <c r="M339" s="239">
        <f t="shared" si="78"/>
        <v>6.1601642710472282E-3</v>
      </c>
      <c r="N339" s="26"/>
      <c r="O339" s="26"/>
      <c r="P339" s="26"/>
      <c r="Q339" s="26"/>
    </row>
    <row r="340" spans="1:17" ht="39.950000000000003" customHeight="1">
      <c r="A340" s="26"/>
      <c r="B340" s="331">
        <v>68</v>
      </c>
      <c r="C340" s="330" t="s">
        <v>46</v>
      </c>
      <c r="D340" s="329">
        <f>Q72</f>
        <v>3170</v>
      </c>
      <c r="E340" s="47" t="s">
        <v>123</v>
      </c>
      <c r="F340" s="131" t="s">
        <v>131</v>
      </c>
      <c r="G340" s="131" t="s">
        <v>1020</v>
      </c>
      <c r="H340" s="88">
        <v>2</v>
      </c>
      <c r="I340" s="89">
        <v>17811070</v>
      </c>
      <c r="J340" s="90">
        <v>158040</v>
      </c>
      <c r="K340" s="88">
        <f t="shared" si="75"/>
        <v>17969110</v>
      </c>
      <c r="L340" s="111">
        <f t="shared" si="74"/>
        <v>8984555</v>
      </c>
      <c r="M340" s="238">
        <f>IFERROR(H340/$Q$72,"-")</f>
        <v>6.3091482649842276E-4</v>
      </c>
      <c r="N340" s="26"/>
      <c r="O340" s="26"/>
      <c r="P340" s="26"/>
      <c r="Q340" s="26"/>
    </row>
    <row r="341" spans="1:17" ht="39.950000000000003" customHeight="1">
      <c r="A341" s="26"/>
      <c r="B341" s="332"/>
      <c r="C341" s="323"/>
      <c r="D341" s="327"/>
      <c r="E341" s="39" t="s">
        <v>152</v>
      </c>
      <c r="F341" s="132" t="s">
        <v>153</v>
      </c>
      <c r="G341" s="132" t="s">
        <v>1021</v>
      </c>
      <c r="H341" s="40">
        <v>2</v>
      </c>
      <c r="I341" s="41">
        <v>13802700</v>
      </c>
      <c r="J341" s="42">
        <v>168160</v>
      </c>
      <c r="K341" s="40">
        <f t="shared" si="75"/>
        <v>13970860</v>
      </c>
      <c r="L341" s="109">
        <f t="shared" si="74"/>
        <v>6985430</v>
      </c>
      <c r="M341" s="239">
        <f t="shared" ref="M341:M344" si="79">IFERROR(H341/$Q$72,"-")</f>
        <v>6.3091482649842276E-4</v>
      </c>
      <c r="N341" s="26"/>
      <c r="O341" s="26"/>
      <c r="P341" s="26"/>
      <c r="Q341" s="26"/>
    </row>
    <row r="342" spans="1:17" ht="39.950000000000003" customHeight="1">
      <c r="A342" s="26"/>
      <c r="B342" s="332"/>
      <c r="C342" s="323"/>
      <c r="D342" s="327"/>
      <c r="E342" s="39" t="s">
        <v>400</v>
      </c>
      <c r="F342" s="132" t="s">
        <v>401</v>
      </c>
      <c r="G342" s="132" t="s">
        <v>1022</v>
      </c>
      <c r="H342" s="40">
        <v>5</v>
      </c>
      <c r="I342" s="41">
        <v>31183100</v>
      </c>
      <c r="J342" s="42">
        <v>1305580</v>
      </c>
      <c r="K342" s="40">
        <f t="shared" si="75"/>
        <v>32488680</v>
      </c>
      <c r="L342" s="109">
        <f t="shared" si="74"/>
        <v>6497736</v>
      </c>
      <c r="M342" s="239">
        <f t="shared" si="79"/>
        <v>1.5772870662460567E-3</v>
      </c>
      <c r="N342" s="26"/>
      <c r="O342" s="26"/>
      <c r="P342" s="26"/>
      <c r="Q342" s="26"/>
    </row>
    <row r="343" spans="1:17" ht="39.950000000000003" customHeight="1">
      <c r="A343" s="26"/>
      <c r="B343" s="332"/>
      <c r="C343" s="323"/>
      <c r="D343" s="327"/>
      <c r="E343" s="39" t="s">
        <v>132</v>
      </c>
      <c r="F343" s="132" t="s">
        <v>139</v>
      </c>
      <c r="G343" s="132" t="s">
        <v>171</v>
      </c>
      <c r="H343" s="40">
        <v>2</v>
      </c>
      <c r="I343" s="41">
        <v>10868300</v>
      </c>
      <c r="J343" s="42">
        <v>1740820</v>
      </c>
      <c r="K343" s="40">
        <f t="shared" si="75"/>
        <v>12609120</v>
      </c>
      <c r="L343" s="109">
        <f t="shared" si="74"/>
        <v>6304560</v>
      </c>
      <c r="M343" s="239">
        <f t="shared" si="79"/>
        <v>6.3091482649842276E-4</v>
      </c>
      <c r="N343" s="26"/>
      <c r="O343" s="26"/>
      <c r="P343" s="26"/>
      <c r="Q343" s="26"/>
    </row>
    <row r="344" spans="1:17" ht="39.950000000000003" customHeight="1" thickBot="1">
      <c r="A344" s="26"/>
      <c r="B344" s="333"/>
      <c r="C344" s="325"/>
      <c r="D344" s="328"/>
      <c r="E344" s="43" t="s">
        <v>130</v>
      </c>
      <c r="F344" s="133" t="s">
        <v>239</v>
      </c>
      <c r="G344" s="133" t="s">
        <v>665</v>
      </c>
      <c r="H344" s="44">
        <v>1</v>
      </c>
      <c r="I344" s="45">
        <v>6154400</v>
      </c>
      <c r="J344" s="46">
        <v>0</v>
      </c>
      <c r="K344" s="44">
        <f t="shared" si="75"/>
        <v>6154400</v>
      </c>
      <c r="L344" s="110">
        <f t="shared" si="74"/>
        <v>6154400</v>
      </c>
      <c r="M344" s="239">
        <f t="shared" si="79"/>
        <v>3.1545741324921138E-4</v>
      </c>
      <c r="N344" s="26"/>
      <c r="O344" s="26"/>
      <c r="P344" s="26"/>
      <c r="Q344" s="26"/>
    </row>
    <row r="345" spans="1:17" ht="39.950000000000003" customHeight="1">
      <c r="A345" s="26"/>
      <c r="B345" s="331">
        <v>69</v>
      </c>
      <c r="C345" s="330" t="s">
        <v>47</v>
      </c>
      <c r="D345" s="329">
        <f>Q73</f>
        <v>7840</v>
      </c>
      <c r="E345" s="47" t="s">
        <v>163</v>
      </c>
      <c r="F345" s="131" t="s">
        <v>164</v>
      </c>
      <c r="G345" s="131" t="s">
        <v>398</v>
      </c>
      <c r="H345" s="88">
        <v>1</v>
      </c>
      <c r="I345" s="89">
        <v>3192630</v>
      </c>
      <c r="J345" s="90">
        <v>4605860</v>
      </c>
      <c r="K345" s="88">
        <f t="shared" si="75"/>
        <v>7798490</v>
      </c>
      <c r="L345" s="111">
        <f t="shared" si="74"/>
        <v>7798490</v>
      </c>
      <c r="M345" s="238">
        <f>IFERROR(H345/$Q$73,"-")</f>
        <v>1.2755102040816328E-4</v>
      </c>
      <c r="N345" s="26"/>
      <c r="O345" s="26"/>
      <c r="P345" s="26"/>
      <c r="Q345" s="26"/>
    </row>
    <row r="346" spans="1:17" ht="39.950000000000003" customHeight="1">
      <c r="A346" s="26"/>
      <c r="B346" s="332"/>
      <c r="C346" s="323"/>
      <c r="D346" s="327"/>
      <c r="E346" s="39" t="s">
        <v>133</v>
      </c>
      <c r="F346" s="132" t="s">
        <v>140</v>
      </c>
      <c r="G346" s="132" t="s">
        <v>477</v>
      </c>
      <c r="H346" s="40">
        <v>7</v>
      </c>
      <c r="I346" s="41">
        <v>26264530</v>
      </c>
      <c r="J346" s="42">
        <v>21247750</v>
      </c>
      <c r="K346" s="40">
        <f t="shared" si="75"/>
        <v>47512280</v>
      </c>
      <c r="L346" s="109">
        <f t="shared" si="74"/>
        <v>6787468.5714285718</v>
      </c>
      <c r="M346" s="239">
        <f t="shared" ref="M346:M349" si="80">IFERROR(H346/$Q$73,"-")</f>
        <v>8.9285714285714283E-4</v>
      </c>
      <c r="N346" s="26"/>
      <c r="O346" s="26"/>
      <c r="P346" s="26"/>
      <c r="Q346" s="26"/>
    </row>
    <row r="347" spans="1:17" ht="39.950000000000003" customHeight="1">
      <c r="A347" s="26"/>
      <c r="B347" s="332"/>
      <c r="C347" s="323"/>
      <c r="D347" s="327"/>
      <c r="E347" s="39" t="s">
        <v>123</v>
      </c>
      <c r="F347" s="132" t="s">
        <v>131</v>
      </c>
      <c r="G347" s="132" t="s">
        <v>1023</v>
      </c>
      <c r="H347" s="40">
        <v>5</v>
      </c>
      <c r="I347" s="41">
        <v>30714760</v>
      </c>
      <c r="J347" s="42">
        <v>671160</v>
      </c>
      <c r="K347" s="40">
        <f t="shared" si="75"/>
        <v>31385920</v>
      </c>
      <c r="L347" s="109">
        <f t="shared" si="74"/>
        <v>6277184</v>
      </c>
      <c r="M347" s="239">
        <f t="shared" si="80"/>
        <v>6.3775510204081628E-4</v>
      </c>
      <c r="N347" s="26"/>
      <c r="O347" s="26"/>
      <c r="P347" s="26"/>
      <c r="Q347" s="26"/>
    </row>
    <row r="348" spans="1:17" ht="39.950000000000003" customHeight="1">
      <c r="A348" s="26"/>
      <c r="B348" s="332"/>
      <c r="C348" s="323"/>
      <c r="D348" s="327"/>
      <c r="E348" s="39" t="s">
        <v>122</v>
      </c>
      <c r="F348" s="132" t="s">
        <v>137</v>
      </c>
      <c r="G348" s="132" t="s">
        <v>1024</v>
      </c>
      <c r="H348" s="40">
        <v>33</v>
      </c>
      <c r="I348" s="41">
        <v>104878030</v>
      </c>
      <c r="J348" s="42">
        <v>99732300</v>
      </c>
      <c r="K348" s="40">
        <f t="shared" si="75"/>
        <v>204610330</v>
      </c>
      <c r="L348" s="109">
        <f t="shared" si="74"/>
        <v>6200313.0303030303</v>
      </c>
      <c r="M348" s="239">
        <f t="shared" si="80"/>
        <v>4.2091836734693879E-3</v>
      </c>
      <c r="N348" s="26"/>
      <c r="O348" s="26"/>
      <c r="P348" s="26"/>
      <c r="Q348" s="26"/>
    </row>
    <row r="349" spans="1:17" ht="39.950000000000003" customHeight="1" thickBot="1">
      <c r="A349" s="26"/>
      <c r="B349" s="333"/>
      <c r="C349" s="325"/>
      <c r="D349" s="328"/>
      <c r="E349" s="43" t="s">
        <v>294</v>
      </c>
      <c r="F349" s="133" t="s">
        <v>295</v>
      </c>
      <c r="G349" s="133" t="s">
        <v>1025</v>
      </c>
      <c r="H349" s="44">
        <v>1</v>
      </c>
      <c r="I349" s="45">
        <v>5327570</v>
      </c>
      <c r="J349" s="46">
        <v>316890</v>
      </c>
      <c r="K349" s="44">
        <f t="shared" si="75"/>
        <v>5644460</v>
      </c>
      <c r="L349" s="110">
        <f t="shared" si="74"/>
        <v>5644460</v>
      </c>
      <c r="M349" s="239">
        <f t="shared" si="80"/>
        <v>1.2755102040816328E-4</v>
      </c>
      <c r="N349" s="26"/>
      <c r="O349" s="26"/>
      <c r="P349" s="26"/>
      <c r="Q349" s="26"/>
    </row>
    <row r="350" spans="1:17" ht="39.950000000000003" customHeight="1">
      <c r="A350" s="26"/>
      <c r="B350" s="331">
        <v>70</v>
      </c>
      <c r="C350" s="330" t="s">
        <v>48</v>
      </c>
      <c r="D350" s="329">
        <f>Q74</f>
        <v>1299</v>
      </c>
      <c r="E350" s="47" t="s">
        <v>132</v>
      </c>
      <c r="F350" s="131" t="s">
        <v>139</v>
      </c>
      <c r="G350" s="131" t="s">
        <v>302</v>
      </c>
      <c r="H350" s="88">
        <v>2</v>
      </c>
      <c r="I350" s="89">
        <v>9641970</v>
      </c>
      <c r="J350" s="90">
        <v>8802270</v>
      </c>
      <c r="K350" s="88">
        <f t="shared" si="75"/>
        <v>18444240</v>
      </c>
      <c r="L350" s="111">
        <f t="shared" si="74"/>
        <v>9222120</v>
      </c>
      <c r="M350" s="238">
        <f>IFERROR(H350/$Q$74,"-")</f>
        <v>1.539645881447267E-3</v>
      </c>
      <c r="N350" s="26"/>
      <c r="O350" s="26"/>
      <c r="P350" s="26"/>
      <c r="Q350" s="26"/>
    </row>
    <row r="351" spans="1:17" ht="39.950000000000003" customHeight="1">
      <c r="A351" s="26"/>
      <c r="B351" s="332"/>
      <c r="C351" s="323"/>
      <c r="D351" s="327"/>
      <c r="E351" s="39" t="s">
        <v>123</v>
      </c>
      <c r="F351" s="132" t="s">
        <v>131</v>
      </c>
      <c r="G351" s="132" t="s">
        <v>433</v>
      </c>
      <c r="H351" s="40">
        <v>1</v>
      </c>
      <c r="I351" s="41">
        <v>8155490</v>
      </c>
      <c r="J351" s="42">
        <v>58940</v>
      </c>
      <c r="K351" s="40">
        <f t="shared" si="75"/>
        <v>8214430</v>
      </c>
      <c r="L351" s="109">
        <f t="shared" si="74"/>
        <v>8214430</v>
      </c>
      <c r="M351" s="239">
        <f t="shared" ref="M351:M354" si="81">IFERROR(H351/$Q$74,"-")</f>
        <v>7.6982294072363352E-4</v>
      </c>
      <c r="N351" s="26"/>
      <c r="O351" s="26"/>
      <c r="P351" s="26"/>
      <c r="Q351" s="26"/>
    </row>
    <row r="352" spans="1:17" ht="39.950000000000003" customHeight="1">
      <c r="A352" s="26"/>
      <c r="B352" s="332"/>
      <c r="C352" s="323"/>
      <c r="D352" s="327"/>
      <c r="E352" s="39" t="s">
        <v>298</v>
      </c>
      <c r="F352" s="132" t="s">
        <v>299</v>
      </c>
      <c r="G352" s="132" t="s">
        <v>469</v>
      </c>
      <c r="H352" s="40">
        <v>1</v>
      </c>
      <c r="I352" s="41">
        <v>7575750</v>
      </c>
      <c r="J352" s="42">
        <v>17470</v>
      </c>
      <c r="K352" s="40">
        <f t="shared" si="75"/>
        <v>7593220</v>
      </c>
      <c r="L352" s="109">
        <f t="shared" si="74"/>
        <v>7593220</v>
      </c>
      <c r="M352" s="239">
        <f t="shared" si="81"/>
        <v>7.6982294072363352E-4</v>
      </c>
      <c r="N352" s="26"/>
      <c r="O352" s="26"/>
      <c r="P352" s="26"/>
      <c r="Q352" s="26"/>
    </row>
    <row r="353" spans="1:17" ht="39.950000000000003" customHeight="1">
      <c r="A353" s="26"/>
      <c r="B353" s="332"/>
      <c r="C353" s="323"/>
      <c r="D353" s="327"/>
      <c r="E353" s="39" t="s">
        <v>175</v>
      </c>
      <c r="F353" s="132" t="s">
        <v>176</v>
      </c>
      <c r="G353" s="132" t="s">
        <v>1026</v>
      </c>
      <c r="H353" s="40">
        <v>5</v>
      </c>
      <c r="I353" s="41">
        <v>31997240</v>
      </c>
      <c r="J353" s="42">
        <v>2383070</v>
      </c>
      <c r="K353" s="40">
        <f t="shared" si="75"/>
        <v>34380310</v>
      </c>
      <c r="L353" s="109">
        <f t="shared" si="74"/>
        <v>6876062</v>
      </c>
      <c r="M353" s="239">
        <f t="shared" si="81"/>
        <v>3.8491147036181679E-3</v>
      </c>
      <c r="N353" s="26"/>
      <c r="O353" s="26"/>
      <c r="P353" s="26"/>
      <c r="Q353" s="26"/>
    </row>
    <row r="354" spans="1:17" ht="39.950000000000003" customHeight="1" thickBot="1">
      <c r="A354" s="26"/>
      <c r="B354" s="333"/>
      <c r="C354" s="325"/>
      <c r="D354" s="328"/>
      <c r="E354" s="43" t="s">
        <v>154</v>
      </c>
      <c r="F354" s="133" t="s">
        <v>155</v>
      </c>
      <c r="G354" s="133" t="s">
        <v>1027</v>
      </c>
      <c r="H354" s="44">
        <v>4</v>
      </c>
      <c r="I354" s="45">
        <v>19738310</v>
      </c>
      <c r="J354" s="46">
        <v>4176380</v>
      </c>
      <c r="K354" s="44">
        <f t="shared" si="75"/>
        <v>23914690</v>
      </c>
      <c r="L354" s="110">
        <f t="shared" si="74"/>
        <v>5978672.5</v>
      </c>
      <c r="M354" s="240">
        <f t="shared" si="81"/>
        <v>3.0792917628945341E-3</v>
      </c>
      <c r="N354" s="26"/>
      <c r="O354" s="26"/>
      <c r="P354" s="26"/>
      <c r="Q354" s="26"/>
    </row>
    <row r="355" spans="1:17" ht="39.950000000000003" customHeight="1">
      <c r="A355" s="26"/>
      <c r="B355" s="331">
        <v>71</v>
      </c>
      <c r="C355" s="330" t="s">
        <v>49</v>
      </c>
      <c r="D355" s="329">
        <f>Q75</f>
        <v>3884</v>
      </c>
      <c r="E355" s="47" t="s">
        <v>1028</v>
      </c>
      <c r="F355" s="131" t="s">
        <v>1029</v>
      </c>
      <c r="G355" s="131" t="s">
        <v>1030</v>
      </c>
      <c r="H355" s="88">
        <v>7</v>
      </c>
      <c r="I355" s="89">
        <v>45338510</v>
      </c>
      <c r="J355" s="90">
        <v>1340220</v>
      </c>
      <c r="K355" s="88">
        <f t="shared" si="75"/>
        <v>46678730</v>
      </c>
      <c r="L355" s="111">
        <f t="shared" si="74"/>
        <v>6668390</v>
      </c>
      <c r="M355" s="238">
        <f>IFERROR(H355/$Q$75,"-")</f>
        <v>1.8022657054582905E-3</v>
      </c>
      <c r="N355" s="26"/>
      <c r="O355" s="26"/>
      <c r="P355" s="26"/>
      <c r="Q355" s="26"/>
    </row>
    <row r="356" spans="1:17" ht="39.950000000000003" customHeight="1">
      <c r="A356" s="26"/>
      <c r="B356" s="332"/>
      <c r="C356" s="323"/>
      <c r="D356" s="327"/>
      <c r="E356" s="39" t="s">
        <v>135</v>
      </c>
      <c r="F356" s="132" t="s">
        <v>142</v>
      </c>
      <c r="G356" s="132" t="s">
        <v>1031</v>
      </c>
      <c r="H356" s="40">
        <v>1</v>
      </c>
      <c r="I356" s="41">
        <v>6475130</v>
      </c>
      <c r="J356" s="42">
        <v>36850</v>
      </c>
      <c r="K356" s="40">
        <f t="shared" si="75"/>
        <v>6511980</v>
      </c>
      <c r="L356" s="109">
        <f t="shared" si="74"/>
        <v>6511980</v>
      </c>
      <c r="M356" s="239">
        <f t="shared" ref="M356:M359" si="82">IFERROR(H356/$Q$75,"-")</f>
        <v>2.5746652935118434E-4</v>
      </c>
      <c r="N356" s="26"/>
      <c r="O356" s="26"/>
      <c r="P356" s="26"/>
      <c r="Q356" s="26"/>
    </row>
    <row r="357" spans="1:17" ht="39.950000000000003" customHeight="1">
      <c r="A357" s="26"/>
      <c r="B357" s="332"/>
      <c r="C357" s="323"/>
      <c r="D357" s="327"/>
      <c r="E357" s="39" t="s">
        <v>122</v>
      </c>
      <c r="F357" s="132" t="s">
        <v>137</v>
      </c>
      <c r="G357" s="132" t="s">
        <v>450</v>
      </c>
      <c r="H357" s="40">
        <v>13</v>
      </c>
      <c r="I357" s="41">
        <v>41759720</v>
      </c>
      <c r="J357" s="42">
        <v>41342940</v>
      </c>
      <c r="K357" s="40">
        <f t="shared" si="75"/>
        <v>83102660</v>
      </c>
      <c r="L357" s="109">
        <f t="shared" si="74"/>
        <v>6392512.307692308</v>
      </c>
      <c r="M357" s="239">
        <f t="shared" si="82"/>
        <v>3.3470648815653965E-3</v>
      </c>
      <c r="N357" s="26"/>
      <c r="O357" s="26"/>
      <c r="P357" s="26"/>
      <c r="Q357" s="26"/>
    </row>
    <row r="358" spans="1:17" ht="39.950000000000003" customHeight="1">
      <c r="A358" s="26"/>
      <c r="B358" s="332"/>
      <c r="C358" s="323"/>
      <c r="D358" s="327"/>
      <c r="E358" s="39" t="s">
        <v>303</v>
      </c>
      <c r="F358" s="132" t="s">
        <v>304</v>
      </c>
      <c r="G358" s="132" t="s">
        <v>1032</v>
      </c>
      <c r="H358" s="40">
        <v>1</v>
      </c>
      <c r="I358" s="41">
        <v>5545100</v>
      </c>
      <c r="J358" s="42">
        <v>429110</v>
      </c>
      <c r="K358" s="40">
        <f t="shared" si="75"/>
        <v>5974210</v>
      </c>
      <c r="L358" s="109">
        <f t="shared" si="74"/>
        <v>5974210</v>
      </c>
      <c r="M358" s="239">
        <f t="shared" si="82"/>
        <v>2.5746652935118434E-4</v>
      </c>
      <c r="N358" s="26"/>
      <c r="O358" s="26"/>
      <c r="P358" s="26"/>
      <c r="Q358" s="26"/>
    </row>
    <row r="359" spans="1:17" ht="39.950000000000003" customHeight="1" thickBot="1">
      <c r="A359" s="26"/>
      <c r="B359" s="333"/>
      <c r="C359" s="325"/>
      <c r="D359" s="328"/>
      <c r="E359" s="43" t="s">
        <v>161</v>
      </c>
      <c r="F359" s="133" t="s">
        <v>162</v>
      </c>
      <c r="G359" s="133" t="s">
        <v>1033</v>
      </c>
      <c r="H359" s="44">
        <v>5</v>
      </c>
      <c r="I359" s="45">
        <v>27844440</v>
      </c>
      <c r="J359" s="46">
        <v>777550</v>
      </c>
      <c r="K359" s="44">
        <f t="shared" si="75"/>
        <v>28621990</v>
      </c>
      <c r="L359" s="110">
        <f t="shared" si="74"/>
        <v>5724398</v>
      </c>
      <c r="M359" s="240">
        <f t="shared" si="82"/>
        <v>1.2873326467559218E-3</v>
      </c>
      <c r="N359" s="26"/>
      <c r="O359" s="26"/>
      <c r="P359" s="26"/>
      <c r="Q359" s="26"/>
    </row>
    <row r="360" spans="1:17" ht="39.950000000000003" customHeight="1">
      <c r="A360" s="26"/>
      <c r="B360" s="331">
        <v>72</v>
      </c>
      <c r="C360" s="330" t="s">
        <v>27</v>
      </c>
      <c r="D360" s="329">
        <f>Q76</f>
        <v>2477</v>
      </c>
      <c r="E360" s="47" t="s">
        <v>123</v>
      </c>
      <c r="F360" s="131" t="s">
        <v>131</v>
      </c>
      <c r="G360" s="131" t="s">
        <v>131</v>
      </c>
      <c r="H360" s="88">
        <v>1</v>
      </c>
      <c r="I360" s="89">
        <v>7541530</v>
      </c>
      <c r="J360" s="90">
        <v>0</v>
      </c>
      <c r="K360" s="88">
        <f t="shared" si="75"/>
        <v>7541530</v>
      </c>
      <c r="L360" s="111">
        <f t="shared" si="74"/>
        <v>7541530</v>
      </c>
      <c r="M360" s="238">
        <f>IFERROR(H360/$Q$76,"-")</f>
        <v>4.0371417036737988E-4</v>
      </c>
      <c r="N360" s="26"/>
      <c r="O360" s="26"/>
      <c r="P360" s="26"/>
      <c r="Q360" s="26"/>
    </row>
    <row r="361" spans="1:17" ht="39.950000000000003" customHeight="1">
      <c r="A361" s="26"/>
      <c r="B361" s="332"/>
      <c r="C361" s="323"/>
      <c r="D361" s="327"/>
      <c r="E361" s="39" t="s">
        <v>1028</v>
      </c>
      <c r="F361" s="132" t="s">
        <v>1029</v>
      </c>
      <c r="G361" s="132" t="s">
        <v>1034</v>
      </c>
      <c r="H361" s="40">
        <v>3</v>
      </c>
      <c r="I361" s="41">
        <v>19290050</v>
      </c>
      <c r="J361" s="42">
        <v>803350</v>
      </c>
      <c r="K361" s="40">
        <f t="shared" si="75"/>
        <v>20093400</v>
      </c>
      <c r="L361" s="109">
        <f t="shared" si="74"/>
        <v>6697800</v>
      </c>
      <c r="M361" s="239">
        <f t="shared" ref="M361:M364" si="83">IFERROR(H361/$Q$76,"-")</f>
        <v>1.2111425111021397E-3</v>
      </c>
      <c r="N361" s="26"/>
      <c r="O361" s="26"/>
      <c r="P361" s="26"/>
      <c r="Q361" s="26"/>
    </row>
    <row r="362" spans="1:17" ht="39.950000000000003" customHeight="1">
      <c r="A362" s="26"/>
      <c r="B362" s="332"/>
      <c r="C362" s="323"/>
      <c r="D362" s="327"/>
      <c r="E362" s="39" t="s">
        <v>154</v>
      </c>
      <c r="F362" s="132" t="s">
        <v>155</v>
      </c>
      <c r="G362" s="132" t="s">
        <v>1035</v>
      </c>
      <c r="H362" s="40">
        <v>8</v>
      </c>
      <c r="I362" s="41">
        <v>46532940</v>
      </c>
      <c r="J362" s="42">
        <v>4019050</v>
      </c>
      <c r="K362" s="40">
        <f t="shared" si="75"/>
        <v>50551990</v>
      </c>
      <c r="L362" s="109">
        <f t="shared" si="74"/>
        <v>6318998.75</v>
      </c>
      <c r="M362" s="239">
        <f t="shared" si="83"/>
        <v>3.229713362939039E-3</v>
      </c>
      <c r="N362" s="26"/>
      <c r="O362" s="26"/>
      <c r="P362" s="26"/>
      <c r="Q362" s="26"/>
    </row>
    <row r="363" spans="1:17" ht="39.950000000000003" customHeight="1">
      <c r="A363" s="26"/>
      <c r="B363" s="332"/>
      <c r="C363" s="323"/>
      <c r="D363" s="327"/>
      <c r="E363" s="39" t="s">
        <v>402</v>
      </c>
      <c r="F363" s="132" t="s">
        <v>403</v>
      </c>
      <c r="G363" s="132" t="s">
        <v>1036</v>
      </c>
      <c r="H363" s="40">
        <v>5</v>
      </c>
      <c r="I363" s="41">
        <v>17429140</v>
      </c>
      <c r="J363" s="42">
        <v>12963940</v>
      </c>
      <c r="K363" s="40">
        <f t="shared" si="75"/>
        <v>30393080</v>
      </c>
      <c r="L363" s="109">
        <f t="shared" si="74"/>
        <v>6078616</v>
      </c>
      <c r="M363" s="239">
        <f t="shared" si="83"/>
        <v>2.0185708518368995E-3</v>
      </c>
      <c r="N363" s="26"/>
      <c r="O363" s="26"/>
      <c r="P363" s="26"/>
      <c r="Q363" s="26"/>
    </row>
    <row r="364" spans="1:17" ht="39.950000000000003" customHeight="1" thickBot="1">
      <c r="A364" s="26"/>
      <c r="B364" s="333"/>
      <c r="C364" s="325"/>
      <c r="D364" s="328"/>
      <c r="E364" s="43" t="s">
        <v>1037</v>
      </c>
      <c r="F364" s="133" t="s">
        <v>1038</v>
      </c>
      <c r="G364" s="133" t="s">
        <v>1039</v>
      </c>
      <c r="H364" s="44">
        <v>1</v>
      </c>
      <c r="I364" s="45">
        <v>5777330</v>
      </c>
      <c r="J364" s="46">
        <v>54390</v>
      </c>
      <c r="K364" s="44">
        <f t="shared" si="75"/>
        <v>5831720</v>
      </c>
      <c r="L364" s="110">
        <f t="shared" si="74"/>
        <v>5831720</v>
      </c>
      <c r="M364" s="240">
        <f t="shared" si="83"/>
        <v>4.0371417036737988E-4</v>
      </c>
      <c r="N364" s="26"/>
      <c r="O364" s="26"/>
      <c r="P364" s="26"/>
      <c r="Q364" s="26"/>
    </row>
    <row r="365" spans="1:17" ht="39.950000000000003" customHeight="1">
      <c r="A365" s="26"/>
      <c r="B365" s="331">
        <v>73</v>
      </c>
      <c r="C365" s="330" t="s">
        <v>28</v>
      </c>
      <c r="D365" s="329">
        <f>Q77</f>
        <v>3332</v>
      </c>
      <c r="E365" s="47" t="s">
        <v>282</v>
      </c>
      <c r="F365" s="131" t="s">
        <v>283</v>
      </c>
      <c r="G365" s="131" t="s">
        <v>1040</v>
      </c>
      <c r="H365" s="88">
        <v>3</v>
      </c>
      <c r="I365" s="89">
        <v>27413920</v>
      </c>
      <c r="J365" s="90">
        <v>5692870</v>
      </c>
      <c r="K365" s="88">
        <f t="shared" si="75"/>
        <v>33106790</v>
      </c>
      <c r="L365" s="111">
        <f t="shared" si="74"/>
        <v>11035596.666666666</v>
      </c>
      <c r="M365" s="238">
        <f>IFERROR(H365/$Q$77,"-")</f>
        <v>9.0036014405762304E-4</v>
      </c>
      <c r="N365" s="26"/>
      <c r="O365" s="26"/>
      <c r="P365" s="26"/>
      <c r="Q365" s="26"/>
    </row>
    <row r="366" spans="1:17" ht="39.950000000000003" customHeight="1">
      <c r="A366" s="26"/>
      <c r="B366" s="332"/>
      <c r="C366" s="323"/>
      <c r="D366" s="327"/>
      <c r="E366" s="39" t="s">
        <v>123</v>
      </c>
      <c r="F366" s="132" t="s">
        <v>131</v>
      </c>
      <c r="G366" s="132" t="s">
        <v>676</v>
      </c>
      <c r="H366" s="40">
        <v>1</v>
      </c>
      <c r="I366" s="41">
        <v>10519610</v>
      </c>
      <c r="J366" s="42">
        <v>336280</v>
      </c>
      <c r="K366" s="40">
        <f t="shared" si="75"/>
        <v>10855890</v>
      </c>
      <c r="L366" s="109">
        <f t="shared" si="74"/>
        <v>10855890</v>
      </c>
      <c r="M366" s="239">
        <f t="shared" ref="M366:M369" si="84">IFERROR(H366/$Q$77,"-")</f>
        <v>3.0012004801920766E-4</v>
      </c>
      <c r="N366" s="26"/>
      <c r="O366" s="26"/>
      <c r="P366" s="26"/>
      <c r="Q366" s="26"/>
    </row>
    <row r="367" spans="1:17" ht="39.950000000000003" customHeight="1">
      <c r="A367" s="26"/>
      <c r="B367" s="332"/>
      <c r="C367" s="323"/>
      <c r="D367" s="327"/>
      <c r="E367" s="39" t="s">
        <v>133</v>
      </c>
      <c r="F367" s="132" t="s">
        <v>140</v>
      </c>
      <c r="G367" s="132" t="s">
        <v>1041</v>
      </c>
      <c r="H367" s="40">
        <v>4</v>
      </c>
      <c r="I367" s="41">
        <v>30555340</v>
      </c>
      <c r="J367" s="42">
        <v>7224140</v>
      </c>
      <c r="K367" s="40">
        <f t="shared" si="75"/>
        <v>37779480</v>
      </c>
      <c r="L367" s="109">
        <f t="shared" si="74"/>
        <v>9444870</v>
      </c>
      <c r="M367" s="239">
        <f t="shared" si="84"/>
        <v>1.2004801920768306E-3</v>
      </c>
      <c r="N367" s="26"/>
      <c r="O367" s="26"/>
      <c r="P367" s="26"/>
      <c r="Q367" s="26"/>
    </row>
    <row r="368" spans="1:17" ht="39.950000000000003" customHeight="1">
      <c r="A368" s="26"/>
      <c r="B368" s="332"/>
      <c r="C368" s="323"/>
      <c r="D368" s="327"/>
      <c r="E368" s="39" t="s">
        <v>156</v>
      </c>
      <c r="F368" s="132" t="s">
        <v>157</v>
      </c>
      <c r="G368" s="132" t="s">
        <v>1042</v>
      </c>
      <c r="H368" s="40">
        <v>4</v>
      </c>
      <c r="I368" s="41">
        <v>33248950</v>
      </c>
      <c r="J368" s="42">
        <v>1493150</v>
      </c>
      <c r="K368" s="40">
        <f t="shared" si="75"/>
        <v>34742100</v>
      </c>
      <c r="L368" s="109">
        <f t="shared" si="74"/>
        <v>8685525</v>
      </c>
      <c r="M368" s="239">
        <f t="shared" si="84"/>
        <v>1.2004801920768306E-3</v>
      </c>
      <c r="N368" s="26"/>
      <c r="O368" s="26"/>
      <c r="P368" s="26"/>
      <c r="Q368" s="26"/>
    </row>
    <row r="369" spans="1:17" ht="39.950000000000003" customHeight="1" thickBot="1">
      <c r="A369" s="26"/>
      <c r="B369" s="333"/>
      <c r="C369" s="325"/>
      <c r="D369" s="328"/>
      <c r="E369" s="43" t="s">
        <v>154</v>
      </c>
      <c r="F369" s="133" t="s">
        <v>155</v>
      </c>
      <c r="G369" s="133" t="s">
        <v>1043</v>
      </c>
      <c r="H369" s="44">
        <v>10</v>
      </c>
      <c r="I369" s="45">
        <v>58016060</v>
      </c>
      <c r="J369" s="46">
        <v>8891790</v>
      </c>
      <c r="K369" s="44">
        <f t="shared" si="75"/>
        <v>66907850</v>
      </c>
      <c r="L369" s="110">
        <f t="shared" si="74"/>
        <v>6690785</v>
      </c>
      <c r="M369" s="239">
        <f t="shared" si="84"/>
        <v>3.0012004801920769E-3</v>
      </c>
      <c r="N369" s="26"/>
      <c r="O369" s="26"/>
      <c r="P369" s="26"/>
      <c r="Q369" s="26"/>
    </row>
    <row r="370" spans="1:17" ht="39.950000000000003" customHeight="1">
      <c r="A370" s="26"/>
      <c r="B370" s="331">
        <v>74</v>
      </c>
      <c r="C370" s="330" t="s">
        <v>29</v>
      </c>
      <c r="D370" s="329">
        <f>Q78</f>
        <v>1542</v>
      </c>
      <c r="E370" s="47" t="s">
        <v>154</v>
      </c>
      <c r="F370" s="131" t="s">
        <v>155</v>
      </c>
      <c r="G370" s="131" t="s">
        <v>1044</v>
      </c>
      <c r="H370" s="88">
        <v>1</v>
      </c>
      <c r="I370" s="89">
        <v>12076190</v>
      </c>
      <c r="J370" s="90">
        <v>125150</v>
      </c>
      <c r="K370" s="88">
        <f t="shared" si="75"/>
        <v>12201340</v>
      </c>
      <c r="L370" s="111">
        <f t="shared" si="74"/>
        <v>12201340</v>
      </c>
      <c r="M370" s="238">
        <f>IFERROR(H370/$Q$78,"-")</f>
        <v>6.485084306095979E-4</v>
      </c>
      <c r="N370" s="26"/>
      <c r="O370" s="26"/>
      <c r="P370" s="26"/>
      <c r="Q370" s="26"/>
    </row>
    <row r="371" spans="1:17" ht="39.950000000000003" customHeight="1">
      <c r="A371" s="26"/>
      <c r="B371" s="332"/>
      <c r="C371" s="323"/>
      <c r="D371" s="327"/>
      <c r="E371" s="39" t="s">
        <v>133</v>
      </c>
      <c r="F371" s="132" t="s">
        <v>140</v>
      </c>
      <c r="G371" s="132" t="s">
        <v>1045</v>
      </c>
      <c r="H371" s="40">
        <v>3</v>
      </c>
      <c r="I371" s="41">
        <v>21667100</v>
      </c>
      <c r="J371" s="42">
        <v>3342500</v>
      </c>
      <c r="K371" s="40">
        <f t="shared" si="75"/>
        <v>25009600</v>
      </c>
      <c r="L371" s="109">
        <f t="shared" si="74"/>
        <v>8336533.333333333</v>
      </c>
      <c r="M371" s="239">
        <f t="shared" ref="M371:M373" si="85">IFERROR(H371/$Q$78,"-")</f>
        <v>1.9455252918287938E-3</v>
      </c>
      <c r="N371" s="26"/>
      <c r="O371" s="26"/>
      <c r="P371" s="26"/>
      <c r="Q371" s="26"/>
    </row>
    <row r="372" spans="1:17" ht="39.950000000000003" customHeight="1">
      <c r="A372" s="26"/>
      <c r="B372" s="332"/>
      <c r="C372" s="323"/>
      <c r="D372" s="327"/>
      <c r="E372" s="39" t="s">
        <v>167</v>
      </c>
      <c r="F372" s="132" t="s">
        <v>246</v>
      </c>
      <c r="G372" s="132" t="s">
        <v>1046</v>
      </c>
      <c r="H372" s="40">
        <v>7</v>
      </c>
      <c r="I372" s="41">
        <v>11707090</v>
      </c>
      <c r="J372" s="42">
        <v>38587500</v>
      </c>
      <c r="K372" s="40">
        <f t="shared" si="75"/>
        <v>50294590</v>
      </c>
      <c r="L372" s="109">
        <f t="shared" si="74"/>
        <v>7184941.4285714282</v>
      </c>
      <c r="M372" s="239">
        <f t="shared" si="85"/>
        <v>4.5395590142671858E-3</v>
      </c>
      <c r="N372" s="26"/>
      <c r="O372" s="26"/>
      <c r="P372" s="26"/>
      <c r="Q372" s="26"/>
    </row>
    <row r="373" spans="1:17" ht="39.950000000000003" customHeight="1">
      <c r="A373" s="26"/>
      <c r="B373" s="332"/>
      <c r="C373" s="323"/>
      <c r="D373" s="327"/>
      <c r="E373" s="39" t="s">
        <v>400</v>
      </c>
      <c r="F373" s="132" t="s">
        <v>401</v>
      </c>
      <c r="G373" s="132" t="s">
        <v>1047</v>
      </c>
      <c r="H373" s="40">
        <v>1</v>
      </c>
      <c r="I373" s="41">
        <v>6106940</v>
      </c>
      <c r="J373" s="42">
        <v>0</v>
      </c>
      <c r="K373" s="40">
        <f t="shared" si="75"/>
        <v>6106940</v>
      </c>
      <c r="L373" s="109">
        <f t="shared" si="74"/>
        <v>6106940</v>
      </c>
      <c r="M373" s="239">
        <f t="shared" si="85"/>
        <v>6.485084306095979E-4</v>
      </c>
      <c r="N373" s="26"/>
      <c r="O373" s="26"/>
      <c r="P373" s="26"/>
      <c r="Q373" s="26"/>
    </row>
    <row r="374" spans="1:17" ht="39.950000000000003" customHeight="1" thickBot="1">
      <c r="A374" s="26"/>
      <c r="B374" s="332"/>
      <c r="C374" s="323"/>
      <c r="D374" s="327"/>
      <c r="E374" s="48" t="s">
        <v>1007</v>
      </c>
      <c r="F374" s="134" t="s">
        <v>1008</v>
      </c>
      <c r="G374" s="134" t="s">
        <v>1009</v>
      </c>
      <c r="H374" s="91">
        <v>1</v>
      </c>
      <c r="I374" s="92">
        <v>4646740</v>
      </c>
      <c r="J374" s="93">
        <v>788400</v>
      </c>
      <c r="K374" s="91">
        <f t="shared" si="75"/>
        <v>5435140</v>
      </c>
      <c r="L374" s="241">
        <f t="shared" si="74"/>
        <v>5435140</v>
      </c>
      <c r="M374" s="242">
        <f>IFERROR(H374/$Q$78,"-")</f>
        <v>6.485084306095979E-4</v>
      </c>
      <c r="N374" s="26"/>
      <c r="O374" s="26"/>
      <c r="P374" s="26"/>
      <c r="Q374" s="26"/>
    </row>
    <row r="375" spans="1:17" ht="39.950000000000003" customHeight="1" thickTop="1">
      <c r="A375" s="26"/>
      <c r="B375" s="320" t="s">
        <v>229</v>
      </c>
      <c r="C375" s="321"/>
      <c r="D375" s="326">
        <f>Q79</f>
        <v>1427513</v>
      </c>
      <c r="E375" s="35" t="str">
        <f>'高額レセ疾病傾向(患者一人当たり医療費順)'!C7</f>
        <v>0208</v>
      </c>
      <c r="F375" s="135" t="str">
        <f>'高額レセ疾病傾向(患者一人当たり医療費順)'!D7</f>
        <v>悪性リンパ腫</v>
      </c>
      <c r="G375" s="135" t="str">
        <f>'高額レセ疾病傾向(患者一人当たり医療費順)'!E7</f>
        <v>びまん性大細胞型Ｂ細胞性リンパ腫，悪性リンパ腫，濾胞性リンパ腫</v>
      </c>
      <c r="H375" s="36">
        <f>'高額レセ疾病傾向(患者一人当たり医療費順)'!F7</f>
        <v>1649</v>
      </c>
      <c r="I375" s="37">
        <f>'高額レセ疾病傾向(患者一人当たり医療費順)'!G7</f>
        <v>7842510030</v>
      </c>
      <c r="J375" s="38">
        <f>'高額レセ疾病傾向(患者一人当たり医療費順)'!H7</f>
        <v>3278413450</v>
      </c>
      <c r="K375" s="36">
        <f>'高額レセ疾病傾向(患者一人当たり医療費順)'!I7</f>
        <v>11120923480</v>
      </c>
      <c r="L375" s="249">
        <f>'高額レセ疾病傾向(患者一人当たり医療費順)'!J7</f>
        <v>6744040.9217707701</v>
      </c>
      <c r="M375" s="244">
        <f>'高額レセ疾病傾向(患者一人当たり医療費順)'!K7</f>
        <v>1.1551558549729494E-3</v>
      </c>
      <c r="N375" s="26"/>
      <c r="O375" s="26"/>
      <c r="P375" s="26"/>
      <c r="Q375" s="26"/>
    </row>
    <row r="376" spans="1:17" ht="39.950000000000003" customHeight="1">
      <c r="A376" s="26"/>
      <c r="B376" s="322"/>
      <c r="C376" s="323"/>
      <c r="D376" s="327"/>
      <c r="E376" s="39" t="str">
        <f>'高額レセ疾病傾向(患者一人当たり医療費順)'!C8</f>
        <v>0904</v>
      </c>
      <c r="F376" s="132" t="str">
        <f>'高額レセ疾病傾向(患者一人当たり医療費順)'!D8</f>
        <v>くも膜下出血</v>
      </c>
      <c r="G376" s="132" t="str">
        <f>'高額レセ疾病傾向(患者一人当たり医療費順)'!E8</f>
        <v>くも膜下出血，くも膜下出血後遺症，ＩＣ－ＰＣ動脈瘤破裂によるくも膜下出血</v>
      </c>
      <c r="H376" s="40">
        <f>'高額レセ疾病傾向(患者一人当たり医療費順)'!F8</f>
        <v>498</v>
      </c>
      <c r="I376" s="41">
        <f>'高額レセ疾病傾向(患者一人当たり医療費順)'!G8</f>
        <v>3179388520</v>
      </c>
      <c r="J376" s="42">
        <f>'高額レセ疾病傾向(患者一人当たり医療費順)'!H8</f>
        <v>99069400</v>
      </c>
      <c r="K376" s="40">
        <f>'高額レセ疾病傾向(患者一人当たり医療費順)'!I8</f>
        <v>3278457920</v>
      </c>
      <c r="L376" s="91">
        <f>'高額レセ疾病傾向(患者一人当たり医療費順)'!J8</f>
        <v>6583248.8353413697</v>
      </c>
      <c r="M376" s="239">
        <f>'高額レセ疾病傾向(患者一人当たり医療費順)'!K8</f>
        <v>3.4885846923985982E-4</v>
      </c>
      <c r="N376" s="26"/>
      <c r="O376" s="26"/>
      <c r="P376" s="26"/>
      <c r="Q376" s="26"/>
    </row>
    <row r="377" spans="1:17" ht="39.950000000000003" customHeight="1">
      <c r="A377" s="26"/>
      <c r="B377" s="322"/>
      <c r="C377" s="323"/>
      <c r="D377" s="327"/>
      <c r="E377" s="39" t="str">
        <f>'高額レセ疾病傾向(患者一人当たり医療費順)'!C9</f>
        <v>0209</v>
      </c>
      <c r="F377" s="132" t="str">
        <f>'高額レセ疾病傾向(患者一人当たり医療費順)'!D9</f>
        <v>白血病</v>
      </c>
      <c r="G377" s="132" t="str">
        <f>'高額レセ疾病傾向(患者一人当たり医療費順)'!E9</f>
        <v>急性骨髄性白血病，慢性骨髄性白血病，慢性リンパ性白血病</v>
      </c>
      <c r="H377" s="40">
        <f>'高額レセ疾病傾向(患者一人当たり医療費順)'!F9</f>
        <v>802</v>
      </c>
      <c r="I377" s="41">
        <f>'高額レセ疾病傾向(患者一人当たり医療費順)'!G9</f>
        <v>3083973630</v>
      </c>
      <c r="J377" s="42">
        <f>'高額レセ疾病傾向(患者一人当たり医療費順)'!H9</f>
        <v>2050960700</v>
      </c>
      <c r="K377" s="40">
        <f>'高額レセ疾病傾向(患者一人当たり医療費順)'!I9</f>
        <v>5134934330</v>
      </c>
      <c r="L377" s="91">
        <f>'高額レセ疾病傾向(患者一人当たり医療費順)'!J9</f>
        <v>6402661.2593516205</v>
      </c>
      <c r="M377" s="250">
        <f>'高額レセ疾病傾向(患者一人当たり医療費順)'!K9</f>
        <v>5.6181624965937263E-4</v>
      </c>
      <c r="N377" s="26"/>
      <c r="O377" s="26"/>
      <c r="P377" s="26"/>
      <c r="Q377" s="26"/>
    </row>
    <row r="378" spans="1:17" ht="39.950000000000003" customHeight="1">
      <c r="A378" s="26"/>
      <c r="B378" s="322"/>
      <c r="C378" s="323"/>
      <c r="D378" s="327"/>
      <c r="E378" s="39" t="str">
        <f>'高額レセ疾病傾向(患者一人当たり医療費順)'!C10</f>
        <v>1402</v>
      </c>
      <c r="F378" s="132" t="str">
        <f>'高額レセ疾病傾向(患者一人当たり医療費順)'!D10</f>
        <v>腎不全</v>
      </c>
      <c r="G378" s="132" t="str">
        <f>'高額レセ疾病傾向(患者一人当たり医療費順)'!E10</f>
        <v>慢性腎不全，末期腎不全，腎性貧血</v>
      </c>
      <c r="H378" s="40">
        <f>'高額レセ疾病傾向(患者一人当たり医療費順)'!F10</f>
        <v>6937</v>
      </c>
      <c r="I378" s="41">
        <f>'高額レセ疾病傾向(患者一人当たり医療費順)'!G10</f>
        <v>19869898780</v>
      </c>
      <c r="J378" s="42">
        <f>'高額レセ疾病傾向(患者一人当たり医療費順)'!H10</f>
        <v>21271850220</v>
      </c>
      <c r="K378" s="40">
        <f>'高額レセ疾病傾向(患者一人当たり医療費順)'!I10</f>
        <v>41141749000</v>
      </c>
      <c r="L378" s="40">
        <f>'高額レセ疾病傾向(患者一人当たり医療費順)'!J10</f>
        <v>5930769.6410552096</v>
      </c>
      <c r="M378" s="239">
        <f>'高額レセ疾病傾向(患者一人当たり医療費順)'!K10</f>
        <v>4.859500403849212E-3</v>
      </c>
      <c r="N378" s="26"/>
      <c r="O378" s="26"/>
      <c r="P378" s="26"/>
      <c r="Q378" s="26"/>
    </row>
    <row r="379" spans="1:17" ht="39.950000000000003" customHeight="1" thickBot="1">
      <c r="A379" s="26"/>
      <c r="B379" s="324"/>
      <c r="C379" s="325"/>
      <c r="D379" s="328"/>
      <c r="E379" s="43" t="str">
        <f>'高額レセ疾病傾向(患者一人当たり医療費順)'!C11</f>
        <v>0506</v>
      </c>
      <c r="F379" s="133" t="str">
        <f>'高額レセ疾病傾向(患者一人当たり医療費順)'!D11</f>
        <v>知的障害＜精神遅滞＞</v>
      </c>
      <c r="G379" s="133" t="str">
        <f>'高額レセ疾病傾向(患者一人当たり医療費順)'!E11</f>
        <v>知的障害，中等度知的障害・要治療の行動機能障害あり，最重度知的障害</v>
      </c>
      <c r="H379" s="44">
        <f>'高額レセ疾病傾向(患者一人当たり医療費順)'!F11</f>
        <v>10</v>
      </c>
      <c r="I379" s="45">
        <f>'高額レセ疾病傾向(患者一人当たり医療費順)'!G11</f>
        <v>54613960</v>
      </c>
      <c r="J379" s="46">
        <f>'高額レセ疾病傾向(患者一人当たり医療費順)'!H11</f>
        <v>80590</v>
      </c>
      <c r="K379" s="44">
        <f>'高額レセ疾病傾向(患者一人当たり医療費順)'!I11</f>
        <v>54694550</v>
      </c>
      <c r="L379" s="251">
        <f>'高額レセ疾病傾向(患者一人当たり医療費順)'!J11</f>
        <v>5469455</v>
      </c>
      <c r="M379" s="252">
        <f>'高額レセ疾病傾向(患者一人当たり医療費順)'!K11</f>
        <v>7.0051901453787114E-6</v>
      </c>
      <c r="N379" s="26"/>
      <c r="O379" s="26"/>
      <c r="P379" s="26"/>
      <c r="Q379" s="26"/>
    </row>
    <row r="380" spans="1:17" ht="13.5" customHeight="1">
      <c r="A380" s="26"/>
      <c r="B380" s="14" t="s">
        <v>501</v>
      </c>
      <c r="C380" s="26"/>
      <c r="D380" s="14"/>
      <c r="E380" s="235"/>
      <c r="F380" s="235"/>
      <c r="G380" s="235"/>
      <c r="H380" s="235"/>
      <c r="I380" s="235"/>
      <c r="J380" s="26"/>
      <c r="K380" s="26"/>
      <c r="L380" s="26"/>
      <c r="M380" s="26"/>
      <c r="N380" s="26"/>
      <c r="O380" s="26"/>
      <c r="P380" s="26"/>
      <c r="Q380" s="26"/>
    </row>
    <row r="381" spans="1:17" ht="13.5" customHeight="1">
      <c r="A381" s="26"/>
      <c r="B381" s="198" t="s">
        <v>186</v>
      </c>
      <c r="C381" s="26"/>
      <c r="D381" s="198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</row>
    <row r="382" spans="1:17" ht="13.5" customHeight="1">
      <c r="A382" s="26"/>
      <c r="B382" s="236" t="s">
        <v>119</v>
      </c>
      <c r="C382" s="26"/>
      <c r="D382" s="236"/>
      <c r="E382" s="26"/>
      <c r="F382" s="26"/>
      <c r="G382" s="137"/>
      <c r="H382" s="26"/>
      <c r="I382" s="26"/>
      <c r="J382" s="26"/>
      <c r="K382" s="26"/>
      <c r="L382" s="26"/>
      <c r="M382" s="26"/>
      <c r="N382" s="26"/>
      <c r="O382" s="26"/>
      <c r="P382" s="26"/>
      <c r="Q382" s="26"/>
    </row>
    <row r="383" spans="1:17" ht="13.5" customHeight="1">
      <c r="A383" s="26"/>
      <c r="B383" s="236" t="s">
        <v>203</v>
      </c>
      <c r="C383" s="26"/>
      <c r="D383" s="236"/>
      <c r="E383" s="26"/>
      <c r="F383" s="26"/>
      <c r="G383" s="137"/>
      <c r="H383" s="26"/>
      <c r="I383" s="26"/>
      <c r="J383" s="26"/>
      <c r="K383" s="26"/>
      <c r="L383" s="26"/>
      <c r="M383" s="26"/>
      <c r="N383" s="26"/>
      <c r="O383" s="26"/>
      <c r="P383" s="26"/>
      <c r="Q383" s="26"/>
    </row>
    <row r="384" spans="1:17" ht="13.5" customHeight="1">
      <c r="A384" s="26"/>
      <c r="B384" s="236" t="s">
        <v>226</v>
      </c>
      <c r="C384" s="26"/>
      <c r="D384" s="236"/>
      <c r="E384" s="26"/>
      <c r="F384" s="26"/>
      <c r="G384" s="137"/>
      <c r="H384" s="26"/>
      <c r="I384" s="26"/>
      <c r="J384" s="26"/>
      <c r="K384" s="26"/>
      <c r="L384" s="26"/>
      <c r="M384" s="26"/>
      <c r="N384" s="26"/>
      <c r="O384" s="26"/>
      <c r="P384" s="26"/>
      <c r="Q384" s="26"/>
    </row>
    <row r="385" spans="1:17" ht="13.5" customHeight="1">
      <c r="A385" s="26"/>
      <c r="B385" s="236" t="s">
        <v>120</v>
      </c>
      <c r="C385" s="26"/>
      <c r="D385" s="236"/>
      <c r="E385" s="26"/>
      <c r="F385" s="26"/>
      <c r="G385" s="137"/>
      <c r="H385" s="26"/>
      <c r="I385" s="26"/>
      <c r="J385" s="26"/>
      <c r="K385" s="26"/>
      <c r="L385" s="26"/>
      <c r="M385" s="26"/>
      <c r="N385" s="26"/>
      <c r="O385" s="26"/>
      <c r="P385" s="26"/>
      <c r="Q385" s="26"/>
    </row>
  </sheetData>
  <mergeCells count="233">
    <mergeCell ref="B315:B319"/>
    <mergeCell ref="B320:B324"/>
    <mergeCell ref="B325:B329"/>
    <mergeCell ref="B330:B334"/>
    <mergeCell ref="B335:B339"/>
    <mergeCell ref="B340:B344"/>
    <mergeCell ref="B345:B349"/>
    <mergeCell ref="B350:B354"/>
    <mergeCell ref="B355:B359"/>
    <mergeCell ref="B270:B274"/>
    <mergeCell ref="B275:B279"/>
    <mergeCell ref="B280:B284"/>
    <mergeCell ref="B285:B289"/>
    <mergeCell ref="B290:B294"/>
    <mergeCell ref="B295:B299"/>
    <mergeCell ref="B300:B304"/>
    <mergeCell ref="B305:B309"/>
    <mergeCell ref="B310:B314"/>
    <mergeCell ref="B225:B229"/>
    <mergeCell ref="B230:B234"/>
    <mergeCell ref="B235:B239"/>
    <mergeCell ref="B240:B244"/>
    <mergeCell ref="B245:B249"/>
    <mergeCell ref="B250:B254"/>
    <mergeCell ref="B255:B259"/>
    <mergeCell ref="B260:B264"/>
    <mergeCell ref="B265:B269"/>
    <mergeCell ref="B180:B184"/>
    <mergeCell ref="B185:B189"/>
    <mergeCell ref="B190:B194"/>
    <mergeCell ref="B195:B199"/>
    <mergeCell ref="B200:B204"/>
    <mergeCell ref="B205:B209"/>
    <mergeCell ref="B210:B214"/>
    <mergeCell ref="B215:B219"/>
    <mergeCell ref="B220:B224"/>
    <mergeCell ref="B135:B139"/>
    <mergeCell ref="B140:B144"/>
    <mergeCell ref="B145:B149"/>
    <mergeCell ref="B150:B154"/>
    <mergeCell ref="B155:B159"/>
    <mergeCell ref="B160:B164"/>
    <mergeCell ref="B165:B169"/>
    <mergeCell ref="B170:B174"/>
    <mergeCell ref="B175:B179"/>
    <mergeCell ref="B90:B94"/>
    <mergeCell ref="B95:B99"/>
    <mergeCell ref="B100:B104"/>
    <mergeCell ref="B105:B109"/>
    <mergeCell ref="B110:B114"/>
    <mergeCell ref="B115:B119"/>
    <mergeCell ref="B120:B124"/>
    <mergeCell ref="B125:B129"/>
    <mergeCell ref="B130:B13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3:B4"/>
    <mergeCell ref="B5:B9"/>
    <mergeCell ref="B10:B14"/>
    <mergeCell ref="B15:B19"/>
    <mergeCell ref="B20:B24"/>
    <mergeCell ref="B25:B29"/>
    <mergeCell ref="B30:B34"/>
    <mergeCell ref="B35:B39"/>
    <mergeCell ref="B40:B44"/>
    <mergeCell ref="C365:C369"/>
    <mergeCell ref="C370:C374"/>
    <mergeCell ref="C335:C339"/>
    <mergeCell ref="C340:C344"/>
    <mergeCell ref="C345:C349"/>
    <mergeCell ref="C350:C354"/>
    <mergeCell ref="C355:C359"/>
    <mergeCell ref="C360:C364"/>
    <mergeCell ref="B375:C379"/>
    <mergeCell ref="B360:B364"/>
    <mergeCell ref="B365:B369"/>
    <mergeCell ref="B370:B374"/>
    <mergeCell ref="C330:C334"/>
    <mergeCell ref="C275:C279"/>
    <mergeCell ref="C280:C284"/>
    <mergeCell ref="C285:C289"/>
    <mergeCell ref="C290:C294"/>
    <mergeCell ref="C295:C299"/>
    <mergeCell ref="C300:C304"/>
    <mergeCell ref="C305:C309"/>
    <mergeCell ref="C310:C314"/>
    <mergeCell ref="C315:C319"/>
    <mergeCell ref="C320:C324"/>
    <mergeCell ref="C325:C329"/>
    <mergeCell ref="C270:C274"/>
    <mergeCell ref="C215:C219"/>
    <mergeCell ref="C220:C224"/>
    <mergeCell ref="C225:C229"/>
    <mergeCell ref="C230:C234"/>
    <mergeCell ref="C235:C239"/>
    <mergeCell ref="C240:C244"/>
    <mergeCell ref="C245:C249"/>
    <mergeCell ref="C250:C254"/>
    <mergeCell ref="C255:C259"/>
    <mergeCell ref="C260:C264"/>
    <mergeCell ref="C265:C269"/>
    <mergeCell ref="C210:C214"/>
    <mergeCell ref="C155:C159"/>
    <mergeCell ref="C160:C164"/>
    <mergeCell ref="C165:C169"/>
    <mergeCell ref="C170:C174"/>
    <mergeCell ref="C175:C179"/>
    <mergeCell ref="C180:C184"/>
    <mergeCell ref="C185:C189"/>
    <mergeCell ref="C190:C194"/>
    <mergeCell ref="C195:C199"/>
    <mergeCell ref="C200:C204"/>
    <mergeCell ref="C205:C209"/>
    <mergeCell ref="C150:C154"/>
    <mergeCell ref="C95:C99"/>
    <mergeCell ref="C100:C104"/>
    <mergeCell ref="C105:C109"/>
    <mergeCell ref="C110:C114"/>
    <mergeCell ref="C115:C119"/>
    <mergeCell ref="C120:C124"/>
    <mergeCell ref="C125:C129"/>
    <mergeCell ref="C130:C134"/>
    <mergeCell ref="C135:C139"/>
    <mergeCell ref="C140:C144"/>
    <mergeCell ref="C145:C149"/>
    <mergeCell ref="C90:C94"/>
    <mergeCell ref="C35:C39"/>
    <mergeCell ref="C40:C44"/>
    <mergeCell ref="C45:C49"/>
    <mergeCell ref="C50:C54"/>
    <mergeCell ref="C55:C59"/>
    <mergeCell ref="C60:C64"/>
    <mergeCell ref="C65:C69"/>
    <mergeCell ref="C70:C74"/>
    <mergeCell ref="C75:C79"/>
    <mergeCell ref="C80:C84"/>
    <mergeCell ref="C85:C89"/>
    <mergeCell ref="I3:K3"/>
    <mergeCell ref="L3:L4"/>
    <mergeCell ref="C30:C34"/>
    <mergeCell ref="C3:C4"/>
    <mergeCell ref="E3:F4"/>
    <mergeCell ref="G3:G4"/>
    <mergeCell ref="H3:H4"/>
    <mergeCell ref="C5:C9"/>
    <mergeCell ref="C10:C14"/>
    <mergeCell ref="C15:C19"/>
    <mergeCell ref="C20:C24"/>
    <mergeCell ref="C25:C29"/>
    <mergeCell ref="D3:D4"/>
    <mergeCell ref="D5:D9"/>
    <mergeCell ref="D10:D14"/>
    <mergeCell ref="D15:D19"/>
    <mergeCell ref="D45:D49"/>
    <mergeCell ref="D50:D54"/>
    <mergeCell ref="D55:D59"/>
    <mergeCell ref="D60:D64"/>
    <mergeCell ref="D65:D69"/>
    <mergeCell ref="D20:D24"/>
    <mergeCell ref="D25:D29"/>
    <mergeCell ref="D30:D34"/>
    <mergeCell ref="D35:D39"/>
    <mergeCell ref="D40:D44"/>
    <mergeCell ref="D95:D99"/>
    <mergeCell ref="D100:D104"/>
    <mergeCell ref="D105:D109"/>
    <mergeCell ref="D110:D114"/>
    <mergeCell ref="D115:D119"/>
    <mergeCell ref="D70:D74"/>
    <mergeCell ref="D75:D79"/>
    <mergeCell ref="D80:D84"/>
    <mergeCell ref="D85:D89"/>
    <mergeCell ref="D90:D94"/>
    <mergeCell ref="D145:D149"/>
    <mergeCell ref="D150:D154"/>
    <mergeCell ref="D155:D159"/>
    <mergeCell ref="D160:D164"/>
    <mergeCell ref="D165:D169"/>
    <mergeCell ref="D120:D124"/>
    <mergeCell ref="D125:D129"/>
    <mergeCell ref="D130:D134"/>
    <mergeCell ref="D135:D139"/>
    <mergeCell ref="D140:D144"/>
    <mergeCell ref="D195:D199"/>
    <mergeCell ref="D200:D204"/>
    <mergeCell ref="D205:D209"/>
    <mergeCell ref="D210:D214"/>
    <mergeCell ref="D215:D219"/>
    <mergeCell ref="D170:D174"/>
    <mergeCell ref="D175:D179"/>
    <mergeCell ref="D180:D184"/>
    <mergeCell ref="D185:D189"/>
    <mergeCell ref="D190:D194"/>
    <mergeCell ref="D250:D254"/>
    <mergeCell ref="D255:D259"/>
    <mergeCell ref="D260:D264"/>
    <mergeCell ref="D265:D269"/>
    <mergeCell ref="D220:D224"/>
    <mergeCell ref="D225:D229"/>
    <mergeCell ref="D230:D234"/>
    <mergeCell ref="D235:D239"/>
    <mergeCell ref="D240:D244"/>
    <mergeCell ref="D370:D374"/>
    <mergeCell ref="D375:D379"/>
    <mergeCell ref="M3:M4"/>
    <mergeCell ref="D345:D349"/>
    <mergeCell ref="D350:D354"/>
    <mergeCell ref="D355:D359"/>
    <mergeCell ref="D360:D364"/>
    <mergeCell ref="D365:D369"/>
    <mergeCell ref="D320:D324"/>
    <mergeCell ref="D325:D329"/>
    <mergeCell ref="D330:D334"/>
    <mergeCell ref="D335:D339"/>
    <mergeCell ref="D340:D344"/>
    <mergeCell ref="D295:D299"/>
    <mergeCell ref="D300:D304"/>
    <mergeCell ref="D305:D309"/>
    <mergeCell ref="D310:D314"/>
    <mergeCell ref="D315:D319"/>
    <mergeCell ref="D270:D274"/>
    <mergeCell ref="D275:D279"/>
    <mergeCell ref="D280:D284"/>
    <mergeCell ref="D285:D289"/>
    <mergeCell ref="D290:D294"/>
    <mergeCell ref="D245:D249"/>
  </mergeCells>
  <phoneticPr fontId="4"/>
  <pageMargins left="0.59055118110236227" right="0.43307086614173229" top="0.74803149606299213" bottom="0.74803149606299213" header="0.31496062992125984" footer="0.31496062992125984"/>
  <pageSetup paperSize="8" scale="62" orientation="landscape" r:id="rId1"/>
  <headerFooter>
    <oddHeader>&amp;R&amp;"ＭＳ 明朝,標準"&amp;12 2-2.高額レセプトの件数及び医療費</oddHeader>
  </headerFooter>
  <ignoredErrors>
    <ignoredError sqref="E5:E374" numberStoredAsText="1"/>
    <ignoredError sqref="K5:K37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F385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375" style="3" customWidth="1"/>
    <col min="3" max="3" width="11.625" style="3" customWidth="1"/>
    <col min="4" max="4" width="9.75" style="3" customWidth="1"/>
    <col min="5" max="5" width="6" style="3" customWidth="1"/>
    <col min="6" max="6" width="24.625" style="3" customWidth="1"/>
    <col min="7" max="7" width="44.625" style="3" customWidth="1"/>
    <col min="8" max="8" width="8.25" style="3" customWidth="1"/>
    <col min="9" max="12" width="9.75" style="3" customWidth="1"/>
    <col min="13" max="13" width="10.25" style="3" customWidth="1"/>
    <col min="14" max="15" width="9" style="3"/>
    <col min="16" max="17" width="15.625" style="3" customWidth="1"/>
    <col min="18" max="16384" width="9" style="3"/>
  </cols>
  <sheetData>
    <row r="1" spans="1:32" ht="16.5" customHeight="1">
      <c r="A1" s="26"/>
      <c r="B1" s="230" t="s">
        <v>357</v>
      </c>
      <c r="C1" s="237"/>
      <c r="D1" s="237"/>
      <c r="E1" s="231"/>
      <c r="F1" s="231"/>
      <c r="G1" s="231"/>
      <c r="H1" s="231"/>
      <c r="I1" s="231"/>
      <c r="J1" s="231"/>
      <c r="K1" s="231"/>
      <c r="L1" s="191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spans="1:32" ht="16.5" customHeight="1">
      <c r="A2" s="26"/>
      <c r="B2" s="191" t="s">
        <v>352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</row>
    <row r="3" spans="1:32" ht="25.5" customHeight="1">
      <c r="A3" s="191"/>
      <c r="B3" s="336"/>
      <c r="C3" s="311" t="s">
        <v>117</v>
      </c>
      <c r="D3" s="338" t="s">
        <v>216</v>
      </c>
      <c r="E3" s="311" t="s">
        <v>94</v>
      </c>
      <c r="F3" s="311"/>
      <c r="G3" s="316" t="s">
        <v>223</v>
      </c>
      <c r="H3" s="316" t="s">
        <v>224</v>
      </c>
      <c r="I3" s="316" t="s">
        <v>222</v>
      </c>
      <c r="J3" s="311"/>
      <c r="K3" s="311"/>
      <c r="L3" s="316" t="s">
        <v>404</v>
      </c>
      <c r="M3" s="307" t="s">
        <v>217</v>
      </c>
      <c r="N3" s="26"/>
      <c r="O3" s="26"/>
      <c r="P3" s="50" t="s">
        <v>213</v>
      </c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</row>
    <row r="4" spans="1:32" ht="25.5" customHeight="1" thickBot="1">
      <c r="A4" s="191"/>
      <c r="B4" s="340"/>
      <c r="C4" s="336"/>
      <c r="D4" s="339"/>
      <c r="E4" s="336"/>
      <c r="F4" s="336"/>
      <c r="G4" s="336"/>
      <c r="H4" s="336"/>
      <c r="I4" s="57" t="s">
        <v>91</v>
      </c>
      <c r="J4" s="58" t="s">
        <v>92</v>
      </c>
      <c r="K4" s="59" t="s">
        <v>76</v>
      </c>
      <c r="L4" s="335"/>
      <c r="M4" s="334"/>
      <c r="N4" s="26"/>
      <c r="O4" s="26"/>
      <c r="P4" s="180" t="s">
        <v>117</v>
      </c>
      <c r="Q4" s="186" t="s">
        <v>215</v>
      </c>
      <c r="R4" s="26"/>
      <c r="S4" s="26"/>
      <c r="T4" s="26"/>
      <c r="U4" s="26"/>
      <c r="V4" s="26"/>
      <c r="W4" s="26"/>
      <c r="X4" s="49"/>
      <c r="Y4" s="49"/>
      <c r="Z4" s="49"/>
      <c r="AA4" s="49"/>
      <c r="AB4" s="49"/>
      <c r="AC4" s="49"/>
      <c r="AD4" s="49"/>
      <c r="AE4" s="49"/>
      <c r="AF4" s="49"/>
    </row>
    <row r="5" spans="1:32" ht="39.950000000000003" customHeight="1">
      <c r="A5" s="26"/>
      <c r="B5" s="331">
        <v>1</v>
      </c>
      <c r="C5" s="330" t="s">
        <v>50</v>
      </c>
      <c r="D5" s="329">
        <f>Q5</f>
        <v>398561</v>
      </c>
      <c r="E5" s="47" t="s">
        <v>125</v>
      </c>
      <c r="F5" s="131" t="s">
        <v>144</v>
      </c>
      <c r="G5" s="131" t="s">
        <v>681</v>
      </c>
      <c r="H5" s="88">
        <v>7052</v>
      </c>
      <c r="I5" s="89">
        <v>19103267830</v>
      </c>
      <c r="J5" s="90">
        <v>2985068590</v>
      </c>
      <c r="K5" s="88">
        <f>SUM(I5:J5)</f>
        <v>22088336420</v>
      </c>
      <c r="L5" s="111">
        <f t="shared" ref="L5:L68" si="0">IFERROR(K5/H5,"-")</f>
        <v>3132208.7946681795</v>
      </c>
      <c r="M5" s="238">
        <f>IFERROR(H5/$Q$5,"-")</f>
        <v>1.7693652916366629E-2</v>
      </c>
      <c r="N5" s="26"/>
      <c r="O5" s="26"/>
      <c r="P5" s="165" t="s">
        <v>219</v>
      </c>
      <c r="Q5" s="120">
        <f>市区町村別_患者数!AM6</f>
        <v>398561</v>
      </c>
      <c r="R5" s="26"/>
      <c r="S5" s="26"/>
      <c r="T5" s="26"/>
      <c r="U5" s="26"/>
      <c r="V5" s="26"/>
      <c r="W5" s="26"/>
      <c r="X5" s="49"/>
      <c r="Y5" s="49"/>
      <c r="Z5" s="49"/>
      <c r="AA5" s="49"/>
      <c r="AB5" s="49"/>
      <c r="AC5" s="49"/>
      <c r="AD5" s="49"/>
      <c r="AE5" s="49"/>
      <c r="AF5" s="49"/>
    </row>
    <row r="6" spans="1:32" ht="39.950000000000003" customHeight="1">
      <c r="A6" s="26"/>
      <c r="B6" s="332"/>
      <c r="C6" s="323"/>
      <c r="D6" s="327"/>
      <c r="E6" s="39" t="s">
        <v>126</v>
      </c>
      <c r="F6" s="132" t="s">
        <v>145</v>
      </c>
      <c r="G6" s="132" t="s">
        <v>682</v>
      </c>
      <c r="H6" s="40">
        <v>5152</v>
      </c>
      <c r="I6" s="41">
        <v>14979486750</v>
      </c>
      <c r="J6" s="42">
        <v>3507575660</v>
      </c>
      <c r="K6" s="40">
        <f>SUM(I6:J6)</f>
        <v>18487062410</v>
      </c>
      <c r="L6" s="109">
        <f t="shared" si="0"/>
        <v>3588327.3311335403</v>
      </c>
      <c r="M6" s="239">
        <f t="shared" ref="M6:M9" si="1">IFERROR(H6/$Q$5,"-")</f>
        <v>1.2926503094883844E-2</v>
      </c>
      <c r="N6" s="26"/>
      <c r="O6" s="26"/>
      <c r="P6" s="165" t="s">
        <v>95</v>
      </c>
      <c r="Q6" s="120">
        <f>市区町村別_患者数!AM7</f>
        <v>15488</v>
      </c>
      <c r="R6" s="26"/>
      <c r="S6" s="26"/>
      <c r="T6" s="26"/>
      <c r="U6" s="26"/>
      <c r="V6" s="26"/>
      <c r="W6" s="26"/>
      <c r="X6" s="49"/>
      <c r="Y6" s="49"/>
      <c r="Z6" s="49"/>
      <c r="AA6" s="49"/>
      <c r="AB6" s="49"/>
      <c r="AC6" s="49"/>
      <c r="AD6" s="49"/>
      <c r="AE6" s="49"/>
      <c r="AF6" s="49"/>
    </row>
    <row r="7" spans="1:32" ht="39.950000000000003" customHeight="1">
      <c r="A7" s="26"/>
      <c r="B7" s="332"/>
      <c r="C7" s="323"/>
      <c r="D7" s="327"/>
      <c r="E7" s="39" t="s">
        <v>128</v>
      </c>
      <c r="F7" s="132" t="s">
        <v>146</v>
      </c>
      <c r="G7" s="132" t="s">
        <v>684</v>
      </c>
      <c r="H7" s="40">
        <v>3968</v>
      </c>
      <c r="I7" s="41">
        <v>9396983820</v>
      </c>
      <c r="J7" s="42">
        <v>2047989020</v>
      </c>
      <c r="K7" s="40">
        <f t="shared" ref="K7:K69" si="2">SUM(I7:J7)</f>
        <v>11444972840</v>
      </c>
      <c r="L7" s="109">
        <f t="shared" si="0"/>
        <v>2884317.752016129</v>
      </c>
      <c r="M7" s="239">
        <f t="shared" si="1"/>
        <v>9.9558160482335206E-3</v>
      </c>
      <c r="N7" s="26"/>
      <c r="O7" s="26"/>
      <c r="P7" s="165" t="s">
        <v>96</v>
      </c>
      <c r="Q7" s="120">
        <f>市区町村別_患者数!AM8</f>
        <v>9729</v>
      </c>
      <c r="R7" s="26"/>
      <c r="S7" s="26"/>
      <c r="T7" s="26"/>
      <c r="U7" s="26"/>
      <c r="V7" s="26"/>
      <c r="W7" s="26"/>
      <c r="X7" s="49"/>
      <c r="Y7" s="49"/>
      <c r="Z7" s="49"/>
      <c r="AA7" s="49"/>
      <c r="AB7" s="49"/>
      <c r="AC7" s="49"/>
      <c r="AD7" s="49"/>
      <c r="AE7" s="49"/>
      <c r="AF7" s="49"/>
    </row>
    <row r="8" spans="1:32" ht="39.950000000000003" customHeight="1">
      <c r="A8" s="26"/>
      <c r="B8" s="332"/>
      <c r="C8" s="323"/>
      <c r="D8" s="327"/>
      <c r="E8" s="39" t="s">
        <v>127</v>
      </c>
      <c r="F8" s="132" t="s">
        <v>240</v>
      </c>
      <c r="G8" s="132" t="s">
        <v>683</v>
      </c>
      <c r="H8" s="40">
        <v>3642</v>
      </c>
      <c r="I8" s="41">
        <v>7673005170</v>
      </c>
      <c r="J8" s="42">
        <v>6907357280</v>
      </c>
      <c r="K8" s="40">
        <f t="shared" si="2"/>
        <v>14580362450</v>
      </c>
      <c r="L8" s="109">
        <f t="shared" si="0"/>
        <v>4003394.4124107631</v>
      </c>
      <c r="M8" s="239">
        <f t="shared" si="1"/>
        <v>9.1378734999159484E-3</v>
      </c>
      <c r="N8" s="26"/>
      <c r="O8" s="26"/>
      <c r="P8" s="165" t="s">
        <v>97</v>
      </c>
      <c r="Q8" s="120">
        <f>市区町村別_患者数!AM9</f>
        <v>10808</v>
      </c>
      <c r="R8" s="26"/>
      <c r="S8" s="26"/>
      <c r="T8" s="26"/>
      <c r="U8" s="26"/>
      <c r="V8" s="26"/>
      <c r="W8" s="26"/>
      <c r="X8" s="49"/>
      <c r="Y8" s="49"/>
      <c r="Z8" s="49"/>
      <c r="AA8" s="49"/>
      <c r="AB8" s="49"/>
      <c r="AC8" s="49"/>
      <c r="AD8" s="49"/>
      <c r="AE8" s="49"/>
      <c r="AF8" s="49"/>
    </row>
    <row r="9" spans="1:32" ht="39.950000000000003" customHeight="1" thickBot="1">
      <c r="A9" s="26"/>
      <c r="B9" s="333"/>
      <c r="C9" s="325"/>
      <c r="D9" s="328"/>
      <c r="E9" s="43" t="s">
        <v>148</v>
      </c>
      <c r="F9" s="133" t="s">
        <v>149</v>
      </c>
      <c r="G9" s="133" t="s">
        <v>685</v>
      </c>
      <c r="H9" s="44">
        <v>3423</v>
      </c>
      <c r="I9" s="45">
        <v>11280271460</v>
      </c>
      <c r="J9" s="46">
        <v>1191860660</v>
      </c>
      <c r="K9" s="44">
        <f t="shared" si="2"/>
        <v>12472132120</v>
      </c>
      <c r="L9" s="110">
        <f t="shared" si="0"/>
        <v>3643626.0940695298</v>
      </c>
      <c r="M9" s="240">
        <f t="shared" si="1"/>
        <v>8.588396757334511E-3</v>
      </c>
      <c r="N9" s="26"/>
      <c r="O9" s="26"/>
      <c r="P9" s="165" t="s">
        <v>98</v>
      </c>
      <c r="Q9" s="120">
        <f>市区町村別_患者数!AM10</f>
        <v>9963</v>
      </c>
      <c r="R9" s="26"/>
      <c r="S9" s="26"/>
      <c r="T9" s="26"/>
      <c r="U9" s="26"/>
      <c r="V9" s="26"/>
      <c r="W9" s="26"/>
      <c r="X9" s="49"/>
      <c r="Y9" s="49"/>
      <c r="Z9" s="49"/>
      <c r="AA9" s="49"/>
      <c r="AB9" s="49"/>
      <c r="AC9" s="49"/>
      <c r="AD9" s="49"/>
      <c r="AE9" s="49"/>
      <c r="AF9" s="49"/>
    </row>
    <row r="10" spans="1:32" ht="39.950000000000003" customHeight="1">
      <c r="A10" s="26"/>
      <c r="B10" s="331">
        <v>2</v>
      </c>
      <c r="C10" s="330" t="s">
        <v>95</v>
      </c>
      <c r="D10" s="329">
        <f>Q6</f>
        <v>15488</v>
      </c>
      <c r="E10" s="47" t="s">
        <v>125</v>
      </c>
      <c r="F10" s="131" t="s">
        <v>144</v>
      </c>
      <c r="G10" s="131" t="s">
        <v>250</v>
      </c>
      <c r="H10" s="88">
        <v>237</v>
      </c>
      <c r="I10" s="89">
        <v>635352980</v>
      </c>
      <c r="J10" s="90">
        <v>102967900</v>
      </c>
      <c r="K10" s="88">
        <f t="shared" si="2"/>
        <v>738320880</v>
      </c>
      <c r="L10" s="111">
        <f t="shared" si="0"/>
        <v>3115277.9746835441</v>
      </c>
      <c r="M10" s="238">
        <f>IFERROR(H10/$Q$6,"-")</f>
        <v>1.5302169421487603E-2</v>
      </c>
      <c r="N10" s="26"/>
      <c r="O10" s="26"/>
      <c r="P10" s="165" t="s">
        <v>99</v>
      </c>
      <c r="Q10" s="120">
        <f>市区町村別_患者数!AM11</f>
        <v>13283</v>
      </c>
      <c r="R10" s="26"/>
      <c r="S10" s="26"/>
      <c r="T10" s="26"/>
      <c r="U10" s="26"/>
      <c r="V10" s="26"/>
      <c r="W10" s="26"/>
      <c r="X10" s="49"/>
      <c r="Y10" s="49"/>
      <c r="Z10" s="49"/>
      <c r="AA10" s="49"/>
      <c r="AB10" s="49"/>
      <c r="AC10" s="49"/>
      <c r="AD10" s="49"/>
      <c r="AE10" s="49"/>
      <c r="AF10" s="49"/>
    </row>
    <row r="11" spans="1:32" ht="39.950000000000003" customHeight="1">
      <c r="A11" s="26"/>
      <c r="B11" s="332"/>
      <c r="C11" s="323"/>
      <c r="D11" s="327"/>
      <c r="E11" s="39" t="s">
        <v>126</v>
      </c>
      <c r="F11" s="132" t="s">
        <v>145</v>
      </c>
      <c r="G11" s="132" t="s">
        <v>1048</v>
      </c>
      <c r="H11" s="40">
        <v>184</v>
      </c>
      <c r="I11" s="41">
        <v>530009580</v>
      </c>
      <c r="J11" s="42">
        <v>115319030</v>
      </c>
      <c r="K11" s="40">
        <f t="shared" si="2"/>
        <v>645328610</v>
      </c>
      <c r="L11" s="109">
        <f t="shared" si="0"/>
        <v>3507220.7065217393</v>
      </c>
      <c r="M11" s="239">
        <f t="shared" ref="M11:M14" si="3">IFERROR(H11/$Q$6,"-")</f>
        <v>1.1880165289256199E-2</v>
      </c>
      <c r="N11" s="26"/>
      <c r="O11" s="26"/>
      <c r="P11" s="165" t="s">
        <v>100</v>
      </c>
      <c r="Q11" s="120">
        <f>市区町村別_患者数!AM12</f>
        <v>11994</v>
      </c>
      <c r="R11" s="26"/>
      <c r="S11" s="26"/>
      <c r="T11" s="26"/>
      <c r="U11" s="26"/>
      <c r="V11" s="26"/>
      <c r="W11" s="26"/>
      <c r="X11" s="49"/>
      <c r="Y11" s="49"/>
      <c r="Z11" s="49"/>
      <c r="AA11" s="49"/>
      <c r="AB11" s="49"/>
      <c r="AC11" s="49"/>
      <c r="AD11" s="49"/>
      <c r="AE11" s="49"/>
      <c r="AF11" s="49"/>
    </row>
    <row r="12" spans="1:32" ht="39.950000000000003" customHeight="1">
      <c r="A12" s="26"/>
      <c r="B12" s="332"/>
      <c r="C12" s="323"/>
      <c r="D12" s="327"/>
      <c r="E12" s="39" t="s">
        <v>148</v>
      </c>
      <c r="F12" s="132" t="s">
        <v>149</v>
      </c>
      <c r="G12" s="132" t="s">
        <v>1049</v>
      </c>
      <c r="H12" s="40">
        <v>167</v>
      </c>
      <c r="I12" s="41">
        <v>593825690</v>
      </c>
      <c r="J12" s="42">
        <v>41381730</v>
      </c>
      <c r="K12" s="40">
        <f t="shared" si="2"/>
        <v>635207420</v>
      </c>
      <c r="L12" s="109">
        <f t="shared" si="0"/>
        <v>3803637.2455089819</v>
      </c>
      <c r="M12" s="239">
        <f t="shared" si="3"/>
        <v>1.078254132231405E-2</v>
      </c>
      <c r="N12" s="26"/>
      <c r="O12" s="26"/>
      <c r="P12" s="165" t="s">
        <v>51</v>
      </c>
      <c r="Q12" s="120">
        <f>市区町村別_患者数!AM13</f>
        <v>10094</v>
      </c>
      <c r="R12" s="26"/>
      <c r="S12" s="26"/>
      <c r="T12" s="26"/>
      <c r="U12" s="26"/>
      <c r="V12" s="26"/>
      <c r="W12" s="26"/>
      <c r="X12" s="49"/>
      <c r="Y12" s="49"/>
      <c r="Z12" s="49"/>
      <c r="AA12" s="49"/>
      <c r="AB12" s="49"/>
      <c r="AC12" s="49"/>
      <c r="AD12" s="49"/>
      <c r="AE12" s="49"/>
      <c r="AF12" s="49"/>
    </row>
    <row r="13" spans="1:32" ht="39.950000000000003" customHeight="1">
      <c r="A13" s="26"/>
      <c r="B13" s="332"/>
      <c r="C13" s="323"/>
      <c r="D13" s="327"/>
      <c r="E13" s="39" t="s">
        <v>128</v>
      </c>
      <c r="F13" s="132" t="s">
        <v>146</v>
      </c>
      <c r="G13" s="132" t="s">
        <v>1050</v>
      </c>
      <c r="H13" s="40">
        <v>140</v>
      </c>
      <c r="I13" s="41">
        <v>369656200</v>
      </c>
      <c r="J13" s="42">
        <v>65455500</v>
      </c>
      <c r="K13" s="40">
        <f t="shared" si="2"/>
        <v>435111700</v>
      </c>
      <c r="L13" s="109">
        <f t="shared" si="0"/>
        <v>3107940.7142857141</v>
      </c>
      <c r="M13" s="239">
        <f t="shared" si="3"/>
        <v>9.0392561983471068E-3</v>
      </c>
      <c r="N13" s="26"/>
      <c r="O13" s="26"/>
      <c r="P13" s="165" t="s">
        <v>101</v>
      </c>
      <c r="Q13" s="120">
        <f>市区町村別_患者数!AM14</f>
        <v>6537</v>
      </c>
      <c r="R13" s="26"/>
      <c r="S13" s="26"/>
      <c r="T13" s="26"/>
      <c r="U13" s="26"/>
      <c r="V13" s="26"/>
      <c r="W13" s="26"/>
      <c r="X13" s="49"/>
      <c r="Y13" s="49"/>
      <c r="Z13" s="49"/>
      <c r="AA13" s="49"/>
      <c r="AB13" s="49"/>
      <c r="AC13" s="49"/>
      <c r="AD13" s="49"/>
      <c r="AE13" s="49"/>
      <c r="AF13" s="49"/>
    </row>
    <row r="14" spans="1:32" ht="39.950000000000003" customHeight="1" thickBot="1">
      <c r="A14" s="26"/>
      <c r="B14" s="333"/>
      <c r="C14" s="325"/>
      <c r="D14" s="328"/>
      <c r="E14" s="43" t="s">
        <v>127</v>
      </c>
      <c r="F14" s="133" t="s">
        <v>240</v>
      </c>
      <c r="G14" s="133" t="s">
        <v>1051</v>
      </c>
      <c r="H14" s="44">
        <v>131</v>
      </c>
      <c r="I14" s="45">
        <v>311235480</v>
      </c>
      <c r="J14" s="46">
        <v>208491710</v>
      </c>
      <c r="K14" s="44">
        <f t="shared" si="2"/>
        <v>519727190</v>
      </c>
      <c r="L14" s="110">
        <f t="shared" si="0"/>
        <v>3967383.1297709923</v>
      </c>
      <c r="M14" s="240">
        <f t="shared" si="3"/>
        <v>8.458161157024793E-3</v>
      </c>
      <c r="N14" s="26"/>
      <c r="O14" s="26"/>
      <c r="P14" s="165" t="s">
        <v>52</v>
      </c>
      <c r="Q14" s="120">
        <f>市区町村別_患者数!AM15</f>
        <v>14759</v>
      </c>
      <c r="R14" s="26"/>
      <c r="S14" s="26"/>
      <c r="T14" s="26"/>
      <c r="U14" s="26"/>
      <c r="V14" s="26"/>
      <c r="W14" s="26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32" ht="39.950000000000003" customHeight="1">
      <c r="A15" s="26"/>
      <c r="B15" s="331">
        <v>3</v>
      </c>
      <c r="C15" s="330" t="s">
        <v>96</v>
      </c>
      <c r="D15" s="329">
        <f>Q7</f>
        <v>9729</v>
      </c>
      <c r="E15" s="47" t="s">
        <v>125</v>
      </c>
      <c r="F15" s="131" t="s">
        <v>144</v>
      </c>
      <c r="G15" s="131" t="s">
        <v>250</v>
      </c>
      <c r="H15" s="88">
        <v>198</v>
      </c>
      <c r="I15" s="89">
        <v>539467540</v>
      </c>
      <c r="J15" s="90">
        <v>83281110</v>
      </c>
      <c r="K15" s="88">
        <f t="shared" si="2"/>
        <v>622748650</v>
      </c>
      <c r="L15" s="111">
        <f t="shared" si="0"/>
        <v>3145195.2020202018</v>
      </c>
      <c r="M15" s="238">
        <f>IFERROR(H15/$Q$7,"-")</f>
        <v>2.0351526364477335E-2</v>
      </c>
      <c r="N15" s="26"/>
      <c r="O15" s="26"/>
      <c r="P15" s="165" t="s">
        <v>53</v>
      </c>
      <c r="Q15" s="120">
        <f>市区町村別_患者数!AM16</f>
        <v>25098</v>
      </c>
      <c r="R15" s="26"/>
      <c r="S15" s="26"/>
      <c r="T15" s="26"/>
      <c r="U15" s="26"/>
      <c r="V15" s="26"/>
      <c r="W15" s="26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ht="39.950000000000003" customHeight="1">
      <c r="A16" s="26"/>
      <c r="B16" s="332"/>
      <c r="C16" s="323"/>
      <c r="D16" s="327"/>
      <c r="E16" s="39" t="s">
        <v>126</v>
      </c>
      <c r="F16" s="132" t="s">
        <v>145</v>
      </c>
      <c r="G16" s="132" t="s">
        <v>289</v>
      </c>
      <c r="H16" s="40">
        <v>126</v>
      </c>
      <c r="I16" s="41">
        <v>396655210</v>
      </c>
      <c r="J16" s="42">
        <v>78898280</v>
      </c>
      <c r="K16" s="40">
        <f t="shared" si="2"/>
        <v>475553490</v>
      </c>
      <c r="L16" s="109">
        <f t="shared" si="0"/>
        <v>3774234.0476190476</v>
      </c>
      <c r="M16" s="239">
        <f t="shared" ref="M16:M19" si="4">IFERROR(H16/$Q$7,"-")</f>
        <v>1.2950971322849213E-2</v>
      </c>
      <c r="N16" s="26"/>
      <c r="O16" s="26"/>
      <c r="P16" s="165" t="s">
        <v>102</v>
      </c>
      <c r="Q16" s="120">
        <f>市区町村別_患者数!AM17</f>
        <v>12972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</row>
    <row r="17" spans="1:32" ht="39.950000000000003" customHeight="1">
      <c r="A17" s="26"/>
      <c r="B17" s="332"/>
      <c r="C17" s="323"/>
      <c r="D17" s="327"/>
      <c r="E17" s="39" t="s">
        <v>148</v>
      </c>
      <c r="F17" s="132" t="s">
        <v>149</v>
      </c>
      <c r="G17" s="132" t="s">
        <v>1052</v>
      </c>
      <c r="H17" s="40">
        <v>109</v>
      </c>
      <c r="I17" s="41">
        <v>297724000</v>
      </c>
      <c r="J17" s="42">
        <v>36757730</v>
      </c>
      <c r="K17" s="40">
        <f t="shared" si="2"/>
        <v>334481730</v>
      </c>
      <c r="L17" s="109">
        <f t="shared" si="0"/>
        <v>3068639.7247706424</v>
      </c>
      <c r="M17" s="239">
        <f t="shared" si="4"/>
        <v>1.1203618049131463E-2</v>
      </c>
      <c r="N17" s="26"/>
      <c r="O17" s="26"/>
      <c r="P17" s="165" t="s">
        <v>103</v>
      </c>
      <c r="Q17" s="120">
        <f>市区町村別_患者数!AM18</f>
        <v>22027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</row>
    <row r="18" spans="1:32" ht="39.950000000000003" customHeight="1">
      <c r="A18" s="26"/>
      <c r="B18" s="332"/>
      <c r="C18" s="323"/>
      <c r="D18" s="327"/>
      <c r="E18" s="39" t="s">
        <v>128</v>
      </c>
      <c r="F18" s="132" t="s">
        <v>146</v>
      </c>
      <c r="G18" s="132" t="s">
        <v>480</v>
      </c>
      <c r="H18" s="40">
        <v>100</v>
      </c>
      <c r="I18" s="41">
        <v>196903610</v>
      </c>
      <c r="J18" s="42">
        <v>53231360</v>
      </c>
      <c r="K18" s="40">
        <f t="shared" si="2"/>
        <v>250134970</v>
      </c>
      <c r="L18" s="109">
        <f t="shared" si="0"/>
        <v>2501349.7000000002</v>
      </c>
      <c r="M18" s="239">
        <f t="shared" si="4"/>
        <v>1.0278548668927948E-2</v>
      </c>
      <c r="N18" s="26"/>
      <c r="O18" s="26"/>
      <c r="P18" s="165" t="s">
        <v>104</v>
      </c>
      <c r="Q18" s="120">
        <f>市区町村別_患者数!AM19</f>
        <v>16994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</row>
    <row r="19" spans="1:32" ht="39.950000000000003" customHeight="1" thickBot="1">
      <c r="A19" s="26"/>
      <c r="B19" s="333"/>
      <c r="C19" s="325"/>
      <c r="D19" s="328"/>
      <c r="E19" s="43" t="s">
        <v>129</v>
      </c>
      <c r="F19" s="133" t="s">
        <v>147</v>
      </c>
      <c r="G19" s="133" t="s">
        <v>1053</v>
      </c>
      <c r="H19" s="44">
        <v>78</v>
      </c>
      <c r="I19" s="45">
        <v>257884860</v>
      </c>
      <c r="J19" s="46">
        <v>28749630</v>
      </c>
      <c r="K19" s="44">
        <f t="shared" si="2"/>
        <v>286634490</v>
      </c>
      <c r="L19" s="110">
        <f t="shared" si="0"/>
        <v>3674801.153846154</v>
      </c>
      <c r="M19" s="240">
        <f t="shared" si="4"/>
        <v>8.0172679617637986E-3</v>
      </c>
      <c r="N19" s="26"/>
      <c r="O19" s="26"/>
      <c r="P19" s="165" t="s">
        <v>105</v>
      </c>
      <c r="Q19" s="120">
        <f>市区町村別_患者数!AM20</f>
        <v>27763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</row>
    <row r="20" spans="1:32" ht="39.950000000000003" customHeight="1">
      <c r="A20" s="26"/>
      <c r="B20" s="331">
        <v>4</v>
      </c>
      <c r="C20" s="330" t="s">
        <v>97</v>
      </c>
      <c r="D20" s="329">
        <f>Q8</f>
        <v>10808</v>
      </c>
      <c r="E20" s="47" t="s">
        <v>125</v>
      </c>
      <c r="F20" s="131" t="s">
        <v>144</v>
      </c>
      <c r="G20" s="131" t="s">
        <v>1054</v>
      </c>
      <c r="H20" s="88">
        <v>293</v>
      </c>
      <c r="I20" s="89">
        <v>824808930</v>
      </c>
      <c r="J20" s="90">
        <v>117389680</v>
      </c>
      <c r="K20" s="88">
        <f t="shared" si="2"/>
        <v>942198610</v>
      </c>
      <c r="L20" s="111">
        <f t="shared" si="0"/>
        <v>3215694.914675768</v>
      </c>
      <c r="M20" s="238">
        <f>IFERROR(H20/$Q$8,"-")</f>
        <v>2.7109548482605477E-2</v>
      </c>
      <c r="N20" s="26"/>
      <c r="O20" s="26"/>
      <c r="P20" s="165" t="s">
        <v>54</v>
      </c>
      <c r="Q20" s="120">
        <f>市区町村別_患者数!AM21</f>
        <v>18326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</row>
    <row r="21" spans="1:32" ht="39.950000000000003" customHeight="1">
      <c r="A21" s="26"/>
      <c r="B21" s="332"/>
      <c r="C21" s="323"/>
      <c r="D21" s="327"/>
      <c r="E21" s="39" t="s">
        <v>126</v>
      </c>
      <c r="F21" s="132" t="s">
        <v>145</v>
      </c>
      <c r="G21" s="132" t="s">
        <v>1055</v>
      </c>
      <c r="H21" s="40">
        <v>157</v>
      </c>
      <c r="I21" s="41">
        <v>463667680</v>
      </c>
      <c r="J21" s="42">
        <v>85366870</v>
      </c>
      <c r="K21" s="40">
        <f t="shared" si="2"/>
        <v>549034550</v>
      </c>
      <c r="L21" s="109">
        <f t="shared" si="0"/>
        <v>3497035.3503184714</v>
      </c>
      <c r="M21" s="239">
        <f>IFERROR(H21/$Q$8,"-")</f>
        <v>1.4526276831976314E-2</v>
      </c>
      <c r="N21" s="26"/>
      <c r="O21" s="26"/>
      <c r="P21" s="165" t="s">
        <v>106</v>
      </c>
      <c r="Q21" s="120">
        <f>市区町村別_患者数!AM22</f>
        <v>25948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</row>
    <row r="22" spans="1:32" ht="39.950000000000003" customHeight="1">
      <c r="A22" s="26"/>
      <c r="B22" s="332"/>
      <c r="C22" s="323"/>
      <c r="D22" s="327"/>
      <c r="E22" s="39" t="s">
        <v>128</v>
      </c>
      <c r="F22" s="132" t="s">
        <v>146</v>
      </c>
      <c r="G22" s="132" t="s">
        <v>327</v>
      </c>
      <c r="H22" s="40">
        <v>115</v>
      </c>
      <c r="I22" s="41">
        <v>294736700</v>
      </c>
      <c r="J22" s="42">
        <v>50538420</v>
      </c>
      <c r="K22" s="40">
        <f t="shared" si="2"/>
        <v>345275120</v>
      </c>
      <c r="L22" s="109">
        <f t="shared" si="0"/>
        <v>3002392.3478260869</v>
      </c>
      <c r="M22" s="239">
        <f t="shared" ref="M22:M24" si="5">IFERROR(H22/$Q$8,"-")</f>
        <v>1.0640266469282013E-2</v>
      </c>
      <c r="N22" s="26"/>
      <c r="O22" s="26"/>
      <c r="P22" s="165" t="s">
        <v>55</v>
      </c>
      <c r="Q22" s="120">
        <f>市区町村別_患者数!AM23</f>
        <v>23197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1:32" ht="39.950000000000003" customHeight="1">
      <c r="A23" s="26"/>
      <c r="B23" s="332"/>
      <c r="C23" s="323"/>
      <c r="D23" s="327"/>
      <c r="E23" s="39" t="s">
        <v>172</v>
      </c>
      <c r="F23" s="132" t="s">
        <v>173</v>
      </c>
      <c r="G23" s="132" t="s">
        <v>1056</v>
      </c>
      <c r="H23" s="40">
        <v>102</v>
      </c>
      <c r="I23" s="41">
        <v>205960270</v>
      </c>
      <c r="J23" s="42">
        <v>38781120</v>
      </c>
      <c r="K23" s="40">
        <f t="shared" si="2"/>
        <v>244741390</v>
      </c>
      <c r="L23" s="109">
        <f t="shared" si="0"/>
        <v>2399425.3921568627</v>
      </c>
      <c r="M23" s="239">
        <f t="shared" si="5"/>
        <v>9.437453737971873E-3</v>
      </c>
      <c r="N23" s="26"/>
      <c r="O23" s="26"/>
      <c r="P23" s="165" t="s">
        <v>107</v>
      </c>
      <c r="Q23" s="120">
        <f>市区町村別_患者数!AM24</f>
        <v>16046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1:32" ht="39.950000000000003" customHeight="1" thickBot="1">
      <c r="A24" s="26"/>
      <c r="B24" s="333"/>
      <c r="C24" s="325"/>
      <c r="D24" s="328"/>
      <c r="E24" s="43" t="s">
        <v>129</v>
      </c>
      <c r="F24" s="133" t="s">
        <v>147</v>
      </c>
      <c r="G24" s="133" t="s">
        <v>1053</v>
      </c>
      <c r="H24" s="44">
        <v>97</v>
      </c>
      <c r="I24" s="45">
        <v>383574510</v>
      </c>
      <c r="J24" s="46">
        <v>41166060</v>
      </c>
      <c r="K24" s="44">
        <f t="shared" si="2"/>
        <v>424740570</v>
      </c>
      <c r="L24" s="110">
        <f t="shared" si="0"/>
        <v>4378768.7628865978</v>
      </c>
      <c r="M24" s="240">
        <f t="shared" si="5"/>
        <v>8.9748334566987411E-3</v>
      </c>
      <c r="N24" s="26"/>
      <c r="O24" s="26"/>
      <c r="P24" s="165" t="s">
        <v>108</v>
      </c>
      <c r="Q24" s="120">
        <f>市区町村別_患者数!AM25</f>
        <v>25098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</row>
    <row r="25" spans="1:32" ht="39.950000000000003" customHeight="1">
      <c r="A25" s="26"/>
      <c r="B25" s="331">
        <v>5</v>
      </c>
      <c r="C25" s="330" t="s">
        <v>98</v>
      </c>
      <c r="D25" s="329">
        <f>Q9</f>
        <v>9963</v>
      </c>
      <c r="E25" s="47" t="s">
        <v>125</v>
      </c>
      <c r="F25" s="131" t="s">
        <v>144</v>
      </c>
      <c r="G25" s="131" t="s">
        <v>250</v>
      </c>
      <c r="H25" s="88">
        <v>176</v>
      </c>
      <c r="I25" s="89">
        <v>439782070</v>
      </c>
      <c r="J25" s="90">
        <v>66111390</v>
      </c>
      <c r="K25" s="88">
        <f t="shared" si="2"/>
        <v>505893460</v>
      </c>
      <c r="L25" s="111">
        <f t="shared" si="0"/>
        <v>2874394.6590909092</v>
      </c>
      <c r="M25" s="238">
        <f>IFERROR(H25/$Q$9,"-")</f>
        <v>1.7665361838803573E-2</v>
      </c>
      <c r="N25" s="26"/>
      <c r="O25" s="26"/>
      <c r="P25" s="165" t="s">
        <v>109</v>
      </c>
      <c r="Q25" s="120">
        <f>市区町村別_患者数!AM26</f>
        <v>16365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</row>
    <row r="26" spans="1:32" ht="39.950000000000003" customHeight="1">
      <c r="A26" s="26"/>
      <c r="B26" s="332"/>
      <c r="C26" s="323"/>
      <c r="D26" s="327"/>
      <c r="E26" s="39" t="s">
        <v>126</v>
      </c>
      <c r="F26" s="132" t="s">
        <v>145</v>
      </c>
      <c r="G26" s="132" t="s">
        <v>382</v>
      </c>
      <c r="H26" s="40">
        <v>125</v>
      </c>
      <c r="I26" s="41">
        <v>368642190</v>
      </c>
      <c r="J26" s="42">
        <v>79562150</v>
      </c>
      <c r="K26" s="40">
        <f t="shared" si="2"/>
        <v>448204340</v>
      </c>
      <c r="L26" s="109">
        <f t="shared" si="0"/>
        <v>3585634.72</v>
      </c>
      <c r="M26" s="239">
        <f t="shared" ref="M26:M29" si="6">IFERROR(H26/$Q$9,"-")</f>
        <v>1.2546421760513902E-2</v>
      </c>
      <c r="N26" s="26"/>
      <c r="O26" s="26"/>
      <c r="P26" s="165" t="s">
        <v>56</v>
      </c>
      <c r="Q26" s="120">
        <f>市区町村別_患者数!AM27</f>
        <v>21781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</row>
    <row r="27" spans="1:32" ht="39.950000000000003" customHeight="1">
      <c r="A27" s="26"/>
      <c r="B27" s="332"/>
      <c r="C27" s="323"/>
      <c r="D27" s="327"/>
      <c r="E27" s="39" t="s">
        <v>127</v>
      </c>
      <c r="F27" s="132" t="s">
        <v>240</v>
      </c>
      <c r="G27" s="132" t="s">
        <v>290</v>
      </c>
      <c r="H27" s="40">
        <v>97</v>
      </c>
      <c r="I27" s="41">
        <v>174643000</v>
      </c>
      <c r="J27" s="42">
        <v>152246750</v>
      </c>
      <c r="K27" s="40">
        <f t="shared" si="2"/>
        <v>326889750</v>
      </c>
      <c r="L27" s="109">
        <f t="shared" si="0"/>
        <v>3369997.4226804124</v>
      </c>
      <c r="M27" s="239">
        <f>IFERROR(H27/$Q$9,"-")</f>
        <v>9.7360232861587875E-3</v>
      </c>
      <c r="N27" s="26"/>
      <c r="O27" s="26"/>
      <c r="P27" s="165" t="s">
        <v>110</v>
      </c>
      <c r="Q27" s="120">
        <f>市区町村別_患者数!AM28</f>
        <v>33821</v>
      </c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</row>
    <row r="28" spans="1:32" ht="39.950000000000003" customHeight="1">
      <c r="A28" s="26"/>
      <c r="B28" s="332"/>
      <c r="C28" s="323"/>
      <c r="D28" s="327"/>
      <c r="E28" s="39" t="s">
        <v>237</v>
      </c>
      <c r="F28" s="132" t="s">
        <v>238</v>
      </c>
      <c r="G28" s="132" t="s">
        <v>374</v>
      </c>
      <c r="H28" s="40">
        <v>69</v>
      </c>
      <c r="I28" s="41">
        <v>109178740</v>
      </c>
      <c r="J28" s="42">
        <v>29851800</v>
      </c>
      <c r="K28" s="40">
        <f t="shared" si="2"/>
        <v>139030540</v>
      </c>
      <c r="L28" s="109">
        <f t="shared" si="0"/>
        <v>2014935.3623188406</v>
      </c>
      <c r="M28" s="239">
        <f t="shared" si="6"/>
        <v>6.9256248118036738E-3</v>
      </c>
      <c r="N28" s="26"/>
      <c r="O28" s="26"/>
      <c r="P28" s="165" t="s">
        <v>111</v>
      </c>
      <c r="Q28" s="120">
        <f>市区町村別_患者数!AM29</f>
        <v>15444</v>
      </c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</row>
    <row r="29" spans="1:32" ht="39.950000000000003" customHeight="1" thickBot="1">
      <c r="A29" s="26"/>
      <c r="B29" s="333"/>
      <c r="C29" s="325"/>
      <c r="D29" s="328"/>
      <c r="E29" s="43" t="s">
        <v>172</v>
      </c>
      <c r="F29" s="133" t="s">
        <v>173</v>
      </c>
      <c r="G29" s="133" t="s">
        <v>1057</v>
      </c>
      <c r="H29" s="44">
        <v>65</v>
      </c>
      <c r="I29" s="45">
        <v>106622140</v>
      </c>
      <c r="J29" s="46">
        <v>30236300</v>
      </c>
      <c r="K29" s="44">
        <f t="shared" si="2"/>
        <v>136858440</v>
      </c>
      <c r="L29" s="110">
        <f t="shared" si="0"/>
        <v>2105514.4615384615</v>
      </c>
      <c r="M29" s="240">
        <f t="shared" si="6"/>
        <v>6.5241393154672287E-3</v>
      </c>
      <c r="N29" s="26"/>
      <c r="O29" s="26"/>
      <c r="P29" s="165" t="s">
        <v>112</v>
      </c>
      <c r="Q29" s="120">
        <f>市区町村別_患者数!AM30</f>
        <v>10686</v>
      </c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</row>
    <row r="30" spans="1:32" ht="39.950000000000003" customHeight="1">
      <c r="A30" s="26"/>
      <c r="B30" s="331">
        <v>6</v>
      </c>
      <c r="C30" s="330" t="s">
        <v>99</v>
      </c>
      <c r="D30" s="329">
        <f>Q10</f>
        <v>13283</v>
      </c>
      <c r="E30" s="47" t="s">
        <v>125</v>
      </c>
      <c r="F30" s="131" t="s">
        <v>144</v>
      </c>
      <c r="G30" s="131" t="s">
        <v>250</v>
      </c>
      <c r="H30" s="88">
        <v>251</v>
      </c>
      <c r="I30" s="89">
        <v>678556850</v>
      </c>
      <c r="J30" s="90">
        <v>97321520</v>
      </c>
      <c r="K30" s="88">
        <f t="shared" si="2"/>
        <v>775878370</v>
      </c>
      <c r="L30" s="111">
        <f t="shared" si="0"/>
        <v>3091148.8844621512</v>
      </c>
      <c r="M30" s="238">
        <f>IFERROR(H30/$Q$10,"-")</f>
        <v>1.8896333659564859E-2</v>
      </c>
      <c r="N30" s="26"/>
      <c r="O30" s="26"/>
      <c r="P30" s="165" t="s">
        <v>30</v>
      </c>
      <c r="Q30" s="120">
        <f>市区町村別_患者数!AM31</f>
        <v>146909</v>
      </c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</row>
    <row r="31" spans="1:32" ht="39.950000000000003" customHeight="1">
      <c r="A31" s="26"/>
      <c r="B31" s="332"/>
      <c r="C31" s="323"/>
      <c r="D31" s="327"/>
      <c r="E31" s="39" t="s">
        <v>126</v>
      </c>
      <c r="F31" s="132" t="s">
        <v>145</v>
      </c>
      <c r="G31" s="132" t="s">
        <v>251</v>
      </c>
      <c r="H31" s="40">
        <v>158</v>
      </c>
      <c r="I31" s="41">
        <v>473367150</v>
      </c>
      <c r="J31" s="42">
        <v>97014600</v>
      </c>
      <c r="K31" s="40">
        <f t="shared" si="2"/>
        <v>570381750</v>
      </c>
      <c r="L31" s="109">
        <f t="shared" si="0"/>
        <v>3610011.0759493671</v>
      </c>
      <c r="M31" s="239">
        <f>IFERROR(H31/$Q$10,"-")</f>
        <v>1.1894903259805767E-2</v>
      </c>
      <c r="N31" s="26"/>
      <c r="O31" s="26"/>
      <c r="P31" s="165" t="s">
        <v>31</v>
      </c>
      <c r="Q31" s="120">
        <f>市区町村別_患者数!AM32</f>
        <v>24767</v>
      </c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</row>
    <row r="32" spans="1:32" ht="39.950000000000003" customHeight="1">
      <c r="A32" s="26"/>
      <c r="B32" s="332"/>
      <c r="C32" s="323"/>
      <c r="D32" s="327"/>
      <c r="E32" s="39" t="s">
        <v>128</v>
      </c>
      <c r="F32" s="132" t="s">
        <v>146</v>
      </c>
      <c r="G32" s="132" t="s">
        <v>253</v>
      </c>
      <c r="H32" s="40">
        <v>150</v>
      </c>
      <c r="I32" s="41">
        <v>334766370</v>
      </c>
      <c r="J32" s="42">
        <v>96583010</v>
      </c>
      <c r="K32" s="40">
        <f t="shared" si="2"/>
        <v>431349380</v>
      </c>
      <c r="L32" s="109">
        <f t="shared" si="0"/>
        <v>2875662.5333333332</v>
      </c>
      <c r="M32" s="239">
        <f t="shared" ref="M32:M34" si="7">IFERROR(H32/$Q$10,"-")</f>
        <v>1.1292629677030791E-2</v>
      </c>
      <c r="N32" s="26"/>
      <c r="O32" s="26"/>
      <c r="P32" s="165" t="s">
        <v>32</v>
      </c>
      <c r="Q32" s="120">
        <f>市区町村別_患者数!AM33</f>
        <v>21008</v>
      </c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</row>
    <row r="33" spans="1:32" ht="39.950000000000003" customHeight="1">
      <c r="A33" s="26"/>
      <c r="B33" s="332"/>
      <c r="C33" s="323"/>
      <c r="D33" s="327"/>
      <c r="E33" s="39" t="s">
        <v>127</v>
      </c>
      <c r="F33" s="132" t="s">
        <v>240</v>
      </c>
      <c r="G33" s="132" t="s">
        <v>1058</v>
      </c>
      <c r="H33" s="40">
        <v>111</v>
      </c>
      <c r="I33" s="41">
        <v>262735720</v>
      </c>
      <c r="J33" s="42">
        <v>202510730</v>
      </c>
      <c r="K33" s="40">
        <f t="shared" si="2"/>
        <v>465246450</v>
      </c>
      <c r="L33" s="109">
        <f t="shared" si="0"/>
        <v>4191409.4594594594</v>
      </c>
      <c r="M33" s="239">
        <f t="shared" si="7"/>
        <v>8.356545961002786E-3</v>
      </c>
      <c r="N33" s="26"/>
      <c r="O33" s="26"/>
      <c r="P33" s="165" t="s">
        <v>33</v>
      </c>
      <c r="Q33" s="120">
        <f>市区町村別_患者数!AM34</f>
        <v>17258</v>
      </c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</row>
    <row r="34" spans="1:32" ht="39.950000000000003" customHeight="1" thickBot="1">
      <c r="A34" s="26"/>
      <c r="B34" s="333"/>
      <c r="C34" s="325"/>
      <c r="D34" s="328"/>
      <c r="E34" s="43" t="s">
        <v>172</v>
      </c>
      <c r="F34" s="133" t="s">
        <v>173</v>
      </c>
      <c r="G34" s="133" t="s">
        <v>1056</v>
      </c>
      <c r="H34" s="44">
        <v>105</v>
      </c>
      <c r="I34" s="45">
        <v>187107110</v>
      </c>
      <c r="J34" s="46">
        <v>51221230</v>
      </c>
      <c r="K34" s="44">
        <f t="shared" si="2"/>
        <v>238328340</v>
      </c>
      <c r="L34" s="110">
        <f t="shared" si="0"/>
        <v>2269793.7142857141</v>
      </c>
      <c r="M34" s="240">
        <f t="shared" si="7"/>
        <v>7.9048407739215534E-3</v>
      </c>
      <c r="N34" s="26"/>
      <c r="O34" s="26"/>
      <c r="P34" s="165" t="s">
        <v>34</v>
      </c>
      <c r="Q34" s="120">
        <f>市区町村別_患者数!AM35</f>
        <v>23108</v>
      </c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</row>
    <row r="35" spans="1:32" ht="39.950000000000003" customHeight="1">
      <c r="A35" s="26"/>
      <c r="B35" s="331">
        <v>7</v>
      </c>
      <c r="C35" s="330" t="s">
        <v>100</v>
      </c>
      <c r="D35" s="329">
        <f>Q11</f>
        <v>11994</v>
      </c>
      <c r="E35" s="47" t="s">
        <v>125</v>
      </c>
      <c r="F35" s="131" t="s">
        <v>144</v>
      </c>
      <c r="G35" s="131" t="s">
        <v>250</v>
      </c>
      <c r="H35" s="88">
        <v>193</v>
      </c>
      <c r="I35" s="89">
        <v>571004680</v>
      </c>
      <c r="J35" s="90">
        <v>90836620</v>
      </c>
      <c r="K35" s="88">
        <f t="shared" si="2"/>
        <v>661841300</v>
      </c>
      <c r="L35" s="111">
        <f t="shared" si="0"/>
        <v>3429229.5336787566</v>
      </c>
      <c r="M35" s="238">
        <f>IFERROR(H35/$Q$11,"-")</f>
        <v>1.6091379022844757E-2</v>
      </c>
      <c r="N35" s="26"/>
      <c r="O35" s="26"/>
      <c r="P35" s="165" t="s">
        <v>35</v>
      </c>
      <c r="Q35" s="120">
        <f>市区町村別_患者数!AM36</f>
        <v>31562</v>
      </c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</row>
    <row r="36" spans="1:32" ht="39.950000000000003" customHeight="1">
      <c r="A36" s="26"/>
      <c r="B36" s="332"/>
      <c r="C36" s="323"/>
      <c r="D36" s="327"/>
      <c r="E36" s="39" t="s">
        <v>126</v>
      </c>
      <c r="F36" s="132" t="s">
        <v>145</v>
      </c>
      <c r="G36" s="132" t="s">
        <v>479</v>
      </c>
      <c r="H36" s="40">
        <v>148</v>
      </c>
      <c r="I36" s="41">
        <v>429341250</v>
      </c>
      <c r="J36" s="42">
        <v>111240980</v>
      </c>
      <c r="K36" s="40">
        <f t="shared" si="2"/>
        <v>540582230</v>
      </c>
      <c r="L36" s="109">
        <f t="shared" si="0"/>
        <v>3652582.6351351351</v>
      </c>
      <c r="M36" s="239">
        <f t="shared" ref="M36:M39" si="8">IFERROR(H36/$Q$11,"-")</f>
        <v>1.2339503084875771E-2</v>
      </c>
      <c r="N36" s="26"/>
      <c r="O36" s="26"/>
      <c r="P36" s="165" t="s">
        <v>36</v>
      </c>
      <c r="Q36" s="120">
        <f>市区町村別_患者数!AM37</f>
        <v>25703</v>
      </c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</row>
    <row r="37" spans="1:32" ht="39.950000000000003" customHeight="1">
      <c r="A37" s="26"/>
      <c r="B37" s="332"/>
      <c r="C37" s="323"/>
      <c r="D37" s="327"/>
      <c r="E37" s="39" t="s">
        <v>128</v>
      </c>
      <c r="F37" s="132" t="s">
        <v>146</v>
      </c>
      <c r="G37" s="132" t="s">
        <v>315</v>
      </c>
      <c r="H37" s="40">
        <v>130</v>
      </c>
      <c r="I37" s="41">
        <v>326553120</v>
      </c>
      <c r="J37" s="42">
        <v>64102010</v>
      </c>
      <c r="K37" s="40">
        <f t="shared" si="2"/>
        <v>390655130</v>
      </c>
      <c r="L37" s="109">
        <f t="shared" si="0"/>
        <v>3005039.4615384615</v>
      </c>
      <c r="M37" s="239">
        <f t="shared" si="8"/>
        <v>1.0838752709688178E-2</v>
      </c>
      <c r="N37" s="26"/>
      <c r="O37" s="26"/>
      <c r="P37" s="165" t="s">
        <v>37</v>
      </c>
      <c r="Q37" s="120">
        <f>市区町村別_患者数!AM38</f>
        <v>7555</v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</row>
    <row r="38" spans="1:32" ht="39.950000000000003" customHeight="1">
      <c r="A38" s="26"/>
      <c r="B38" s="332"/>
      <c r="C38" s="323"/>
      <c r="D38" s="327"/>
      <c r="E38" s="39" t="s">
        <v>127</v>
      </c>
      <c r="F38" s="132" t="s">
        <v>240</v>
      </c>
      <c r="G38" s="132" t="s">
        <v>380</v>
      </c>
      <c r="H38" s="40">
        <v>124</v>
      </c>
      <c r="I38" s="41">
        <v>257334800</v>
      </c>
      <c r="J38" s="42">
        <v>179445750</v>
      </c>
      <c r="K38" s="40">
        <f t="shared" si="2"/>
        <v>436780550</v>
      </c>
      <c r="L38" s="109">
        <f t="shared" si="0"/>
        <v>3522423.7903225808</v>
      </c>
      <c r="M38" s="239">
        <f t="shared" si="8"/>
        <v>1.0338502584625646E-2</v>
      </c>
      <c r="N38" s="26"/>
      <c r="O38" s="26"/>
      <c r="P38" s="165" t="s">
        <v>38</v>
      </c>
      <c r="Q38" s="120">
        <f>市区町村別_患者数!AM39</f>
        <v>32422</v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ht="39.950000000000003" customHeight="1" thickBot="1">
      <c r="A39" s="26"/>
      <c r="B39" s="333"/>
      <c r="C39" s="325"/>
      <c r="D39" s="328"/>
      <c r="E39" s="43" t="s">
        <v>172</v>
      </c>
      <c r="F39" s="133" t="s">
        <v>173</v>
      </c>
      <c r="G39" s="133" t="s">
        <v>1056</v>
      </c>
      <c r="H39" s="44">
        <v>102</v>
      </c>
      <c r="I39" s="45">
        <v>198547220</v>
      </c>
      <c r="J39" s="46">
        <v>42613240</v>
      </c>
      <c r="K39" s="44">
        <f t="shared" si="2"/>
        <v>241160460</v>
      </c>
      <c r="L39" s="110">
        <f t="shared" si="0"/>
        <v>2364318.2352941176</v>
      </c>
      <c r="M39" s="240">
        <f t="shared" si="8"/>
        <v>8.5042521260630319E-3</v>
      </c>
      <c r="N39" s="26"/>
      <c r="O39" s="26"/>
      <c r="P39" s="165" t="s">
        <v>1</v>
      </c>
      <c r="Q39" s="120">
        <f>市区町村別_患者数!AM40</f>
        <v>66353</v>
      </c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1:32" ht="39.950000000000003" customHeight="1">
      <c r="A40" s="26"/>
      <c r="B40" s="331">
        <v>8</v>
      </c>
      <c r="C40" s="330" t="s">
        <v>51</v>
      </c>
      <c r="D40" s="329">
        <f>Q12</f>
        <v>10094</v>
      </c>
      <c r="E40" s="47" t="s">
        <v>125</v>
      </c>
      <c r="F40" s="131" t="s">
        <v>144</v>
      </c>
      <c r="G40" s="131" t="s">
        <v>329</v>
      </c>
      <c r="H40" s="88">
        <v>129</v>
      </c>
      <c r="I40" s="89">
        <v>335857250</v>
      </c>
      <c r="J40" s="90">
        <v>56558850</v>
      </c>
      <c r="K40" s="88">
        <f t="shared" si="2"/>
        <v>392416100</v>
      </c>
      <c r="L40" s="111">
        <f t="shared" si="0"/>
        <v>3041985.2713178294</v>
      </c>
      <c r="M40" s="238">
        <f>IFERROR(H40/$Q$12,"-")</f>
        <v>1.2779869229245096E-2</v>
      </c>
      <c r="N40" s="26"/>
      <c r="O40" s="26"/>
      <c r="P40" s="165" t="s">
        <v>2</v>
      </c>
      <c r="Q40" s="120">
        <f>市区町村別_患者数!AM41</f>
        <v>18444</v>
      </c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</row>
    <row r="41" spans="1:32" ht="39.950000000000003" customHeight="1">
      <c r="A41" s="26"/>
      <c r="B41" s="332"/>
      <c r="C41" s="323"/>
      <c r="D41" s="327"/>
      <c r="E41" s="39" t="s">
        <v>126</v>
      </c>
      <c r="F41" s="132" t="s">
        <v>145</v>
      </c>
      <c r="G41" s="132" t="s">
        <v>1048</v>
      </c>
      <c r="H41" s="40">
        <v>127</v>
      </c>
      <c r="I41" s="41">
        <v>394568930</v>
      </c>
      <c r="J41" s="42">
        <v>75856940</v>
      </c>
      <c r="K41" s="40">
        <f t="shared" si="2"/>
        <v>470425870</v>
      </c>
      <c r="L41" s="109">
        <f t="shared" si="0"/>
        <v>3704140.7086614175</v>
      </c>
      <c r="M41" s="239">
        <f t="shared" ref="M41:M44" si="9">IFERROR(H41/$Q$12,"-")</f>
        <v>1.258173172181494E-2</v>
      </c>
      <c r="N41" s="26"/>
      <c r="O41" s="26"/>
      <c r="P41" s="165" t="s">
        <v>3</v>
      </c>
      <c r="Q41" s="120">
        <f>市区町村別_患者数!AM42</f>
        <v>57228</v>
      </c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32" ht="39.950000000000003" customHeight="1">
      <c r="A42" s="26"/>
      <c r="B42" s="332"/>
      <c r="C42" s="323"/>
      <c r="D42" s="327"/>
      <c r="E42" s="39" t="s">
        <v>127</v>
      </c>
      <c r="F42" s="132" t="s">
        <v>240</v>
      </c>
      <c r="G42" s="132" t="s">
        <v>290</v>
      </c>
      <c r="H42" s="40">
        <v>112</v>
      </c>
      <c r="I42" s="41">
        <v>245370650</v>
      </c>
      <c r="J42" s="42">
        <v>201231770</v>
      </c>
      <c r="K42" s="40">
        <f t="shared" si="2"/>
        <v>446602420</v>
      </c>
      <c r="L42" s="109">
        <f t="shared" si="0"/>
        <v>3987521.6071428573</v>
      </c>
      <c r="M42" s="239">
        <f>IFERROR(H42/$Q$12,"-")</f>
        <v>1.1095700416088766E-2</v>
      </c>
      <c r="N42" s="26"/>
      <c r="O42" s="26"/>
      <c r="P42" s="165" t="s">
        <v>39</v>
      </c>
      <c r="Q42" s="120">
        <f>市区町村別_患者数!AM43</f>
        <v>11957</v>
      </c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</row>
    <row r="43" spans="1:32" ht="39.950000000000003" customHeight="1">
      <c r="A43" s="26"/>
      <c r="B43" s="332"/>
      <c r="C43" s="323"/>
      <c r="D43" s="327"/>
      <c r="E43" s="39" t="s">
        <v>129</v>
      </c>
      <c r="F43" s="132" t="s">
        <v>147</v>
      </c>
      <c r="G43" s="132" t="s">
        <v>275</v>
      </c>
      <c r="H43" s="40">
        <v>78</v>
      </c>
      <c r="I43" s="41">
        <v>229587470</v>
      </c>
      <c r="J43" s="42">
        <v>34830730</v>
      </c>
      <c r="K43" s="40">
        <f t="shared" si="2"/>
        <v>264418200</v>
      </c>
      <c r="L43" s="109">
        <f t="shared" si="0"/>
        <v>3389976.923076923</v>
      </c>
      <c r="M43" s="239">
        <f t="shared" si="9"/>
        <v>7.7273627897761045E-3</v>
      </c>
      <c r="N43" s="26"/>
      <c r="O43" s="26"/>
      <c r="P43" s="165" t="s">
        <v>7</v>
      </c>
      <c r="Q43" s="120">
        <f>市区町村別_患者数!AM44</f>
        <v>66470</v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  <row r="44" spans="1:32" ht="39.950000000000003" customHeight="1" thickBot="1">
      <c r="A44" s="26"/>
      <c r="B44" s="333"/>
      <c r="C44" s="325"/>
      <c r="D44" s="328"/>
      <c r="E44" s="43" t="s">
        <v>128</v>
      </c>
      <c r="F44" s="133" t="s">
        <v>146</v>
      </c>
      <c r="G44" s="133" t="s">
        <v>1059</v>
      </c>
      <c r="H44" s="44">
        <v>75</v>
      </c>
      <c r="I44" s="45">
        <v>161162860</v>
      </c>
      <c r="J44" s="46">
        <v>37207500</v>
      </c>
      <c r="K44" s="44">
        <f t="shared" si="2"/>
        <v>198370360</v>
      </c>
      <c r="L44" s="110">
        <f t="shared" si="0"/>
        <v>2644938.1333333333</v>
      </c>
      <c r="M44" s="240">
        <f t="shared" si="9"/>
        <v>7.4301565286308702E-3</v>
      </c>
      <c r="N44" s="26"/>
      <c r="O44" s="26"/>
      <c r="P44" s="165" t="s">
        <v>40</v>
      </c>
      <c r="Q44" s="120">
        <f>市区町村別_患者数!AM45</f>
        <v>14344</v>
      </c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  <row r="45" spans="1:32" ht="39.950000000000003" customHeight="1">
      <c r="A45" s="26"/>
      <c r="B45" s="331">
        <v>9</v>
      </c>
      <c r="C45" s="330" t="s">
        <v>101</v>
      </c>
      <c r="D45" s="329">
        <f>Q13</f>
        <v>6537</v>
      </c>
      <c r="E45" s="47" t="s">
        <v>125</v>
      </c>
      <c r="F45" s="131" t="s">
        <v>144</v>
      </c>
      <c r="G45" s="131" t="s">
        <v>265</v>
      </c>
      <c r="H45" s="88">
        <v>119</v>
      </c>
      <c r="I45" s="89">
        <v>289327520</v>
      </c>
      <c r="J45" s="90">
        <v>50404590</v>
      </c>
      <c r="K45" s="88">
        <f t="shared" si="2"/>
        <v>339732110</v>
      </c>
      <c r="L45" s="111">
        <f t="shared" si="0"/>
        <v>2854891.6806722688</v>
      </c>
      <c r="M45" s="238">
        <f>IFERROR(H45/$Q$13,"-")</f>
        <v>1.8204069144867677E-2</v>
      </c>
      <c r="N45" s="26"/>
      <c r="O45" s="26"/>
      <c r="P45" s="165" t="s">
        <v>11</v>
      </c>
      <c r="Q45" s="120">
        <f>市区町村別_患者数!AM46</f>
        <v>26342</v>
      </c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spans="1:32" ht="39.950000000000003" customHeight="1">
      <c r="A46" s="26"/>
      <c r="B46" s="332"/>
      <c r="C46" s="323"/>
      <c r="D46" s="327"/>
      <c r="E46" s="39" t="s">
        <v>126</v>
      </c>
      <c r="F46" s="132" t="s">
        <v>145</v>
      </c>
      <c r="G46" s="132" t="s">
        <v>1060</v>
      </c>
      <c r="H46" s="40">
        <v>95</v>
      </c>
      <c r="I46" s="41">
        <v>262396420</v>
      </c>
      <c r="J46" s="42">
        <v>49016130</v>
      </c>
      <c r="K46" s="40">
        <f t="shared" si="2"/>
        <v>311412550</v>
      </c>
      <c r="L46" s="109">
        <f t="shared" si="0"/>
        <v>3278026.8421052634</v>
      </c>
      <c r="M46" s="239">
        <f t="shared" ref="M46:M49" si="10">IFERROR(H46/$Q$13,"-")</f>
        <v>1.4532660241701086E-2</v>
      </c>
      <c r="N46" s="26"/>
      <c r="O46" s="26"/>
      <c r="P46" s="165" t="s">
        <v>12</v>
      </c>
      <c r="Q46" s="120">
        <f>市区町村別_患者数!AM47</f>
        <v>70556</v>
      </c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</row>
    <row r="47" spans="1:32" ht="39.950000000000003" customHeight="1">
      <c r="A47" s="26"/>
      <c r="B47" s="332"/>
      <c r="C47" s="323"/>
      <c r="D47" s="327"/>
      <c r="E47" s="39" t="s">
        <v>128</v>
      </c>
      <c r="F47" s="132" t="s">
        <v>146</v>
      </c>
      <c r="G47" s="132" t="s">
        <v>287</v>
      </c>
      <c r="H47" s="40">
        <v>86</v>
      </c>
      <c r="I47" s="41">
        <v>256947980</v>
      </c>
      <c r="J47" s="42">
        <v>37245390</v>
      </c>
      <c r="K47" s="40">
        <f t="shared" si="2"/>
        <v>294193370</v>
      </c>
      <c r="L47" s="109">
        <f t="shared" si="0"/>
        <v>3420853.1395348837</v>
      </c>
      <c r="M47" s="239">
        <f>IFERROR(H47/$Q$13,"-")</f>
        <v>1.3155881903013615E-2</v>
      </c>
      <c r="N47" s="26"/>
      <c r="O47" s="26"/>
      <c r="P47" s="165" t="s">
        <v>8</v>
      </c>
      <c r="Q47" s="120">
        <f>市区町村別_患者数!AM48</f>
        <v>43423</v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  <row r="48" spans="1:32" ht="39.950000000000003" customHeight="1">
      <c r="A48" s="26"/>
      <c r="B48" s="332"/>
      <c r="C48" s="323"/>
      <c r="D48" s="327"/>
      <c r="E48" s="39" t="s">
        <v>148</v>
      </c>
      <c r="F48" s="132" t="s">
        <v>149</v>
      </c>
      <c r="G48" s="132" t="s">
        <v>1061</v>
      </c>
      <c r="H48" s="40">
        <v>50</v>
      </c>
      <c r="I48" s="41">
        <v>191044690</v>
      </c>
      <c r="J48" s="42">
        <v>27024710</v>
      </c>
      <c r="K48" s="40">
        <f t="shared" si="2"/>
        <v>218069400</v>
      </c>
      <c r="L48" s="109">
        <f t="shared" si="0"/>
        <v>4361388</v>
      </c>
      <c r="M48" s="239">
        <f t="shared" si="10"/>
        <v>7.6487685482637298E-3</v>
      </c>
      <c r="N48" s="26"/>
      <c r="O48" s="26"/>
      <c r="P48" s="165" t="s">
        <v>18</v>
      </c>
      <c r="Q48" s="120">
        <f>市区町村別_患者数!AM49</f>
        <v>46653</v>
      </c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</row>
    <row r="49" spans="1:32" ht="39.950000000000003" customHeight="1" thickBot="1">
      <c r="A49" s="26"/>
      <c r="B49" s="333"/>
      <c r="C49" s="325"/>
      <c r="D49" s="328"/>
      <c r="E49" s="43" t="s">
        <v>127</v>
      </c>
      <c r="F49" s="133" t="s">
        <v>240</v>
      </c>
      <c r="G49" s="133" t="s">
        <v>1062</v>
      </c>
      <c r="H49" s="44">
        <v>45</v>
      </c>
      <c r="I49" s="45">
        <v>62028620</v>
      </c>
      <c r="J49" s="46">
        <v>106208270</v>
      </c>
      <c r="K49" s="44">
        <f t="shared" si="2"/>
        <v>168236890</v>
      </c>
      <c r="L49" s="110">
        <f t="shared" si="0"/>
        <v>3738597.5555555555</v>
      </c>
      <c r="M49" s="240">
        <f t="shared" si="10"/>
        <v>6.8838916934373566E-3</v>
      </c>
      <c r="N49" s="26"/>
      <c r="O49" s="26"/>
      <c r="P49" s="165" t="s">
        <v>41</v>
      </c>
      <c r="Q49" s="120">
        <f>市区町村別_患者数!AM50</f>
        <v>16304</v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spans="1:32" ht="39.950000000000003" customHeight="1">
      <c r="A50" s="26"/>
      <c r="B50" s="331">
        <v>10</v>
      </c>
      <c r="C50" s="330" t="s">
        <v>52</v>
      </c>
      <c r="D50" s="329">
        <f>Q14</f>
        <v>14759</v>
      </c>
      <c r="E50" s="47" t="s">
        <v>125</v>
      </c>
      <c r="F50" s="131" t="s">
        <v>144</v>
      </c>
      <c r="G50" s="131" t="s">
        <v>250</v>
      </c>
      <c r="H50" s="88">
        <v>274</v>
      </c>
      <c r="I50" s="89">
        <v>777192660</v>
      </c>
      <c r="J50" s="90">
        <v>103486570</v>
      </c>
      <c r="K50" s="88">
        <f t="shared" si="2"/>
        <v>880679230</v>
      </c>
      <c r="L50" s="111">
        <f t="shared" si="0"/>
        <v>3214157.7737226277</v>
      </c>
      <c r="M50" s="238">
        <f>IFERROR(H50/$Q$14,"-")</f>
        <v>1.8564943424351242E-2</v>
      </c>
      <c r="N50" s="26"/>
      <c r="O50" s="26"/>
      <c r="P50" s="165" t="s">
        <v>21</v>
      </c>
      <c r="Q50" s="120">
        <f>市区町村別_患者数!AM51</f>
        <v>21150</v>
      </c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</row>
    <row r="51" spans="1:32" ht="39.950000000000003" customHeight="1">
      <c r="A51" s="26"/>
      <c r="B51" s="332"/>
      <c r="C51" s="323"/>
      <c r="D51" s="327"/>
      <c r="E51" s="39" t="s">
        <v>148</v>
      </c>
      <c r="F51" s="132" t="s">
        <v>149</v>
      </c>
      <c r="G51" s="132" t="s">
        <v>1063</v>
      </c>
      <c r="H51" s="40">
        <v>254</v>
      </c>
      <c r="I51" s="41">
        <v>567854110</v>
      </c>
      <c r="J51" s="42">
        <v>107275020</v>
      </c>
      <c r="K51" s="40">
        <f t="shared" si="2"/>
        <v>675129130</v>
      </c>
      <c r="L51" s="109">
        <f t="shared" si="0"/>
        <v>2657988.7007874018</v>
      </c>
      <c r="M51" s="239">
        <f t="shared" ref="M51:M54" si="11">IFERROR(H51/$Q$14,"-")</f>
        <v>1.7209838064909548E-2</v>
      </c>
      <c r="N51" s="26"/>
      <c r="O51" s="26"/>
      <c r="P51" s="165" t="s">
        <v>13</v>
      </c>
      <c r="Q51" s="120">
        <f>市区町村別_患者数!AM52</f>
        <v>43039</v>
      </c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</row>
    <row r="52" spans="1:32" ht="39.950000000000003" customHeight="1">
      <c r="A52" s="26"/>
      <c r="B52" s="332"/>
      <c r="C52" s="323"/>
      <c r="D52" s="327"/>
      <c r="E52" s="39" t="s">
        <v>126</v>
      </c>
      <c r="F52" s="132" t="s">
        <v>145</v>
      </c>
      <c r="G52" s="132" t="s">
        <v>251</v>
      </c>
      <c r="H52" s="40">
        <v>189</v>
      </c>
      <c r="I52" s="41">
        <v>477372030</v>
      </c>
      <c r="J52" s="42">
        <v>132639750</v>
      </c>
      <c r="K52" s="40">
        <f t="shared" si="2"/>
        <v>610011780</v>
      </c>
      <c r="L52" s="109">
        <f t="shared" si="0"/>
        <v>3227575.5555555555</v>
      </c>
      <c r="M52" s="239">
        <f>IFERROR(H52/$Q$14,"-")</f>
        <v>1.2805745646724032E-2</v>
      </c>
      <c r="N52" s="26"/>
      <c r="O52" s="26"/>
      <c r="P52" s="165" t="s">
        <v>22</v>
      </c>
      <c r="Q52" s="120">
        <f>市区町村別_患者数!AM53</f>
        <v>23103</v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</row>
    <row r="53" spans="1:32" ht="39.950000000000003" customHeight="1">
      <c r="A53" s="26"/>
      <c r="B53" s="332"/>
      <c r="C53" s="323"/>
      <c r="D53" s="327"/>
      <c r="E53" s="39" t="s">
        <v>127</v>
      </c>
      <c r="F53" s="132" t="s">
        <v>240</v>
      </c>
      <c r="G53" s="132" t="s">
        <v>1064</v>
      </c>
      <c r="H53" s="40">
        <v>130</v>
      </c>
      <c r="I53" s="41">
        <v>241413660</v>
      </c>
      <c r="J53" s="42">
        <v>254366940</v>
      </c>
      <c r="K53" s="40">
        <f t="shared" si="2"/>
        <v>495780600</v>
      </c>
      <c r="L53" s="109">
        <f t="shared" si="0"/>
        <v>3813696.923076923</v>
      </c>
      <c r="M53" s="239">
        <f t="shared" si="11"/>
        <v>8.8081848363710281E-3</v>
      </c>
      <c r="N53" s="26"/>
      <c r="O53" s="26"/>
      <c r="P53" s="165" t="s">
        <v>23</v>
      </c>
      <c r="Q53" s="120">
        <f>市区町村別_患者数!AM54</f>
        <v>22902</v>
      </c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</row>
    <row r="54" spans="1:32" ht="39.950000000000003" customHeight="1" thickBot="1">
      <c r="A54" s="26"/>
      <c r="B54" s="333"/>
      <c r="C54" s="325"/>
      <c r="D54" s="328"/>
      <c r="E54" s="43" t="s">
        <v>128</v>
      </c>
      <c r="F54" s="133" t="s">
        <v>146</v>
      </c>
      <c r="G54" s="133" t="s">
        <v>1065</v>
      </c>
      <c r="H54" s="44">
        <v>127</v>
      </c>
      <c r="I54" s="45">
        <v>245870650</v>
      </c>
      <c r="J54" s="46">
        <v>64578870</v>
      </c>
      <c r="K54" s="44">
        <f t="shared" si="2"/>
        <v>310449520</v>
      </c>
      <c r="L54" s="110">
        <f t="shared" si="0"/>
        <v>2444484.4094488188</v>
      </c>
      <c r="M54" s="240">
        <f t="shared" si="11"/>
        <v>8.604919032454774E-3</v>
      </c>
      <c r="N54" s="26"/>
      <c r="O54" s="26"/>
      <c r="P54" s="165" t="s">
        <v>14</v>
      </c>
      <c r="Q54" s="120">
        <f>市区町村別_患者数!AM55</f>
        <v>20903</v>
      </c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</row>
    <row r="55" spans="1:32" ht="39.950000000000003" customHeight="1">
      <c r="A55" s="26"/>
      <c r="B55" s="331">
        <v>11</v>
      </c>
      <c r="C55" s="330" t="s">
        <v>53</v>
      </c>
      <c r="D55" s="329">
        <f>Q15</f>
        <v>25098</v>
      </c>
      <c r="E55" s="47" t="s">
        <v>125</v>
      </c>
      <c r="F55" s="131" t="s">
        <v>144</v>
      </c>
      <c r="G55" s="131" t="s">
        <v>250</v>
      </c>
      <c r="H55" s="88">
        <v>384</v>
      </c>
      <c r="I55" s="89">
        <v>1063806950</v>
      </c>
      <c r="J55" s="90">
        <v>154545280</v>
      </c>
      <c r="K55" s="88">
        <f t="shared" si="2"/>
        <v>1218352230</v>
      </c>
      <c r="L55" s="111">
        <f t="shared" si="0"/>
        <v>3172792.265625</v>
      </c>
      <c r="M55" s="238">
        <f>IFERROR(H55/$Q$15,"-")</f>
        <v>1.5300023906287354E-2</v>
      </c>
      <c r="N55" s="26"/>
      <c r="O55" s="26"/>
      <c r="P55" s="165" t="s">
        <v>42</v>
      </c>
      <c r="Q55" s="120">
        <f>市区町村別_患者数!AM56</f>
        <v>28605</v>
      </c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</row>
    <row r="56" spans="1:32" ht="39.950000000000003" customHeight="1">
      <c r="A56" s="26"/>
      <c r="B56" s="332"/>
      <c r="C56" s="323"/>
      <c r="D56" s="327"/>
      <c r="E56" s="39" t="s">
        <v>128</v>
      </c>
      <c r="F56" s="132" t="s">
        <v>146</v>
      </c>
      <c r="G56" s="132" t="s">
        <v>327</v>
      </c>
      <c r="H56" s="40">
        <v>297</v>
      </c>
      <c r="I56" s="41">
        <v>617787450</v>
      </c>
      <c r="J56" s="42">
        <v>151592090</v>
      </c>
      <c r="K56" s="40">
        <f t="shared" si="2"/>
        <v>769379540</v>
      </c>
      <c r="L56" s="109">
        <f t="shared" si="0"/>
        <v>2590503.5016835015</v>
      </c>
      <c r="M56" s="239">
        <f t="shared" ref="M56:M59" si="12">IFERROR(H56/$Q$15,"-")</f>
        <v>1.1833612240019125E-2</v>
      </c>
      <c r="N56" s="26"/>
      <c r="O56" s="26"/>
      <c r="P56" s="165" t="s">
        <v>4</v>
      </c>
      <c r="Q56" s="120">
        <f>市区町村別_患者数!AM57</f>
        <v>22912</v>
      </c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</row>
    <row r="57" spans="1:32" ht="39.950000000000003" customHeight="1">
      <c r="A57" s="26"/>
      <c r="B57" s="332"/>
      <c r="C57" s="323"/>
      <c r="D57" s="327"/>
      <c r="E57" s="39" t="s">
        <v>126</v>
      </c>
      <c r="F57" s="132" t="s">
        <v>145</v>
      </c>
      <c r="G57" s="132" t="s">
        <v>317</v>
      </c>
      <c r="H57" s="40">
        <v>285</v>
      </c>
      <c r="I57" s="41">
        <v>908234040</v>
      </c>
      <c r="J57" s="42">
        <v>182045620</v>
      </c>
      <c r="K57" s="40">
        <f t="shared" si="2"/>
        <v>1090279660</v>
      </c>
      <c r="L57" s="109">
        <f t="shared" si="0"/>
        <v>3825542.6666666665</v>
      </c>
      <c r="M57" s="239">
        <f>IFERROR(H57/$Q$15,"-")</f>
        <v>1.1355486492947646E-2</v>
      </c>
      <c r="N57" s="26"/>
      <c r="O57" s="26"/>
      <c r="P57" s="165" t="s">
        <v>19</v>
      </c>
      <c r="Q57" s="120">
        <f>市区町村別_患者数!AM58</f>
        <v>12794</v>
      </c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</row>
    <row r="58" spans="1:32" ht="39.950000000000003" customHeight="1">
      <c r="A58" s="26"/>
      <c r="B58" s="332"/>
      <c r="C58" s="323"/>
      <c r="D58" s="327"/>
      <c r="E58" s="39" t="s">
        <v>127</v>
      </c>
      <c r="F58" s="132" t="s">
        <v>240</v>
      </c>
      <c r="G58" s="132" t="s">
        <v>252</v>
      </c>
      <c r="H58" s="40">
        <v>239</v>
      </c>
      <c r="I58" s="41">
        <v>507401560</v>
      </c>
      <c r="J58" s="42">
        <v>463980760</v>
      </c>
      <c r="K58" s="40">
        <f t="shared" si="2"/>
        <v>971382320</v>
      </c>
      <c r="L58" s="109">
        <f t="shared" si="0"/>
        <v>4064361.171548117</v>
      </c>
      <c r="M58" s="239">
        <f t="shared" si="12"/>
        <v>9.5226711291736387E-3</v>
      </c>
      <c r="N58" s="26"/>
      <c r="O58" s="26"/>
      <c r="P58" s="165" t="s">
        <v>24</v>
      </c>
      <c r="Q58" s="120">
        <f>市区町村別_患者数!AM59</f>
        <v>21237</v>
      </c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</row>
    <row r="59" spans="1:32" ht="39.950000000000003" customHeight="1" thickBot="1">
      <c r="A59" s="26"/>
      <c r="B59" s="333"/>
      <c r="C59" s="325"/>
      <c r="D59" s="328"/>
      <c r="E59" s="43" t="s">
        <v>148</v>
      </c>
      <c r="F59" s="133" t="s">
        <v>149</v>
      </c>
      <c r="G59" s="133" t="s">
        <v>1066</v>
      </c>
      <c r="H59" s="44">
        <v>209</v>
      </c>
      <c r="I59" s="45">
        <v>779091590</v>
      </c>
      <c r="J59" s="46">
        <v>85331100</v>
      </c>
      <c r="K59" s="44">
        <f t="shared" si="2"/>
        <v>864422690</v>
      </c>
      <c r="L59" s="110">
        <f t="shared" si="0"/>
        <v>4135993.7320574163</v>
      </c>
      <c r="M59" s="239">
        <f t="shared" si="12"/>
        <v>8.3273567614949393E-3</v>
      </c>
      <c r="N59" s="26"/>
      <c r="O59" s="26"/>
      <c r="P59" s="165" t="s">
        <v>15</v>
      </c>
      <c r="Q59" s="120">
        <f>市区町村別_患者数!AM60</f>
        <v>21975</v>
      </c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</row>
    <row r="60" spans="1:32" ht="39.950000000000003" customHeight="1">
      <c r="A60" s="26"/>
      <c r="B60" s="331">
        <v>12</v>
      </c>
      <c r="C60" s="330" t="s">
        <v>102</v>
      </c>
      <c r="D60" s="329">
        <f>Q16</f>
        <v>12972</v>
      </c>
      <c r="E60" s="47" t="s">
        <v>125</v>
      </c>
      <c r="F60" s="131" t="s">
        <v>144</v>
      </c>
      <c r="G60" s="131" t="s">
        <v>250</v>
      </c>
      <c r="H60" s="88">
        <v>228</v>
      </c>
      <c r="I60" s="89">
        <v>648534390</v>
      </c>
      <c r="J60" s="90">
        <v>101799430</v>
      </c>
      <c r="K60" s="88">
        <f t="shared" si="2"/>
        <v>750333820</v>
      </c>
      <c r="L60" s="111">
        <f t="shared" si="0"/>
        <v>3290937.8070175438</v>
      </c>
      <c r="M60" s="238">
        <f>IFERROR(H60/$Q$16,"-")</f>
        <v>1.757631822386679E-2</v>
      </c>
      <c r="N60" s="26"/>
      <c r="O60" s="26"/>
      <c r="P60" s="165" t="s">
        <v>9</v>
      </c>
      <c r="Q60" s="120">
        <f>市区町村別_患者数!AM61</f>
        <v>14205</v>
      </c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</row>
    <row r="61" spans="1:32" ht="39.950000000000003" customHeight="1">
      <c r="A61" s="26"/>
      <c r="B61" s="332"/>
      <c r="C61" s="323"/>
      <c r="D61" s="327"/>
      <c r="E61" s="39" t="s">
        <v>126</v>
      </c>
      <c r="F61" s="132" t="s">
        <v>145</v>
      </c>
      <c r="G61" s="132" t="s">
        <v>305</v>
      </c>
      <c r="H61" s="40">
        <v>148</v>
      </c>
      <c r="I61" s="41">
        <v>429919530</v>
      </c>
      <c r="J61" s="42">
        <v>97256120</v>
      </c>
      <c r="K61" s="40">
        <f t="shared" si="2"/>
        <v>527175650</v>
      </c>
      <c r="L61" s="109">
        <f t="shared" si="0"/>
        <v>3561997.6351351351</v>
      </c>
      <c r="M61" s="239">
        <f t="shared" ref="M61:M64" si="13">IFERROR(H61/$Q$16,"-")</f>
        <v>1.1409189022510022E-2</v>
      </c>
      <c r="N61" s="26"/>
      <c r="O61" s="26"/>
      <c r="P61" s="165" t="s">
        <v>43</v>
      </c>
      <c r="Q61" s="120">
        <f>市区町村別_患者数!AM62</f>
        <v>10006</v>
      </c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</row>
    <row r="62" spans="1:32" ht="39.950000000000003" customHeight="1">
      <c r="A62" s="26"/>
      <c r="B62" s="332"/>
      <c r="C62" s="323"/>
      <c r="D62" s="327"/>
      <c r="E62" s="39" t="s">
        <v>128</v>
      </c>
      <c r="F62" s="132" t="s">
        <v>146</v>
      </c>
      <c r="G62" s="132" t="s">
        <v>1059</v>
      </c>
      <c r="H62" s="40">
        <v>120</v>
      </c>
      <c r="I62" s="41">
        <v>291975810</v>
      </c>
      <c r="J62" s="42">
        <v>70874900</v>
      </c>
      <c r="K62" s="40">
        <f t="shared" si="2"/>
        <v>362850710</v>
      </c>
      <c r="L62" s="109">
        <f t="shared" si="0"/>
        <v>3023755.9166666665</v>
      </c>
      <c r="M62" s="239">
        <f t="shared" si="13"/>
        <v>9.2506938020351526E-3</v>
      </c>
      <c r="N62" s="26"/>
      <c r="O62" s="26"/>
      <c r="P62" s="165" t="s">
        <v>25</v>
      </c>
      <c r="Q62" s="120">
        <f>市区町村別_患者数!AM63</f>
        <v>11734</v>
      </c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</row>
    <row r="63" spans="1:32" ht="39.950000000000003" customHeight="1">
      <c r="A63" s="26"/>
      <c r="B63" s="332"/>
      <c r="C63" s="323"/>
      <c r="D63" s="327"/>
      <c r="E63" s="39" t="s">
        <v>127</v>
      </c>
      <c r="F63" s="132" t="s">
        <v>240</v>
      </c>
      <c r="G63" s="132" t="s">
        <v>1067</v>
      </c>
      <c r="H63" s="40">
        <v>113</v>
      </c>
      <c r="I63" s="41">
        <v>235646850</v>
      </c>
      <c r="J63" s="42">
        <v>221839640</v>
      </c>
      <c r="K63" s="40">
        <f t="shared" si="2"/>
        <v>457486490</v>
      </c>
      <c r="L63" s="109">
        <f t="shared" si="0"/>
        <v>4048553.0088495575</v>
      </c>
      <c r="M63" s="239">
        <f>IFERROR(H63/$Q$16,"-")</f>
        <v>8.7110699969164349E-3</v>
      </c>
      <c r="N63" s="26"/>
      <c r="O63" s="26"/>
      <c r="P63" s="165" t="s">
        <v>20</v>
      </c>
      <c r="Q63" s="120">
        <f>市区町村別_患者数!AM64</f>
        <v>83614</v>
      </c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</row>
    <row r="64" spans="1:32" ht="39.950000000000003" customHeight="1" thickBot="1">
      <c r="A64" s="26"/>
      <c r="B64" s="333"/>
      <c r="C64" s="325"/>
      <c r="D64" s="328"/>
      <c r="E64" s="43" t="s">
        <v>237</v>
      </c>
      <c r="F64" s="133" t="s">
        <v>238</v>
      </c>
      <c r="G64" s="133" t="s">
        <v>392</v>
      </c>
      <c r="H64" s="44">
        <v>105</v>
      </c>
      <c r="I64" s="45">
        <v>185550020</v>
      </c>
      <c r="J64" s="46">
        <v>51342310</v>
      </c>
      <c r="K64" s="44">
        <f t="shared" si="2"/>
        <v>236892330</v>
      </c>
      <c r="L64" s="110">
        <f t="shared" si="0"/>
        <v>2256117.4285714286</v>
      </c>
      <c r="M64" s="240">
        <f t="shared" si="13"/>
        <v>8.0943570767807588E-3</v>
      </c>
      <c r="N64" s="26"/>
      <c r="O64" s="26"/>
      <c r="P64" s="165" t="s">
        <v>44</v>
      </c>
      <c r="Q64" s="120">
        <f>市区町村別_患者数!AM65</f>
        <v>11177</v>
      </c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</row>
    <row r="65" spans="1:32" ht="39.950000000000003" customHeight="1">
      <c r="A65" s="26"/>
      <c r="B65" s="331">
        <v>13</v>
      </c>
      <c r="C65" s="330" t="s">
        <v>103</v>
      </c>
      <c r="D65" s="329">
        <f>Q17</f>
        <v>22027</v>
      </c>
      <c r="E65" s="47" t="s">
        <v>125</v>
      </c>
      <c r="F65" s="131" t="s">
        <v>144</v>
      </c>
      <c r="G65" s="131" t="s">
        <v>250</v>
      </c>
      <c r="H65" s="88">
        <v>389</v>
      </c>
      <c r="I65" s="89">
        <v>1021778490</v>
      </c>
      <c r="J65" s="90">
        <v>153772340</v>
      </c>
      <c r="K65" s="88">
        <f t="shared" si="2"/>
        <v>1175550830</v>
      </c>
      <c r="L65" s="111">
        <f t="shared" si="0"/>
        <v>3021981.5681233932</v>
      </c>
      <c r="M65" s="238">
        <f>IFERROR(H65/$Q$17,"-")</f>
        <v>1.7660144368275298E-2</v>
      </c>
      <c r="N65" s="26"/>
      <c r="O65" s="26"/>
      <c r="P65" s="165" t="s">
        <v>16</v>
      </c>
      <c r="Q65" s="120">
        <f>市区町村別_患者数!AM66</f>
        <v>9762</v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</row>
    <row r="66" spans="1:32" ht="39.950000000000003" customHeight="1">
      <c r="A66" s="26"/>
      <c r="B66" s="332"/>
      <c r="C66" s="323"/>
      <c r="D66" s="327"/>
      <c r="E66" s="39" t="s">
        <v>237</v>
      </c>
      <c r="F66" s="132" t="s">
        <v>238</v>
      </c>
      <c r="G66" s="132" t="s">
        <v>374</v>
      </c>
      <c r="H66" s="40">
        <v>264</v>
      </c>
      <c r="I66" s="41">
        <v>543534040</v>
      </c>
      <c r="J66" s="42">
        <v>106390620</v>
      </c>
      <c r="K66" s="40">
        <f t="shared" si="2"/>
        <v>649924660</v>
      </c>
      <c r="L66" s="109">
        <f t="shared" si="0"/>
        <v>2461835.8333333335</v>
      </c>
      <c r="M66" s="239">
        <f t="shared" ref="M66:M69" si="14">IFERROR(H66/$Q$17,"-")</f>
        <v>1.1985290779497889E-2</v>
      </c>
      <c r="N66" s="26"/>
      <c r="O66" s="26"/>
      <c r="P66" s="165" t="s">
        <v>17</v>
      </c>
      <c r="Q66" s="120">
        <f>市区町村別_患者数!AM67</f>
        <v>14406</v>
      </c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</row>
    <row r="67" spans="1:32" ht="39.950000000000003" customHeight="1">
      <c r="A67" s="26"/>
      <c r="B67" s="332"/>
      <c r="C67" s="323"/>
      <c r="D67" s="327"/>
      <c r="E67" s="39" t="s">
        <v>126</v>
      </c>
      <c r="F67" s="132" t="s">
        <v>145</v>
      </c>
      <c r="G67" s="132" t="s">
        <v>314</v>
      </c>
      <c r="H67" s="40">
        <v>263</v>
      </c>
      <c r="I67" s="41">
        <v>806086570</v>
      </c>
      <c r="J67" s="42">
        <v>197890010</v>
      </c>
      <c r="K67" s="40">
        <f t="shared" si="2"/>
        <v>1003976580</v>
      </c>
      <c r="L67" s="109">
        <f t="shared" si="0"/>
        <v>3817401.4448669204</v>
      </c>
      <c r="M67" s="239">
        <f t="shared" si="14"/>
        <v>1.193989195078767E-2</v>
      </c>
      <c r="N67" s="26"/>
      <c r="O67" s="26"/>
      <c r="P67" s="165" t="s">
        <v>26</v>
      </c>
      <c r="Q67" s="120">
        <f>市区町村別_患者数!AM68</f>
        <v>10544</v>
      </c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</row>
    <row r="68" spans="1:32" ht="39.950000000000003" customHeight="1">
      <c r="A68" s="26"/>
      <c r="B68" s="332"/>
      <c r="C68" s="323"/>
      <c r="D68" s="327"/>
      <c r="E68" s="39" t="s">
        <v>128</v>
      </c>
      <c r="F68" s="132" t="s">
        <v>146</v>
      </c>
      <c r="G68" s="132" t="s">
        <v>327</v>
      </c>
      <c r="H68" s="40">
        <v>200</v>
      </c>
      <c r="I68" s="41">
        <v>511455310</v>
      </c>
      <c r="J68" s="42">
        <v>108725280</v>
      </c>
      <c r="K68" s="40">
        <f t="shared" si="2"/>
        <v>620180590</v>
      </c>
      <c r="L68" s="109">
        <f t="shared" si="0"/>
        <v>3100902.95</v>
      </c>
      <c r="M68" s="239">
        <f>IFERROR(H68/$Q$17,"-")</f>
        <v>9.0797657420438552E-3</v>
      </c>
      <c r="N68" s="26"/>
      <c r="O68" s="26"/>
      <c r="P68" s="165" t="s">
        <v>45</v>
      </c>
      <c r="Q68" s="120">
        <f>市区町村別_患者数!AM69</f>
        <v>10960</v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</row>
    <row r="69" spans="1:32" ht="39.950000000000003" customHeight="1" thickBot="1">
      <c r="A69" s="26"/>
      <c r="B69" s="333"/>
      <c r="C69" s="325"/>
      <c r="D69" s="328"/>
      <c r="E69" s="43" t="s">
        <v>127</v>
      </c>
      <c r="F69" s="133" t="s">
        <v>240</v>
      </c>
      <c r="G69" s="133" t="s">
        <v>1068</v>
      </c>
      <c r="H69" s="44">
        <v>181</v>
      </c>
      <c r="I69" s="45">
        <v>364680310</v>
      </c>
      <c r="J69" s="46">
        <v>316893200</v>
      </c>
      <c r="K69" s="44">
        <f t="shared" si="2"/>
        <v>681573510</v>
      </c>
      <c r="L69" s="110">
        <f t="shared" ref="L69:L132" si="15">IFERROR(K69/H69,"-")</f>
        <v>3765599.5027624308</v>
      </c>
      <c r="M69" s="239">
        <f t="shared" si="14"/>
        <v>8.2171879965496891E-3</v>
      </c>
      <c r="N69" s="26"/>
      <c r="O69" s="26"/>
      <c r="P69" s="165" t="s">
        <v>10</v>
      </c>
      <c r="Q69" s="120">
        <f>市区町村別_患者数!AM70</f>
        <v>5508</v>
      </c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</row>
    <row r="70" spans="1:32" ht="39.950000000000003" customHeight="1">
      <c r="A70" s="26"/>
      <c r="B70" s="331">
        <v>14</v>
      </c>
      <c r="C70" s="330" t="s">
        <v>104</v>
      </c>
      <c r="D70" s="329">
        <f>Q18</f>
        <v>16994</v>
      </c>
      <c r="E70" s="47" t="s">
        <v>125</v>
      </c>
      <c r="F70" s="131" t="s">
        <v>144</v>
      </c>
      <c r="G70" s="131" t="s">
        <v>250</v>
      </c>
      <c r="H70" s="88">
        <v>259</v>
      </c>
      <c r="I70" s="89">
        <v>718136900</v>
      </c>
      <c r="J70" s="90">
        <v>98922200</v>
      </c>
      <c r="K70" s="88">
        <f t="shared" ref="K70:K133" si="16">SUM(I70:J70)</f>
        <v>817059100</v>
      </c>
      <c r="L70" s="111">
        <f t="shared" si="15"/>
        <v>3154668.3397683399</v>
      </c>
      <c r="M70" s="238">
        <f>IFERROR(H70/$Q$18,"-")</f>
        <v>1.5240673178768977E-2</v>
      </c>
      <c r="N70" s="26"/>
      <c r="O70" s="26"/>
      <c r="P70" s="165" t="s">
        <v>5</v>
      </c>
      <c r="Q70" s="120">
        <f>市区町村別_患者数!AM71</f>
        <v>5670</v>
      </c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</row>
    <row r="71" spans="1:32" ht="39.950000000000003" customHeight="1">
      <c r="A71" s="26"/>
      <c r="B71" s="332"/>
      <c r="C71" s="323"/>
      <c r="D71" s="327"/>
      <c r="E71" s="39" t="s">
        <v>126</v>
      </c>
      <c r="F71" s="132" t="s">
        <v>145</v>
      </c>
      <c r="G71" s="132" t="s">
        <v>291</v>
      </c>
      <c r="H71" s="40">
        <v>224</v>
      </c>
      <c r="I71" s="41">
        <v>672478020</v>
      </c>
      <c r="J71" s="42">
        <v>177936860</v>
      </c>
      <c r="K71" s="40">
        <f t="shared" si="16"/>
        <v>850414880</v>
      </c>
      <c r="L71" s="109">
        <f t="shared" si="15"/>
        <v>3796495</v>
      </c>
      <c r="M71" s="239">
        <f>IFERROR(H71/$Q$18,"-")</f>
        <v>1.3181122749205602E-2</v>
      </c>
      <c r="N71" s="26"/>
      <c r="O71" s="26"/>
      <c r="P71" s="165" t="s">
        <v>6</v>
      </c>
      <c r="Q71" s="120">
        <f>市区町村別_患者数!AM72</f>
        <v>2435</v>
      </c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</row>
    <row r="72" spans="1:32" ht="39.950000000000003" customHeight="1">
      <c r="A72" s="26"/>
      <c r="B72" s="332"/>
      <c r="C72" s="323"/>
      <c r="D72" s="327"/>
      <c r="E72" s="39" t="s">
        <v>128</v>
      </c>
      <c r="F72" s="132" t="s">
        <v>146</v>
      </c>
      <c r="G72" s="132" t="s">
        <v>253</v>
      </c>
      <c r="H72" s="40">
        <v>168</v>
      </c>
      <c r="I72" s="41">
        <v>396126650</v>
      </c>
      <c r="J72" s="42">
        <v>98134430</v>
      </c>
      <c r="K72" s="40">
        <f t="shared" si="16"/>
        <v>494261080</v>
      </c>
      <c r="L72" s="109">
        <f t="shared" si="15"/>
        <v>2942030.2380952379</v>
      </c>
      <c r="M72" s="239">
        <f t="shared" ref="M72:M74" si="17">IFERROR(H72/$Q$18,"-")</f>
        <v>9.8858420619042011E-3</v>
      </c>
      <c r="N72" s="26"/>
      <c r="O72" s="26"/>
      <c r="P72" s="165" t="s">
        <v>46</v>
      </c>
      <c r="Q72" s="120">
        <f>市区町村別_患者数!AM73</f>
        <v>3170</v>
      </c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</row>
    <row r="73" spans="1:32" ht="39.950000000000003" customHeight="1">
      <c r="A73" s="26"/>
      <c r="B73" s="332"/>
      <c r="C73" s="323"/>
      <c r="D73" s="327"/>
      <c r="E73" s="39" t="s">
        <v>237</v>
      </c>
      <c r="F73" s="132" t="s">
        <v>238</v>
      </c>
      <c r="G73" s="132" t="s">
        <v>374</v>
      </c>
      <c r="H73" s="40">
        <v>153</v>
      </c>
      <c r="I73" s="41">
        <v>265056140</v>
      </c>
      <c r="J73" s="42">
        <v>65688420</v>
      </c>
      <c r="K73" s="40">
        <f t="shared" si="16"/>
        <v>330744560</v>
      </c>
      <c r="L73" s="109">
        <f t="shared" si="15"/>
        <v>2161729.1503267973</v>
      </c>
      <c r="M73" s="239">
        <f t="shared" si="17"/>
        <v>9.0031775920913267E-3</v>
      </c>
      <c r="N73" s="26"/>
      <c r="O73" s="26"/>
      <c r="P73" s="165" t="s">
        <v>47</v>
      </c>
      <c r="Q73" s="120">
        <f>市区町村別_患者数!AM74</f>
        <v>7840</v>
      </c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</row>
    <row r="74" spans="1:32" ht="39.950000000000003" customHeight="1" thickBot="1">
      <c r="A74" s="26"/>
      <c r="B74" s="333"/>
      <c r="C74" s="325"/>
      <c r="D74" s="328"/>
      <c r="E74" s="43" t="s">
        <v>127</v>
      </c>
      <c r="F74" s="133" t="s">
        <v>240</v>
      </c>
      <c r="G74" s="133" t="s">
        <v>297</v>
      </c>
      <c r="H74" s="44">
        <v>143</v>
      </c>
      <c r="I74" s="45">
        <v>302304960</v>
      </c>
      <c r="J74" s="46">
        <v>273813140</v>
      </c>
      <c r="K74" s="44">
        <f t="shared" si="16"/>
        <v>576118100</v>
      </c>
      <c r="L74" s="110">
        <f t="shared" si="15"/>
        <v>4028797.9020979023</v>
      </c>
      <c r="M74" s="240">
        <f t="shared" si="17"/>
        <v>8.4147346122160765E-3</v>
      </c>
      <c r="N74" s="26"/>
      <c r="O74" s="26"/>
      <c r="P74" s="165" t="s">
        <v>48</v>
      </c>
      <c r="Q74" s="120">
        <f>市区町村別_患者数!AM75</f>
        <v>1299</v>
      </c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</row>
    <row r="75" spans="1:32" ht="39.950000000000003" customHeight="1">
      <c r="A75" s="26"/>
      <c r="B75" s="331">
        <v>15</v>
      </c>
      <c r="C75" s="330" t="s">
        <v>105</v>
      </c>
      <c r="D75" s="329">
        <f>Q19</f>
        <v>27763</v>
      </c>
      <c r="E75" s="47" t="s">
        <v>125</v>
      </c>
      <c r="F75" s="131" t="s">
        <v>144</v>
      </c>
      <c r="G75" s="131" t="s">
        <v>250</v>
      </c>
      <c r="H75" s="88">
        <v>471</v>
      </c>
      <c r="I75" s="89">
        <v>1278246940</v>
      </c>
      <c r="J75" s="90">
        <v>211938960</v>
      </c>
      <c r="K75" s="88">
        <f t="shared" si="16"/>
        <v>1490185900</v>
      </c>
      <c r="L75" s="111">
        <f t="shared" si="15"/>
        <v>3163876.6454352443</v>
      </c>
      <c r="M75" s="238">
        <f>IFERROR(H75/$Q$19,"-")</f>
        <v>1.6965025393509348E-2</v>
      </c>
      <c r="N75" s="26"/>
      <c r="O75" s="26"/>
      <c r="P75" s="165" t="s">
        <v>49</v>
      </c>
      <c r="Q75" s="120">
        <f>市区町村別_患者数!AM76</f>
        <v>3884</v>
      </c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</row>
    <row r="76" spans="1:32" ht="39.950000000000003" customHeight="1">
      <c r="A76" s="26"/>
      <c r="B76" s="332"/>
      <c r="C76" s="323"/>
      <c r="D76" s="327"/>
      <c r="E76" s="39" t="s">
        <v>126</v>
      </c>
      <c r="F76" s="132" t="s">
        <v>145</v>
      </c>
      <c r="G76" s="132" t="s">
        <v>309</v>
      </c>
      <c r="H76" s="40">
        <v>317</v>
      </c>
      <c r="I76" s="41">
        <v>858775010</v>
      </c>
      <c r="J76" s="42">
        <v>199101640</v>
      </c>
      <c r="K76" s="40">
        <f t="shared" si="16"/>
        <v>1057876650</v>
      </c>
      <c r="L76" s="109">
        <f t="shared" si="15"/>
        <v>3337150.3154574134</v>
      </c>
      <c r="M76" s="239">
        <f t="shared" ref="M76:M79" si="18">IFERROR(H76/$Q$19,"-")</f>
        <v>1.1418074415589093E-2</v>
      </c>
      <c r="N76" s="26"/>
      <c r="O76" s="26"/>
      <c r="P76" s="165" t="s">
        <v>27</v>
      </c>
      <c r="Q76" s="120">
        <f>市区町村別_患者数!AM77</f>
        <v>2477</v>
      </c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</row>
    <row r="77" spans="1:32" ht="39.950000000000003" customHeight="1">
      <c r="A77" s="26"/>
      <c r="B77" s="332"/>
      <c r="C77" s="323"/>
      <c r="D77" s="327"/>
      <c r="E77" s="39" t="s">
        <v>128</v>
      </c>
      <c r="F77" s="132" t="s">
        <v>146</v>
      </c>
      <c r="G77" s="132" t="s">
        <v>253</v>
      </c>
      <c r="H77" s="40">
        <v>254</v>
      </c>
      <c r="I77" s="41">
        <v>612032660</v>
      </c>
      <c r="J77" s="42">
        <v>133596850</v>
      </c>
      <c r="K77" s="40">
        <f t="shared" si="16"/>
        <v>745629510</v>
      </c>
      <c r="L77" s="109">
        <f t="shared" si="15"/>
        <v>2935549.2519685039</v>
      </c>
      <c r="M77" s="239">
        <f>IFERROR(H77/$Q$19,"-")</f>
        <v>9.1488671973489893E-3</v>
      </c>
      <c r="N77" s="26"/>
      <c r="O77" s="26"/>
      <c r="P77" s="165" t="s">
        <v>28</v>
      </c>
      <c r="Q77" s="120">
        <f>市区町村別_患者数!AM78</f>
        <v>3332</v>
      </c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</row>
    <row r="78" spans="1:32" ht="39.950000000000003" customHeight="1">
      <c r="A78" s="26"/>
      <c r="B78" s="332"/>
      <c r="C78" s="323"/>
      <c r="D78" s="327"/>
      <c r="E78" s="39" t="s">
        <v>127</v>
      </c>
      <c r="F78" s="132" t="s">
        <v>240</v>
      </c>
      <c r="G78" s="132" t="s">
        <v>288</v>
      </c>
      <c r="H78" s="40">
        <v>250</v>
      </c>
      <c r="I78" s="41">
        <v>502971110</v>
      </c>
      <c r="J78" s="42">
        <v>463430910</v>
      </c>
      <c r="K78" s="40">
        <f t="shared" si="16"/>
        <v>966402020</v>
      </c>
      <c r="L78" s="109">
        <f t="shared" si="15"/>
        <v>3865608.08</v>
      </c>
      <c r="M78" s="239">
        <f t="shared" si="18"/>
        <v>9.0047905485718394E-3</v>
      </c>
      <c r="N78" s="26"/>
      <c r="O78" s="26"/>
      <c r="P78" s="165" t="s">
        <v>29</v>
      </c>
      <c r="Q78" s="120">
        <f>市区町村別_患者数!AM79</f>
        <v>1542</v>
      </c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</row>
    <row r="79" spans="1:32" ht="39.950000000000003" customHeight="1" thickBot="1">
      <c r="A79" s="26"/>
      <c r="B79" s="333"/>
      <c r="C79" s="325"/>
      <c r="D79" s="328"/>
      <c r="E79" s="43" t="s">
        <v>148</v>
      </c>
      <c r="F79" s="133" t="s">
        <v>149</v>
      </c>
      <c r="G79" s="133" t="s">
        <v>1069</v>
      </c>
      <c r="H79" s="44">
        <v>243</v>
      </c>
      <c r="I79" s="45">
        <v>779583830</v>
      </c>
      <c r="J79" s="46">
        <v>78953850</v>
      </c>
      <c r="K79" s="44">
        <f t="shared" si="16"/>
        <v>858537680</v>
      </c>
      <c r="L79" s="110">
        <f t="shared" si="15"/>
        <v>3533076.8724279837</v>
      </c>
      <c r="M79" s="239">
        <f t="shared" si="18"/>
        <v>8.7526564132118286E-3</v>
      </c>
      <c r="N79" s="26"/>
      <c r="O79" s="26"/>
      <c r="P79" s="165" t="s">
        <v>214</v>
      </c>
      <c r="Q79" s="120">
        <f>市区町村別_患者数!AM80</f>
        <v>1427513</v>
      </c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</row>
    <row r="80" spans="1:32" ht="39.950000000000003" customHeight="1">
      <c r="A80" s="26"/>
      <c r="B80" s="331">
        <v>16</v>
      </c>
      <c r="C80" s="330" t="s">
        <v>54</v>
      </c>
      <c r="D80" s="329">
        <f>Q20</f>
        <v>18326</v>
      </c>
      <c r="E80" s="47" t="s">
        <v>125</v>
      </c>
      <c r="F80" s="131" t="s">
        <v>144</v>
      </c>
      <c r="G80" s="131" t="s">
        <v>386</v>
      </c>
      <c r="H80" s="88">
        <v>279</v>
      </c>
      <c r="I80" s="89">
        <v>731665740</v>
      </c>
      <c r="J80" s="90">
        <v>124873080</v>
      </c>
      <c r="K80" s="88">
        <f t="shared" si="16"/>
        <v>856538820</v>
      </c>
      <c r="L80" s="111">
        <f t="shared" si="15"/>
        <v>3070031.6129032257</v>
      </c>
      <c r="M80" s="238">
        <f>IFERROR(H80/$Q$20,"-")</f>
        <v>1.5224271526792536E-2</v>
      </c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</row>
    <row r="81" spans="1:32" ht="39.950000000000003" customHeight="1">
      <c r="A81" s="26"/>
      <c r="B81" s="332"/>
      <c r="C81" s="323"/>
      <c r="D81" s="327"/>
      <c r="E81" s="39" t="s">
        <v>126</v>
      </c>
      <c r="F81" s="132" t="s">
        <v>145</v>
      </c>
      <c r="G81" s="132" t="s">
        <v>1060</v>
      </c>
      <c r="H81" s="40">
        <v>232</v>
      </c>
      <c r="I81" s="41">
        <v>721801140</v>
      </c>
      <c r="J81" s="42">
        <v>170755760</v>
      </c>
      <c r="K81" s="40">
        <f t="shared" si="16"/>
        <v>892556900</v>
      </c>
      <c r="L81" s="109">
        <f t="shared" si="15"/>
        <v>3847228.0172413792</v>
      </c>
      <c r="M81" s="239">
        <f t="shared" ref="M81:M84" si="19">IFERROR(H81/$Q$20,"-")</f>
        <v>1.2659609298264761E-2</v>
      </c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</row>
    <row r="82" spans="1:32" ht="39.950000000000003" customHeight="1">
      <c r="A82" s="26"/>
      <c r="B82" s="332"/>
      <c r="C82" s="323"/>
      <c r="D82" s="327"/>
      <c r="E82" s="39" t="s">
        <v>128</v>
      </c>
      <c r="F82" s="132" t="s">
        <v>146</v>
      </c>
      <c r="G82" s="132" t="s">
        <v>253</v>
      </c>
      <c r="H82" s="40">
        <v>168</v>
      </c>
      <c r="I82" s="41">
        <v>419028020</v>
      </c>
      <c r="J82" s="42">
        <v>95283200</v>
      </c>
      <c r="K82" s="40">
        <f t="shared" si="16"/>
        <v>514311220</v>
      </c>
      <c r="L82" s="109">
        <f t="shared" si="15"/>
        <v>3061376.3095238097</v>
      </c>
      <c r="M82" s="239">
        <f>IFERROR(H82/$Q$20,"-")</f>
        <v>9.1673032849503445E-3</v>
      </c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</row>
    <row r="83" spans="1:32" ht="39.950000000000003" customHeight="1">
      <c r="A83" s="26"/>
      <c r="B83" s="332"/>
      <c r="C83" s="323"/>
      <c r="D83" s="327"/>
      <c r="E83" s="39" t="s">
        <v>127</v>
      </c>
      <c r="F83" s="132" t="s">
        <v>240</v>
      </c>
      <c r="G83" s="132" t="s">
        <v>288</v>
      </c>
      <c r="H83" s="40">
        <v>164</v>
      </c>
      <c r="I83" s="41">
        <v>343623570</v>
      </c>
      <c r="J83" s="42">
        <v>294150680</v>
      </c>
      <c r="K83" s="40">
        <f t="shared" si="16"/>
        <v>637774250</v>
      </c>
      <c r="L83" s="109">
        <f t="shared" si="15"/>
        <v>3888867.3780487804</v>
      </c>
      <c r="M83" s="239">
        <f t="shared" si="19"/>
        <v>8.9490341591181924E-3</v>
      </c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</row>
    <row r="84" spans="1:32" ht="39.950000000000003" customHeight="1" thickBot="1">
      <c r="A84" s="26"/>
      <c r="B84" s="333"/>
      <c r="C84" s="325"/>
      <c r="D84" s="328"/>
      <c r="E84" s="43" t="s">
        <v>148</v>
      </c>
      <c r="F84" s="133" t="s">
        <v>149</v>
      </c>
      <c r="G84" s="133" t="s">
        <v>1070</v>
      </c>
      <c r="H84" s="44">
        <v>125</v>
      </c>
      <c r="I84" s="45">
        <v>420352720</v>
      </c>
      <c r="J84" s="46">
        <v>41725530</v>
      </c>
      <c r="K84" s="44">
        <f t="shared" si="16"/>
        <v>462078250</v>
      </c>
      <c r="L84" s="110">
        <f t="shared" si="15"/>
        <v>3696626</v>
      </c>
      <c r="M84" s="240">
        <f t="shared" si="19"/>
        <v>6.8209101822547203E-3</v>
      </c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</row>
    <row r="85" spans="1:32" ht="39.950000000000003" customHeight="1">
      <c r="A85" s="26"/>
      <c r="B85" s="331">
        <v>17</v>
      </c>
      <c r="C85" s="330" t="s">
        <v>106</v>
      </c>
      <c r="D85" s="329">
        <f>Q21</f>
        <v>25948</v>
      </c>
      <c r="E85" s="47" t="s">
        <v>125</v>
      </c>
      <c r="F85" s="131" t="s">
        <v>144</v>
      </c>
      <c r="G85" s="131" t="s">
        <v>250</v>
      </c>
      <c r="H85" s="88">
        <v>485</v>
      </c>
      <c r="I85" s="89">
        <v>1294331420</v>
      </c>
      <c r="J85" s="90">
        <v>216061110</v>
      </c>
      <c r="K85" s="88">
        <f t="shared" si="16"/>
        <v>1510392530</v>
      </c>
      <c r="L85" s="111">
        <f t="shared" si="15"/>
        <v>3114211.4020618559</v>
      </c>
      <c r="M85" s="238">
        <f>IFERROR(H85/$Q$21,"-")</f>
        <v>1.869122861106829E-2</v>
      </c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</row>
    <row r="86" spans="1:32" ht="39.950000000000003" customHeight="1">
      <c r="A86" s="26"/>
      <c r="B86" s="332"/>
      <c r="C86" s="323"/>
      <c r="D86" s="327"/>
      <c r="E86" s="39" t="s">
        <v>126</v>
      </c>
      <c r="F86" s="132" t="s">
        <v>145</v>
      </c>
      <c r="G86" s="132" t="s">
        <v>1071</v>
      </c>
      <c r="H86" s="40">
        <v>339</v>
      </c>
      <c r="I86" s="41">
        <v>991874190</v>
      </c>
      <c r="J86" s="42">
        <v>256915920</v>
      </c>
      <c r="K86" s="40">
        <f t="shared" si="16"/>
        <v>1248790110</v>
      </c>
      <c r="L86" s="109">
        <f t="shared" si="15"/>
        <v>3683746.6371681415</v>
      </c>
      <c r="M86" s="239">
        <f t="shared" ref="M86:M89" si="20">IFERROR(H86/$Q$21,"-")</f>
        <v>1.3064590719901341E-2</v>
      </c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</row>
    <row r="87" spans="1:32" ht="39.950000000000003" customHeight="1">
      <c r="A87" s="26"/>
      <c r="B87" s="332"/>
      <c r="C87" s="323"/>
      <c r="D87" s="327"/>
      <c r="E87" s="39" t="s">
        <v>148</v>
      </c>
      <c r="F87" s="132" t="s">
        <v>149</v>
      </c>
      <c r="G87" s="132" t="s">
        <v>1072</v>
      </c>
      <c r="H87" s="40">
        <v>323</v>
      </c>
      <c r="I87" s="41">
        <v>1217088800</v>
      </c>
      <c r="J87" s="42">
        <v>87751110</v>
      </c>
      <c r="K87" s="40">
        <f t="shared" si="16"/>
        <v>1304839910</v>
      </c>
      <c r="L87" s="109">
        <f t="shared" si="15"/>
        <v>4039752.0433436534</v>
      </c>
      <c r="M87" s="239">
        <f>IFERROR(H87/$Q$21,"-")</f>
        <v>1.2447972868814551E-2</v>
      </c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</row>
    <row r="88" spans="1:32" ht="39.950000000000003" customHeight="1">
      <c r="A88" s="26"/>
      <c r="B88" s="332"/>
      <c r="C88" s="323"/>
      <c r="D88" s="327"/>
      <c r="E88" s="39" t="s">
        <v>128</v>
      </c>
      <c r="F88" s="132" t="s">
        <v>146</v>
      </c>
      <c r="G88" s="132" t="s">
        <v>1073</v>
      </c>
      <c r="H88" s="40">
        <v>253</v>
      </c>
      <c r="I88" s="41">
        <v>590844320</v>
      </c>
      <c r="J88" s="42">
        <v>118851430</v>
      </c>
      <c r="K88" s="40">
        <f t="shared" si="16"/>
        <v>709695750</v>
      </c>
      <c r="L88" s="109">
        <f t="shared" si="15"/>
        <v>2805121.5415019761</v>
      </c>
      <c r="M88" s="239">
        <f t="shared" si="20"/>
        <v>9.7502697703098513E-3</v>
      </c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</row>
    <row r="89" spans="1:32" ht="39.950000000000003" customHeight="1" thickBot="1">
      <c r="A89" s="26"/>
      <c r="B89" s="333"/>
      <c r="C89" s="325"/>
      <c r="D89" s="328"/>
      <c r="E89" s="43" t="s">
        <v>127</v>
      </c>
      <c r="F89" s="133" t="s">
        <v>240</v>
      </c>
      <c r="G89" s="133" t="s">
        <v>290</v>
      </c>
      <c r="H89" s="44">
        <v>228</v>
      </c>
      <c r="I89" s="45">
        <v>542882410</v>
      </c>
      <c r="J89" s="46">
        <v>470639140</v>
      </c>
      <c r="K89" s="44">
        <f t="shared" si="16"/>
        <v>1013521550</v>
      </c>
      <c r="L89" s="110">
        <f t="shared" si="15"/>
        <v>4445269.9561403506</v>
      </c>
      <c r="M89" s="239">
        <f t="shared" si="20"/>
        <v>8.7868043779867431E-3</v>
      </c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</row>
    <row r="90" spans="1:32" ht="39.950000000000003" customHeight="1">
      <c r="A90" s="26"/>
      <c r="B90" s="331">
        <v>18</v>
      </c>
      <c r="C90" s="330" t="s">
        <v>55</v>
      </c>
      <c r="D90" s="329">
        <f>Q22</f>
        <v>23197</v>
      </c>
      <c r="E90" s="47" t="s">
        <v>125</v>
      </c>
      <c r="F90" s="131" t="s">
        <v>144</v>
      </c>
      <c r="G90" s="131" t="s">
        <v>250</v>
      </c>
      <c r="H90" s="88">
        <v>371</v>
      </c>
      <c r="I90" s="89">
        <v>1041087590</v>
      </c>
      <c r="J90" s="90">
        <v>178110880</v>
      </c>
      <c r="K90" s="88">
        <f t="shared" si="16"/>
        <v>1219198470</v>
      </c>
      <c r="L90" s="111">
        <f t="shared" si="15"/>
        <v>3286249.2452830188</v>
      </c>
      <c r="M90" s="238">
        <f>IFERROR(H90/$Q$22,"-")</f>
        <v>1.5993447428546796E-2</v>
      </c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</row>
    <row r="91" spans="1:32" ht="39.950000000000003" customHeight="1">
      <c r="A91" s="26"/>
      <c r="B91" s="332"/>
      <c r="C91" s="323"/>
      <c r="D91" s="327"/>
      <c r="E91" s="39" t="s">
        <v>126</v>
      </c>
      <c r="F91" s="132" t="s">
        <v>145</v>
      </c>
      <c r="G91" s="132" t="s">
        <v>334</v>
      </c>
      <c r="H91" s="40">
        <v>335</v>
      </c>
      <c r="I91" s="41">
        <v>1001311680</v>
      </c>
      <c r="J91" s="42">
        <v>265621050</v>
      </c>
      <c r="K91" s="40">
        <f t="shared" si="16"/>
        <v>1266932730</v>
      </c>
      <c r="L91" s="109">
        <f t="shared" si="15"/>
        <v>3781888.7462686566</v>
      </c>
      <c r="M91" s="239">
        <f t="shared" ref="M91:M94" si="21">IFERROR(H91/$Q$22,"-")</f>
        <v>1.4441522610682416E-2</v>
      </c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</row>
    <row r="92" spans="1:32" ht="39.950000000000003" customHeight="1">
      <c r="A92" s="26"/>
      <c r="B92" s="332"/>
      <c r="C92" s="323"/>
      <c r="D92" s="327"/>
      <c r="E92" s="39" t="s">
        <v>128</v>
      </c>
      <c r="F92" s="132" t="s">
        <v>146</v>
      </c>
      <c r="G92" s="132" t="s">
        <v>381</v>
      </c>
      <c r="H92" s="40">
        <v>193</v>
      </c>
      <c r="I92" s="41">
        <v>481874670</v>
      </c>
      <c r="J92" s="42">
        <v>99191620</v>
      </c>
      <c r="K92" s="40">
        <f t="shared" si="16"/>
        <v>581066290</v>
      </c>
      <c r="L92" s="109">
        <f t="shared" si="15"/>
        <v>3010706.1658031088</v>
      </c>
      <c r="M92" s="239">
        <f>IFERROR(H92/$Q$22,"-")</f>
        <v>8.3200413846618096E-3</v>
      </c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</row>
    <row r="93" spans="1:32" ht="39.950000000000003" customHeight="1">
      <c r="A93" s="26"/>
      <c r="B93" s="332"/>
      <c r="C93" s="323"/>
      <c r="D93" s="327"/>
      <c r="E93" s="39" t="s">
        <v>127</v>
      </c>
      <c r="F93" s="132" t="s">
        <v>240</v>
      </c>
      <c r="G93" s="132" t="s">
        <v>489</v>
      </c>
      <c r="H93" s="40">
        <v>174</v>
      </c>
      <c r="I93" s="41">
        <v>314076600</v>
      </c>
      <c r="J93" s="42">
        <v>313085050</v>
      </c>
      <c r="K93" s="40">
        <f t="shared" si="16"/>
        <v>627161650</v>
      </c>
      <c r="L93" s="109">
        <f t="shared" si="15"/>
        <v>3604377.2988505745</v>
      </c>
      <c r="M93" s="239">
        <f t="shared" si="21"/>
        <v>7.5009699530111653E-3</v>
      </c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</row>
    <row r="94" spans="1:32" ht="39.950000000000003" customHeight="1" thickBot="1">
      <c r="A94" s="26"/>
      <c r="B94" s="333"/>
      <c r="C94" s="325"/>
      <c r="D94" s="328"/>
      <c r="E94" s="43" t="s">
        <v>237</v>
      </c>
      <c r="F94" s="133" t="s">
        <v>238</v>
      </c>
      <c r="G94" s="133" t="s">
        <v>374</v>
      </c>
      <c r="H94" s="44">
        <v>168</v>
      </c>
      <c r="I94" s="45">
        <v>302651110</v>
      </c>
      <c r="J94" s="46">
        <v>78557840</v>
      </c>
      <c r="K94" s="44">
        <f t="shared" si="16"/>
        <v>381208950</v>
      </c>
      <c r="L94" s="110">
        <f t="shared" si="15"/>
        <v>2269100.8928571427</v>
      </c>
      <c r="M94" s="240">
        <f t="shared" si="21"/>
        <v>7.2423158167004356E-3</v>
      </c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</row>
    <row r="95" spans="1:32" ht="39.950000000000003" customHeight="1">
      <c r="A95" s="26"/>
      <c r="B95" s="331">
        <v>19</v>
      </c>
      <c r="C95" s="330" t="s">
        <v>107</v>
      </c>
      <c r="D95" s="329">
        <f>Q23</f>
        <v>16046</v>
      </c>
      <c r="E95" s="47" t="s">
        <v>125</v>
      </c>
      <c r="F95" s="131" t="s">
        <v>144</v>
      </c>
      <c r="G95" s="131" t="s">
        <v>250</v>
      </c>
      <c r="H95" s="88">
        <v>293</v>
      </c>
      <c r="I95" s="89">
        <v>738064830</v>
      </c>
      <c r="J95" s="90">
        <v>119277230</v>
      </c>
      <c r="K95" s="88">
        <f t="shared" si="16"/>
        <v>857342060</v>
      </c>
      <c r="L95" s="111">
        <f t="shared" si="15"/>
        <v>2926082.1160409558</v>
      </c>
      <c r="M95" s="238">
        <f>IFERROR(H95/$Q$23,"-")</f>
        <v>1.8260002492833105E-2</v>
      </c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</row>
    <row r="96" spans="1:32" ht="39.950000000000003" customHeight="1">
      <c r="A96" s="26"/>
      <c r="B96" s="332"/>
      <c r="C96" s="323"/>
      <c r="D96" s="327"/>
      <c r="E96" s="39" t="s">
        <v>126</v>
      </c>
      <c r="F96" s="132" t="s">
        <v>145</v>
      </c>
      <c r="G96" s="132" t="s">
        <v>289</v>
      </c>
      <c r="H96" s="40">
        <v>228</v>
      </c>
      <c r="I96" s="41">
        <v>659207200</v>
      </c>
      <c r="J96" s="42">
        <v>142149580</v>
      </c>
      <c r="K96" s="40">
        <f t="shared" si="16"/>
        <v>801356780</v>
      </c>
      <c r="L96" s="109">
        <f t="shared" si="15"/>
        <v>3514722.7192982454</v>
      </c>
      <c r="M96" s="239">
        <f>IFERROR(H96/$Q$23,"-")</f>
        <v>1.4209148697494702E-2</v>
      </c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</row>
    <row r="97" spans="1:32" ht="39.950000000000003" customHeight="1">
      <c r="A97" s="26"/>
      <c r="B97" s="332"/>
      <c r="C97" s="323"/>
      <c r="D97" s="327"/>
      <c r="E97" s="39" t="s">
        <v>128</v>
      </c>
      <c r="F97" s="132" t="s">
        <v>146</v>
      </c>
      <c r="G97" s="132" t="s">
        <v>1074</v>
      </c>
      <c r="H97" s="40">
        <v>184</v>
      </c>
      <c r="I97" s="41">
        <v>458304680</v>
      </c>
      <c r="J97" s="42">
        <v>65093820</v>
      </c>
      <c r="K97" s="40">
        <f t="shared" si="16"/>
        <v>523398500</v>
      </c>
      <c r="L97" s="109">
        <f t="shared" si="15"/>
        <v>2844557.0652173911</v>
      </c>
      <c r="M97" s="239">
        <f t="shared" ref="M97:M99" si="22">IFERROR(H97/$Q$23,"-")</f>
        <v>1.1467032282188707E-2</v>
      </c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</row>
    <row r="98" spans="1:32" ht="39.950000000000003" customHeight="1">
      <c r="A98" s="26"/>
      <c r="B98" s="332"/>
      <c r="C98" s="323"/>
      <c r="D98" s="327"/>
      <c r="E98" s="39" t="s">
        <v>127</v>
      </c>
      <c r="F98" s="132" t="s">
        <v>240</v>
      </c>
      <c r="G98" s="132" t="s">
        <v>1075</v>
      </c>
      <c r="H98" s="40">
        <v>148</v>
      </c>
      <c r="I98" s="41">
        <v>330632000</v>
      </c>
      <c r="J98" s="42">
        <v>235496290</v>
      </c>
      <c r="K98" s="40">
        <f t="shared" si="16"/>
        <v>566128290</v>
      </c>
      <c r="L98" s="109">
        <f t="shared" si="15"/>
        <v>3825191.1486486485</v>
      </c>
      <c r="M98" s="239">
        <f t="shared" si="22"/>
        <v>9.2234824878474394E-3</v>
      </c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</row>
    <row r="99" spans="1:32" ht="39.950000000000003" customHeight="1" thickBot="1">
      <c r="A99" s="26"/>
      <c r="B99" s="333"/>
      <c r="C99" s="325"/>
      <c r="D99" s="328"/>
      <c r="E99" s="43" t="s">
        <v>148</v>
      </c>
      <c r="F99" s="133" t="s">
        <v>149</v>
      </c>
      <c r="G99" s="133" t="s">
        <v>485</v>
      </c>
      <c r="H99" s="44">
        <v>138</v>
      </c>
      <c r="I99" s="45">
        <v>432675930</v>
      </c>
      <c r="J99" s="46">
        <v>42763040</v>
      </c>
      <c r="K99" s="44">
        <f t="shared" si="16"/>
        <v>475438970</v>
      </c>
      <c r="L99" s="110">
        <f t="shared" si="15"/>
        <v>3445209.9275362319</v>
      </c>
      <c r="M99" s="239">
        <f t="shared" si="22"/>
        <v>8.6002742116415305E-3</v>
      </c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</row>
    <row r="100" spans="1:32" ht="39.950000000000003" customHeight="1">
      <c r="A100" s="26"/>
      <c r="B100" s="331">
        <v>20</v>
      </c>
      <c r="C100" s="330" t="s">
        <v>108</v>
      </c>
      <c r="D100" s="329">
        <f>Q24</f>
        <v>25098</v>
      </c>
      <c r="E100" s="47" t="s">
        <v>125</v>
      </c>
      <c r="F100" s="131" t="s">
        <v>144</v>
      </c>
      <c r="G100" s="131" t="s">
        <v>250</v>
      </c>
      <c r="H100" s="88">
        <v>374</v>
      </c>
      <c r="I100" s="89">
        <v>1077788430</v>
      </c>
      <c r="J100" s="90">
        <v>156621210</v>
      </c>
      <c r="K100" s="88">
        <f t="shared" si="16"/>
        <v>1234409640</v>
      </c>
      <c r="L100" s="111">
        <f t="shared" si="15"/>
        <v>3300560.5347593585</v>
      </c>
      <c r="M100" s="238">
        <f>IFERROR(H100/$Q$24,"-")</f>
        <v>1.4901585783727788E-2</v>
      </c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</row>
    <row r="101" spans="1:32" ht="39.950000000000003" customHeight="1">
      <c r="A101" s="26"/>
      <c r="B101" s="332"/>
      <c r="C101" s="323"/>
      <c r="D101" s="327"/>
      <c r="E101" s="39" t="s">
        <v>126</v>
      </c>
      <c r="F101" s="132" t="s">
        <v>145</v>
      </c>
      <c r="G101" s="132" t="s">
        <v>296</v>
      </c>
      <c r="H101" s="40">
        <v>308</v>
      </c>
      <c r="I101" s="41">
        <v>852001010</v>
      </c>
      <c r="J101" s="42">
        <v>192049830</v>
      </c>
      <c r="K101" s="40">
        <f t="shared" si="16"/>
        <v>1044050840</v>
      </c>
      <c r="L101" s="109">
        <f t="shared" si="15"/>
        <v>3389775.4545454546</v>
      </c>
      <c r="M101" s="239">
        <f>IFERROR(H101/$Q$24,"-")</f>
        <v>1.2271894174834649E-2</v>
      </c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</row>
    <row r="102" spans="1:32" ht="39.950000000000003" customHeight="1">
      <c r="A102" s="26"/>
      <c r="B102" s="332"/>
      <c r="C102" s="323"/>
      <c r="D102" s="327"/>
      <c r="E102" s="39" t="s">
        <v>148</v>
      </c>
      <c r="F102" s="132" t="s">
        <v>149</v>
      </c>
      <c r="G102" s="132" t="s">
        <v>1076</v>
      </c>
      <c r="H102" s="40">
        <v>263</v>
      </c>
      <c r="I102" s="41">
        <v>755232560</v>
      </c>
      <c r="J102" s="42">
        <v>113443040</v>
      </c>
      <c r="K102" s="40">
        <f t="shared" si="16"/>
        <v>868675600</v>
      </c>
      <c r="L102" s="109">
        <f t="shared" si="15"/>
        <v>3302949.0494296579</v>
      </c>
      <c r="M102" s="239">
        <f t="shared" ref="M102:M104" si="23">IFERROR(H102/$Q$24,"-")</f>
        <v>1.04789226233166E-2</v>
      </c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</row>
    <row r="103" spans="1:32" ht="39.950000000000003" customHeight="1">
      <c r="A103" s="26"/>
      <c r="B103" s="332"/>
      <c r="C103" s="323"/>
      <c r="D103" s="327"/>
      <c r="E103" s="39" t="s">
        <v>127</v>
      </c>
      <c r="F103" s="132" t="s">
        <v>240</v>
      </c>
      <c r="G103" s="132" t="s">
        <v>297</v>
      </c>
      <c r="H103" s="40">
        <v>241</v>
      </c>
      <c r="I103" s="41">
        <v>451871430</v>
      </c>
      <c r="J103" s="42">
        <v>547438880</v>
      </c>
      <c r="K103" s="40">
        <f t="shared" si="16"/>
        <v>999310310</v>
      </c>
      <c r="L103" s="109">
        <f t="shared" si="15"/>
        <v>4146515.8091286309</v>
      </c>
      <c r="M103" s="239">
        <f t="shared" si="23"/>
        <v>9.6023587536855533E-3</v>
      </c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4" spans="1:32" ht="39.950000000000003" customHeight="1" thickBot="1">
      <c r="A104" s="26"/>
      <c r="B104" s="333"/>
      <c r="C104" s="325"/>
      <c r="D104" s="328"/>
      <c r="E104" s="43" t="s">
        <v>128</v>
      </c>
      <c r="F104" s="133" t="s">
        <v>146</v>
      </c>
      <c r="G104" s="133" t="s">
        <v>253</v>
      </c>
      <c r="H104" s="44">
        <v>238</v>
      </c>
      <c r="I104" s="45">
        <v>552307680</v>
      </c>
      <c r="J104" s="46">
        <v>135539540</v>
      </c>
      <c r="K104" s="44">
        <f t="shared" si="16"/>
        <v>687847220</v>
      </c>
      <c r="L104" s="110">
        <f t="shared" si="15"/>
        <v>2890114.369747899</v>
      </c>
      <c r="M104" s="240">
        <f t="shared" si="23"/>
        <v>9.4828273169176823E-3</v>
      </c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</row>
    <row r="105" spans="1:32" ht="39.950000000000003" customHeight="1">
      <c r="A105" s="26"/>
      <c r="B105" s="331">
        <v>21</v>
      </c>
      <c r="C105" s="330" t="s">
        <v>109</v>
      </c>
      <c r="D105" s="329">
        <f>Q25</f>
        <v>16365</v>
      </c>
      <c r="E105" s="47" t="s">
        <v>125</v>
      </c>
      <c r="F105" s="131" t="s">
        <v>144</v>
      </c>
      <c r="G105" s="131" t="s">
        <v>250</v>
      </c>
      <c r="H105" s="88">
        <v>270</v>
      </c>
      <c r="I105" s="89">
        <v>726661050</v>
      </c>
      <c r="J105" s="90">
        <v>107405660</v>
      </c>
      <c r="K105" s="88">
        <f t="shared" si="16"/>
        <v>834066710</v>
      </c>
      <c r="L105" s="111">
        <f t="shared" si="15"/>
        <v>3089135.9629629632</v>
      </c>
      <c r="M105" s="238">
        <f>IFERROR(H105/$Q$25,"-")</f>
        <v>1.6498625114573784E-2</v>
      </c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</row>
    <row r="106" spans="1:32" ht="39.950000000000003" customHeight="1">
      <c r="A106" s="26"/>
      <c r="B106" s="332"/>
      <c r="C106" s="323"/>
      <c r="D106" s="327"/>
      <c r="E106" s="39" t="s">
        <v>126</v>
      </c>
      <c r="F106" s="132" t="s">
        <v>145</v>
      </c>
      <c r="G106" s="132" t="s">
        <v>291</v>
      </c>
      <c r="H106" s="40">
        <v>189</v>
      </c>
      <c r="I106" s="41">
        <v>510455240</v>
      </c>
      <c r="J106" s="42">
        <v>128451420</v>
      </c>
      <c r="K106" s="40">
        <f t="shared" si="16"/>
        <v>638906660</v>
      </c>
      <c r="L106" s="109">
        <f t="shared" si="15"/>
        <v>3380458.5185185187</v>
      </c>
      <c r="M106" s="239">
        <f t="shared" ref="M106:M109" si="24">IFERROR(H106/$Q$25,"-")</f>
        <v>1.154903758020165E-2</v>
      </c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</row>
    <row r="107" spans="1:32" ht="39.950000000000003" customHeight="1">
      <c r="A107" s="26"/>
      <c r="B107" s="332"/>
      <c r="C107" s="323"/>
      <c r="D107" s="327"/>
      <c r="E107" s="39" t="s">
        <v>148</v>
      </c>
      <c r="F107" s="132" t="s">
        <v>149</v>
      </c>
      <c r="G107" s="132" t="s">
        <v>1077</v>
      </c>
      <c r="H107" s="40">
        <v>181</v>
      </c>
      <c r="I107" s="41">
        <v>515685800</v>
      </c>
      <c r="J107" s="42">
        <v>64754990</v>
      </c>
      <c r="K107" s="40">
        <f t="shared" si="16"/>
        <v>580440790</v>
      </c>
      <c r="L107" s="109">
        <f t="shared" si="15"/>
        <v>3206855.1933701658</v>
      </c>
      <c r="M107" s="239">
        <f>IFERROR(H107/$Q$25,"-")</f>
        <v>1.1060189428658723E-2</v>
      </c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</row>
    <row r="108" spans="1:32" ht="39.950000000000003" customHeight="1">
      <c r="A108" s="26"/>
      <c r="B108" s="332"/>
      <c r="C108" s="323"/>
      <c r="D108" s="327"/>
      <c r="E108" s="39" t="s">
        <v>237</v>
      </c>
      <c r="F108" s="132" t="s">
        <v>238</v>
      </c>
      <c r="G108" s="132" t="s">
        <v>392</v>
      </c>
      <c r="H108" s="40">
        <v>147</v>
      </c>
      <c r="I108" s="41">
        <v>306392670</v>
      </c>
      <c r="J108" s="42">
        <v>70827860</v>
      </c>
      <c r="K108" s="40">
        <f t="shared" si="16"/>
        <v>377220530</v>
      </c>
      <c r="L108" s="109">
        <f t="shared" si="15"/>
        <v>2566126.0544217685</v>
      </c>
      <c r="M108" s="239">
        <f t="shared" si="24"/>
        <v>8.9825847846012833E-3</v>
      </c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</row>
    <row r="109" spans="1:32" ht="39.950000000000003" customHeight="1" thickBot="1">
      <c r="A109" s="26"/>
      <c r="B109" s="333"/>
      <c r="C109" s="325"/>
      <c r="D109" s="328"/>
      <c r="E109" s="43" t="s">
        <v>128</v>
      </c>
      <c r="F109" s="133" t="s">
        <v>146</v>
      </c>
      <c r="G109" s="133" t="s">
        <v>330</v>
      </c>
      <c r="H109" s="44">
        <v>146</v>
      </c>
      <c r="I109" s="45">
        <v>325104420</v>
      </c>
      <c r="J109" s="46">
        <v>72908030</v>
      </c>
      <c r="K109" s="44">
        <f t="shared" si="16"/>
        <v>398012450</v>
      </c>
      <c r="L109" s="110">
        <f t="shared" si="15"/>
        <v>2726112.6712328768</v>
      </c>
      <c r="M109" s="240">
        <f t="shared" si="24"/>
        <v>8.9214787656584169E-3</v>
      </c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</row>
    <row r="110" spans="1:32" ht="39.950000000000003" customHeight="1">
      <c r="A110" s="26"/>
      <c r="B110" s="331">
        <v>22</v>
      </c>
      <c r="C110" s="330" t="s">
        <v>56</v>
      </c>
      <c r="D110" s="329">
        <f>Q26</f>
        <v>21781</v>
      </c>
      <c r="E110" s="47" t="s">
        <v>125</v>
      </c>
      <c r="F110" s="131" t="s">
        <v>144</v>
      </c>
      <c r="G110" s="131" t="s">
        <v>250</v>
      </c>
      <c r="H110" s="88">
        <v>400</v>
      </c>
      <c r="I110" s="89">
        <v>1112502470</v>
      </c>
      <c r="J110" s="90">
        <v>182545180</v>
      </c>
      <c r="K110" s="88">
        <f t="shared" si="16"/>
        <v>1295047650</v>
      </c>
      <c r="L110" s="111">
        <f t="shared" si="15"/>
        <v>3237619.125</v>
      </c>
      <c r="M110" s="238">
        <f>IFERROR(H110/$Q$26,"-")</f>
        <v>1.8364629723153208E-2</v>
      </c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</row>
    <row r="111" spans="1:32" ht="39.950000000000003" customHeight="1">
      <c r="A111" s="26"/>
      <c r="B111" s="332"/>
      <c r="C111" s="323"/>
      <c r="D111" s="327"/>
      <c r="E111" s="39" t="s">
        <v>126</v>
      </c>
      <c r="F111" s="132" t="s">
        <v>145</v>
      </c>
      <c r="G111" s="132" t="s">
        <v>314</v>
      </c>
      <c r="H111" s="40">
        <v>247</v>
      </c>
      <c r="I111" s="41">
        <v>688226240</v>
      </c>
      <c r="J111" s="42">
        <v>191421670</v>
      </c>
      <c r="K111" s="40">
        <f t="shared" si="16"/>
        <v>879647910</v>
      </c>
      <c r="L111" s="109">
        <f t="shared" si="15"/>
        <v>3561327.5708502023</v>
      </c>
      <c r="M111" s="239">
        <f t="shared" ref="M111:M114" si="25">IFERROR(H111/$Q$26,"-")</f>
        <v>1.1340158854047105E-2</v>
      </c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</row>
    <row r="112" spans="1:32" ht="39.950000000000003" customHeight="1">
      <c r="A112" s="26"/>
      <c r="B112" s="332"/>
      <c r="C112" s="323"/>
      <c r="D112" s="327"/>
      <c r="E112" s="39" t="s">
        <v>129</v>
      </c>
      <c r="F112" s="132" t="s">
        <v>147</v>
      </c>
      <c r="G112" s="132" t="s">
        <v>1078</v>
      </c>
      <c r="H112" s="40">
        <v>207</v>
      </c>
      <c r="I112" s="41">
        <v>814228450</v>
      </c>
      <c r="J112" s="42">
        <v>52820060</v>
      </c>
      <c r="K112" s="40">
        <f t="shared" si="16"/>
        <v>867048510</v>
      </c>
      <c r="L112" s="109">
        <f t="shared" si="15"/>
        <v>4188640.1449275361</v>
      </c>
      <c r="M112" s="239">
        <f t="shared" si="25"/>
        <v>9.5036958817317843E-3</v>
      </c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</row>
    <row r="113" spans="1:32" ht="39.950000000000003" customHeight="1">
      <c r="A113" s="26"/>
      <c r="B113" s="332"/>
      <c r="C113" s="323"/>
      <c r="D113" s="327"/>
      <c r="E113" s="39" t="s">
        <v>127</v>
      </c>
      <c r="F113" s="132" t="s">
        <v>240</v>
      </c>
      <c r="G113" s="132" t="s">
        <v>297</v>
      </c>
      <c r="H113" s="40">
        <v>200</v>
      </c>
      <c r="I113" s="41">
        <v>446837760</v>
      </c>
      <c r="J113" s="42">
        <v>361869750</v>
      </c>
      <c r="K113" s="40">
        <f t="shared" si="16"/>
        <v>808707510</v>
      </c>
      <c r="L113" s="109">
        <f t="shared" si="15"/>
        <v>4043537.55</v>
      </c>
      <c r="M113" s="239">
        <f>IFERROR(H113/$Q$26,"-")</f>
        <v>9.1823148615766039E-3</v>
      </c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 spans="1:32" ht="39.950000000000003" customHeight="1" thickBot="1">
      <c r="A114" s="26"/>
      <c r="B114" s="333"/>
      <c r="C114" s="325"/>
      <c r="D114" s="328"/>
      <c r="E114" s="43" t="s">
        <v>128</v>
      </c>
      <c r="F114" s="133" t="s">
        <v>146</v>
      </c>
      <c r="G114" s="133" t="s">
        <v>253</v>
      </c>
      <c r="H114" s="44">
        <v>198</v>
      </c>
      <c r="I114" s="45">
        <v>419987530</v>
      </c>
      <c r="J114" s="46">
        <v>109378490</v>
      </c>
      <c r="K114" s="44">
        <f t="shared" si="16"/>
        <v>529366020</v>
      </c>
      <c r="L114" s="110">
        <f t="shared" si="15"/>
        <v>2673565.7575757578</v>
      </c>
      <c r="M114" s="239">
        <f t="shared" si="25"/>
        <v>9.0904917129608371E-3</v>
      </c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</row>
    <row r="115" spans="1:32" ht="39.950000000000003" customHeight="1">
      <c r="A115" s="26"/>
      <c r="B115" s="331">
        <v>23</v>
      </c>
      <c r="C115" s="330" t="s">
        <v>110</v>
      </c>
      <c r="D115" s="329">
        <f>Q27</f>
        <v>33821</v>
      </c>
      <c r="E115" s="47" t="s">
        <v>125</v>
      </c>
      <c r="F115" s="131" t="s">
        <v>144</v>
      </c>
      <c r="G115" s="131" t="s">
        <v>329</v>
      </c>
      <c r="H115" s="88">
        <v>509</v>
      </c>
      <c r="I115" s="89">
        <v>1317317890</v>
      </c>
      <c r="J115" s="90">
        <v>217501400</v>
      </c>
      <c r="K115" s="88">
        <f t="shared" si="16"/>
        <v>1534819290</v>
      </c>
      <c r="L115" s="111">
        <f t="shared" si="15"/>
        <v>3015362.0628683693</v>
      </c>
      <c r="M115" s="238">
        <f>IFERROR(H115/$Q$27,"-")</f>
        <v>1.504982111705745E-2</v>
      </c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</row>
    <row r="116" spans="1:32" ht="39.950000000000003" customHeight="1">
      <c r="A116" s="26"/>
      <c r="B116" s="332"/>
      <c r="C116" s="323"/>
      <c r="D116" s="327"/>
      <c r="E116" s="39" t="s">
        <v>126</v>
      </c>
      <c r="F116" s="132" t="s">
        <v>145</v>
      </c>
      <c r="G116" s="132" t="s">
        <v>251</v>
      </c>
      <c r="H116" s="40">
        <v>415</v>
      </c>
      <c r="I116" s="41">
        <v>1212238490</v>
      </c>
      <c r="J116" s="42">
        <v>276029460</v>
      </c>
      <c r="K116" s="40">
        <f t="shared" si="16"/>
        <v>1488267950</v>
      </c>
      <c r="L116" s="109">
        <f t="shared" si="15"/>
        <v>3586187.8313253014</v>
      </c>
      <c r="M116" s="239">
        <f t="shared" ref="M116:M119" si="26">IFERROR(H116/$Q$27,"-")</f>
        <v>1.2270482836107743E-2</v>
      </c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</row>
    <row r="117" spans="1:32" ht="39.950000000000003" customHeight="1">
      <c r="A117" s="26"/>
      <c r="B117" s="332"/>
      <c r="C117" s="323"/>
      <c r="D117" s="327"/>
      <c r="E117" s="39" t="s">
        <v>237</v>
      </c>
      <c r="F117" s="132" t="s">
        <v>238</v>
      </c>
      <c r="G117" s="132" t="s">
        <v>374</v>
      </c>
      <c r="H117" s="40">
        <v>307</v>
      </c>
      <c r="I117" s="41">
        <v>547061050</v>
      </c>
      <c r="J117" s="42">
        <v>125275950</v>
      </c>
      <c r="K117" s="40">
        <f t="shared" si="16"/>
        <v>672337000</v>
      </c>
      <c r="L117" s="109">
        <f t="shared" si="15"/>
        <v>2190022.8013029317</v>
      </c>
      <c r="M117" s="239">
        <f>IFERROR(H117/$Q$27,"-")</f>
        <v>9.0772005558676563E-3</v>
      </c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</row>
    <row r="118" spans="1:32" ht="39.950000000000003" customHeight="1">
      <c r="A118" s="26"/>
      <c r="B118" s="332"/>
      <c r="C118" s="323"/>
      <c r="D118" s="327"/>
      <c r="E118" s="39" t="s">
        <v>128</v>
      </c>
      <c r="F118" s="132" t="s">
        <v>146</v>
      </c>
      <c r="G118" s="132" t="s">
        <v>315</v>
      </c>
      <c r="H118" s="40">
        <v>298</v>
      </c>
      <c r="I118" s="41">
        <v>796764470</v>
      </c>
      <c r="J118" s="42">
        <v>157232080</v>
      </c>
      <c r="K118" s="40">
        <f t="shared" si="16"/>
        <v>953996550</v>
      </c>
      <c r="L118" s="109">
        <f t="shared" si="15"/>
        <v>3201330.7046979866</v>
      </c>
      <c r="M118" s="239">
        <f t="shared" si="26"/>
        <v>8.811093699180983E-3</v>
      </c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</row>
    <row r="119" spans="1:32" ht="39.950000000000003" customHeight="1" thickBot="1">
      <c r="A119" s="26"/>
      <c r="B119" s="333"/>
      <c r="C119" s="325"/>
      <c r="D119" s="328"/>
      <c r="E119" s="43" t="s">
        <v>127</v>
      </c>
      <c r="F119" s="133" t="s">
        <v>240</v>
      </c>
      <c r="G119" s="133" t="s">
        <v>290</v>
      </c>
      <c r="H119" s="44">
        <v>280</v>
      </c>
      <c r="I119" s="45">
        <v>587125400</v>
      </c>
      <c r="J119" s="46">
        <v>533868940</v>
      </c>
      <c r="K119" s="44">
        <f t="shared" si="16"/>
        <v>1120994340</v>
      </c>
      <c r="L119" s="110">
        <f t="shared" si="15"/>
        <v>4003551.2142857141</v>
      </c>
      <c r="M119" s="239">
        <f t="shared" si="26"/>
        <v>8.2788799858076346E-3</v>
      </c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</row>
    <row r="120" spans="1:32" ht="39.950000000000003" customHeight="1">
      <c r="A120" s="26"/>
      <c r="B120" s="331">
        <v>24</v>
      </c>
      <c r="C120" s="330" t="s">
        <v>111</v>
      </c>
      <c r="D120" s="329">
        <f>Q28</f>
        <v>15444</v>
      </c>
      <c r="E120" s="47" t="s">
        <v>125</v>
      </c>
      <c r="F120" s="131" t="s">
        <v>144</v>
      </c>
      <c r="G120" s="131" t="s">
        <v>265</v>
      </c>
      <c r="H120" s="88">
        <v>266</v>
      </c>
      <c r="I120" s="89">
        <v>727927050</v>
      </c>
      <c r="J120" s="90">
        <v>104510030</v>
      </c>
      <c r="K120" s="88">
        <f t="shared" si="16"/>
        <v>832437080</v>
      </c>
      <c r="L120" s="111">
        <f t="shared" si="15"/>
        <v>3129462.7067669174</v>
      </c>
      <c r="M120" s="238">
        <f>IFERROR(H120/$Q$28,"-")</f>
        <v>1.7223517223517223E-2</v>
      </c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</row>
    <row r="121" spans="1:32" ht="39.950000000000003" customHeight="1">
      <c r="A121" s="26"/>
      <c r="B121" s="332"/>
      <c r="C121" s="323"/>
      <c r="D121" s="327"/>
      <c r="E121" s="39" t="s">
        <v>126</v>
      </c>
      <c r="F121" s="132" t="s">
        <v>145</v>
      </c>
      <c r="G121" s="132" t="s">
        <v>289</v>
      </c>
      <c r="H121" s="40">
        <v>198</v>
      </c>
      <c r="I121" s="41">
        <v>554847920</v>
      </c>
      <c r="J121" s="42">
        <v>134329240</v>
      </c>
      <c r="K121" s="40">
        <f t="shared" si="16"/>
        <v>689177160</v>
      </c>
      <c r="L121" s="109">
        <f t="shared" si="15"/>
        <v>3480692.7272727271</v>
      </c>
      <c r="M121" s="239">
        <f>IFERROR(H121/$Q$28,"-")</f>
        <v>1.282051282051282E-2</v>
      </c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</row>
    <row r="122" spans="1:32" ht="39.950000000000003" customHeight="1">
      <c r="A122" s="26"/>
      <c r="B122" s="332"/>
      <c r="C122" s="323"/>
      <c r="D122" s="327"/>
      <c r="E122" s="39" t="s">
        <v>128</v>
      </c>
      <c r="F122" s="132" t="s">
        <v>146</v>
      </c>
      <c r="G122" s="132" t="s">
        <v>1079</v>
      </c>
      <c r="H122" s="40">
        <v>157</v>
      </c>
      <c r="I122" s="41">
        <v>354218890</v>
      </c>
      <c r="J122" s="42">
        <v>76244260</v>
      </c>
      <c r="K122" s="40">
        <f t="shared" si="16"/>
        <v>430463150</v>
      </c>
      <c r="L122" s="109">
        <f t="shared" si="15"/>
        <v>2741803.5031847134</v>
      </c>
      <c r="M122" s="239">
        <f t="shared" ref="M122:M124" si="27">IFERROR(H122/$Q$28,"-")</f>
        <v>1.0165760165760165E-2</v>
      </c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</row>
    <row r="123" spans="1:32" ht="39.950000000000003" customHeight="1">
      <c r="A123" s="26"/>
      <c r="B123" s="332"/>
      <c r="C123" s="323"/>
      <c r="D123" s="327"/>
      <c r="E123" s="39" t="s">
        <v>127</v>
      </c>
      <c r="F123" s="132" t="s">
        <v>240</v>
      </c>
      <c r="G123" s="132" t="s">
        <v>252</v>
      </c>
      <c r="H123" s="40">
        <v>139</v>
      </c>
      <c r="I123" s="41">
        <v>300177130</v>
      </c>
      <c r="J123" s="42">
        <v>285173780</v>
      </c>
      <c r="K123" s="40">
        <f t="shared" si="16"/>
        <v>585350910</v>
      </c>
      <c r="L123" s="109">
        <f t="shared" si="15"/>
        <v>4211157.6258992804</v>
      </c>
      <c r="M123" s="239">
        <f t="shared" si="27"/>
        <v>9.0002590002589995E-3</v>
      </c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</row>
    <row r="124" spans="1:32" ht="39.950000000000003" customHeight="1" thickBot="1">
      <c r="A124" s="26"/>
      <c r="B124" s="333"/>
      <c r="C124" s="325"/>
      <c r="D124" s="328"/>
      <c r="E124" s="43" t="s">
        <v>148</v>
      </c>
      <c r="F124" s="133" t="s">
        <v>149</v>
      </c>
      <c r="G124" s="133" t="s">
        <v>1080</v>
      </c>
      <c r="H124" s="44">
        <v>137</v>
      </c>
      <c r="I124" s="45">
        <v>511124540</v>
      </c>
      <c r="J124" s="46">
        <v>46430070</v>
      </c>
      <c r="K124" s="44">
        <f t="shared" si="16"/>
        <v>557554610</v>
      </c>
      <c r="L124" s="110">
        <f t="shared" si="15"/>
        <v>4069741.678832117</v>
      </c>
      <c r="M124" s="240">
        <f t="shared" si="27"/>
        <v>8.8707588707588707E-3</v>
      </c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</row>
    <row r="125" spans="1:32" ht="39.950000000000003" customHeight="1">
      <c r="A125" s="26"/>
      <c r="B125" s="331">
        <v>25</v>
      </c>
      <c r="C125" s="330" t="s">
        <v>112</v>
      </c>
      <c r="D125" s="329">
        <f>Q29</f>
        <v>10686</v>
      </c>
      <c r="E125" s="47" t="s">
        <v>125</v>
      </c>
      <c r="F125" s="131" t="s">
        <v>144</v>
      </c>
      <c r="G125" s="131" t="s">
        <v>250</v>
      </c>
      <c r="H125" s="88">
        <v>204</v>
      </c>
      <c r="I125" s="89">
        <v>514067210</v>
      </c>
      <c r="J125" s="90">
        <v>88810060</v>
      </c>
      <c r="K125" s="88">
        <f t="shared" si="16"/>
        <v>602877270</v>
      </c>
      <c r="L125" s="111">
        <f t="shared" si="15"/>
        <v>2955280.7352941176</v>
      </c>
      <c r="M125" s="238">
        <f>IFERROR(H125/$Q$29,"-")</f>
        <v>1.9090398652442449E-2</v>
      </c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</row>
    <row r="126" spans="1:32" ht="39.950000000000003" customHeight="1">
      <c r="A126" s="26"/>
      <c r="B126" s="332"/>
      <c r="C126" s="323"/>
      <c r="D126" s="327"/>
      <c r="E126" s="39" t="s">
        <v>126</v>
      </c>
      <c r="F126" s="132" t="s">
        <v>145</v>
      </c>
      <c r="G126" s="132" t="s">
        <v>382</v>
      </c>
      <c r="H126" s="40">
        <v>115</v>
      </c>
      <c r="I126" s="41">
        <v>315384470</v>
      </c>
      <c r="J126" s="42">
        <v>70453390</v>
      </c>
      <c r="K126" s="40">
        <f t="shared" si="16"/>
        <v>385837860</v>
      </c>
      <c r="L126" s="109">
        <f t="shared" si="15"/>
        <v>3355111.8260869565</v>
      </c>
      <c r="M126" s="239">
        <f t="shared" ref="M126:M129" si="28">IFERROR(H126/$Q$29,"-")</f>
        <v>1.0761744338386675E-2</v>
      </c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</row>
    <row r="127" spans="1:32" ht="39.950000000000003" customHeight="1">
      <c r="A127" s="26"/>
      <c r="B127" s="332"/>
      <c r="C127" s="323"/>
      <c r="D127" s="327"/>
      <c r="E127" s="39" t="s">
        <v>128</v>
      </c>
      <c r="F127" s="132" t="s">
        <v>146</v>
      </c>
      <c r="G127" s="132" t="s">
        <v>301</v>
      </c>
      <c r="H127" s="40">
        <v>107</v>
      </c>
      <c r="I127" s="41">
        <v>263777730</v>
      </c>
      <c r="J127" s="42">
        <v>52608370</v>
      </c>
      <c r="K127" s="40">
        <f t="shared" si="16"/>
        <v>316386100</v>
      </c>
      <c r="L127" s="109">
        <f t="shared" si="15"/>
        <v>2956879.4392523365</v>
      </c>
      <c r="M127" s="239">
        <f t="shared" si="28"/>
        <v>1.0013101253977166E-2</v>
      </c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</row>
    <row r="128" spans="1:32" ht="39.950000000000003" customHeight="1">
      <c r="A128" s="26"/>
      <c r="B128" s="332"/>
      <c r="C128" s="323"/>
      <c r="D128" s="327"/>
      <c r="E128" s="39" t="s">
        <v>127</v>
      </c>
      <c r="F128" s="132" t="s">
        <v>240</v>
      </c>
      <c r="G128" s="132" t="s">
        <v>1081</v>
      </c>
      <c r="H128" s="40">
        <v>86</v>
      </c>
      <c r="I128" s="41">
        <v>144453030</v>
      </c>
      <c r="J128" s="42">
        <v>184668690</v>
      </c>
      <c r="K128" s="40">
        <f t="shared" si="16"/>
        <v>329121720</v>
      </c>
      <c r="L128" s="109">
        <f t="shared" si="15"/>
        <v>3826996.7441860465</v>
      </c>
      <c r="M128" s="239">
        <f t="shared" si="28"/>
        <v>8.0479131574022079E-3</v>
      </c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</row>
    <row r="129" spans="1:32" ht="39.950000000000003" customHeight="1" thickBot="1">
      <c r="A129" s="26"/>
      <c r="B129" s="333"/>
      <c r="C129" s="325"/>
      <c r="D129" s="328"/>
      <c r="E129" s="43" t="s">
        <v>129</v>
      </c>
      <c r="F129" s="133" t="s">
        <v>147</v>
      </c>
      <c r="G129" s="133" t="s">
        <v>249</v>
      </c>
      <c r="H129" s="44">
        <v>77</v>
      </c>
      <c r="I129" s="45">
        <v>271423450</v>
      </c>
      <c r="J129" s="46">
        <v>30074280</v>
      </c>
      <c r="K129" s="44">
        <f t="shared" si="16"/>
        <v>301497730</v>
      </c>
      <c r="L129" s="110">
        <f t="shared" si="15"/>
        <v>3915554.9350649351</v>
      </c>
      <c r="M129" s="239">
        <f t="shared" si="28"/>
        <v>7.2056896874415121E-3</v>
      </c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</row>
    <row r="130" spans="1:32" ht="39.950000000000003" customHeight="1">
      <c r="A130" s="26"/>
      <c r="B130" s="331">
        <v>26</v>
      </c>
      <c r="C130" s="330" t="s">
        <v>30</v>
      </c>
      <c r="D130" s="329">
        <f>Q30</f>
        <v>146909</v>
      </c>
      <c r="E130" s="47" t="s">
        <v>125</v>
      </c>
      <c r="F130" s="131" t="s">
        <v>144</v>
      </c>
      <c r="G130" s="131" t="s">
        <v>681</v>
      </c>
      <c r="H130" s="88">
        <v>2290</v>
      </c>
      <c r="I130" s="89">
        <v>6455389930</v>
      </c>
      <c r="J130" s="90">
        <v>835925180</v>
      </c>
      <c r="K130" s="88">
        <f t="shared" si="16"/>
        <v>7291315110</v>
      </c>
      <c r="L130" s="111">
        <f t="shared" si="15"/>
        <v>3183980.3973799124</v>
      </c>
      <c r="M130" s="238">
        <f>IFERROR(H130/$Q$30,"-")</f>
        <v>1.5587880933094636E-2</v>
      </c>
      <c r="N130" s="26"/>
      <c r="O130" s="26"/>
      <c r="P130" s="26"/>
      <c r="Q130" s="26"/>
      <c r="R130" s="26"/>
      <c r="S130" s="26"/>
      <c r="T130" s="26"/>
      <c r="U130" s="26"/>
      <c r="V130" s="26"/>
      <c r="W130" s="49"/>
      <c r="X130" s="49"/>
      <c r="Y130" s="49"/>
      <c r="Z130" s="49"/>
      <c r="AA130" s="49"/>
      <c r="AB130" s="49"/>
      <c r="AC130" s="49"/>
      <c r="AD130" s="49"/>
      <c r="AE130" s="49"/>
      <c r="AF130" s="26"/>
    </row>
    <row r="131" spans="1:32" ht="39.950000000000003" customHeight="1">
      <c r="A131" s="26"/>
      <c r="B131" s="332"/>
      <c r="C131" s="323"/>
      <c r="D131" s="327"/>
      <c r="E131" s="39" t="s">
        <v>148</v>
      </c>
      <c r="F131" s="132" t="s">
        <v>149</v>
      </c>
      <c r="G131" s="132" t="s">
        <v>752</v>
      </c>
      <c r="H131" s="40">
        <v>1670</v>
      </c>
      <c r="I131" s="41">
        <v>5931926060</v>
      </c>
      <c r="J131" s="42">
        <v>514696860</v>
      </c>
      <c r="K131" s="40">
        <f t="shared" si="16"/>
        <v>6446622920</v>
      </c>
      <c r="L131" s="109">
        <f t="shared" si="15"/>
        <v>3860253.2455089819</v>
      </c>
      <c r="M131" s="239">
        <f t="shared" ref="M131:M134" si="29">IFERROR(H131/$Q$30,"-")</f>
        <v>1.1367581291820106E-2</v>
      </c>
      <c r="N131" s="26"/>
      <c r="O131" s="26"/>
      <c r="P131" s="26"/>
      <c r="Q131" s="26"/>
      <c r="R131" s="26"/>
      <c r="S131" s="26"/>
      <c r="T131" s="26"/>
      <c r="U131" s="26"/>
      <c r="V131" s="26"/>
      <c r="W131" s="49"/>
      <c r="X131" s="49"/>
      <c r="Y131" s="49"/>
      <c r="Z131" s="49"/>
      <c r="AA131" s="49"/>
      <c r="AB131" s="49"/>
      <c r="AC131" s="49"/>
      <c r="AD131" s="49"/>
      <c r="AE131" s="49"/>
      <c r="AF131" s="26"/>
    </row>
    <row r="132" spans="1:32" ht="39.950000000000003" customHeight="1">
      <c r="A132" s="26"/>
      <c r="B132" s="332"/>
      <c r="C132" s="323"/>
      <c r="D132" s="327"/>
      <c r="E132" s="39" t="s">
        <v>126</v>
      </c>
      <c r="F132" s="132" t="s">
        <v>145</v>
      </c>
      <c r="G132" s="132" t="s">
        <v>751</v>
      </c>
      <c r="H132" s="40">
        <v>1629</v>
      </c>
      <c r="I132" s="41">
        <v>4794833640</v>
      </c>
      <c r="J132" s="42">
        <v>996929840</v>
      </c>
      <c r="K132" s="40">
        <f t="shared" si="16"/>
        <v>5791763480</v>
      </c>
      <c r="L132" s="109">
        <f t="shared" si="15"/>
        <v>3555410.3621853897</v>
      </c>
      <c r="M132" s="239">
        <f t="shared" si="29"/>
        <v>1.1088496960703565E-2</v>
      </c>
      <c r="N132" s="26"/>
      <c r="O132" s="26"/>
      <c r="P132" s="26"/>
      <c r="Q132" s="26"/>
      <c r="R132" s="26"/>
      <c r="S132" s="26"/>
      <c r="T132" s="26"/>
      <c r="U132" s="26"/>
      <c r="V132" s="26"/>
      <c r="W132" s="49"/>
      <c r="X132" s="49"/>
      <c r="Y132" s="49"/>
      <c r="Z132" s="49"/>
      <c r="AA132" s="49"/>
      <c r="AB132" s="49"/>
      <c r="AC132" s="49"/>
      <c r="AD132" s="49"/>
      <c r="AE132" s="49"/>
      <c r="AF132" s="26"/>
    </row>
    <row r="133" spans="1:32" ht="39.950000000000003" customHeight="1">
      <c r="A133" s="26"/>
      <c r="B133" s="332"/>
      <c r="C133" s="323"/>
      <c r="D133" s="327"/>
      <c r="E133" s="39" t="s">
        <v>127</v>
      </c>
      <c r="F133" s="132" t="s">
        <v>240</v>
      </c>
      <c r="G133" s="132" t="s">
        <v>734</v>
      </c>
      <c r="H133" s="40">
        <v>1500</v>
      </c>
      <c r="I133" s="41">
        <v>3072439920</v>
      </c>
      <c r="J133" s="42">
        <v>2704062520</v>
      </c>
      <c r="K133" s="40">
        <f t="shared" si="16"/>
        <v>5776502440</v>
      </c>
      <c r="L133" s="109">
        <f t="shared" ref="L133:L196" si="30">IFERROR(K133/H133,"-")</f>
        <v>3851001.6266666665</v>
      </c>
      <c r="M133" s="239">
        <f t="shared" si="29"/>
        <v>1.0210402357922251E-2</v>
      </c>
      <c r="N133" s="26"/>
      <c r="O133" s="26"/>
      <c r="P133" s="26"/>
      <c r="Q133" s="26"/>
      <c r="R133" s="26"/>
      <c r="S133" s="26"/>
      <c r="T133" s="26"/>
      <c r="U133" s="26"/>
      <c r="V133" s="26"/>
      <c r="W133" s="49"/>
      <c r="X133" s="49"/>
      <c r="Y133" s="49"/>
      <c r="Z133" s="49"/>
      <c r="AA133" s="49"/>
      <c r="AB133" s="49"/>
      <c r="AC133" s="49"/>
      <c r="AD133" s="49"/>
      <c r="AE133" s="49"/>
      <c r="AF133" s="26"/>
    </row>
    <row r="134" spans="1:32" ht="39.950000000000003" customHeight="1" thickBot="1">
      <c r="A134" s="26"/>
      <c r="B134" s="333"/>
      <c r="C134" s="325"/>
      <c r="D134" s="328"/>
      <c r="E134" s="43" t="s">
        <v>128</v>
      </c>
      <c r="F134" s="133" t="s">
        <v>146</v>
      </c>
      <c r="G134" s="133" t="s">
        <v>705</v>
      </c>
      <c r="H134" s="44">
        <v>1315</v>
      </c>
      <c r="I134" s="45">
        <v>2948207000</v>
      </c>
      <c r="J134" s="46">
        <v>753814080</v>
      </c>
      <c r="K134" s="44">
        <f t="shared" ref="K134:K197" si="31">SUM(I134:J134)</f>
        <v>3702021080</v>
      </c>
      <c r="L134" s="110">
        <f t="shared" si="30"/>
        <v>2815225.1558935363</v>
      </c>
      <c r="M134" s="240">
        <f t="shared" si="29"/>
        <v>8.951119400445174E-3</v>
      </c>
      <c r="N134" s="26"/>
      <c r="O134" s="26"/>
      <c r="P134" s="26"/>
      <c r="Q134" s="26"/>
      <c r="R134" s="26"/>
      <c r="S134" s="26"/>
      <c r="T134" s="26"/>
      <c r="U134" s="26"/>
      <c r="V134" s="26"/>
      <c r="W134" s="49"/>
      <c r="X134" s="49"/>
      <c r="Y134" s="49"/>
      <c r="Z134" s="49"/>
      <c r="AA134" s="49"/>
      <c r="AB134" s="49"/>
      <c r="AC134" s="49"/>
      <c r="AD134" s="49"/>
      <c r="AE134" s="49"/>
      <c r="AF134" s="26"/>
    </row>
    <row r="135" spans="1:32" ht="39.950000000000003" customHeight="1">
      <c r="A135" s="26"/>
      <c r="B135" s="331">
        <v>27</v>
      </c>
      <c r="C135" s="330" t="s">
        <v>31</v>
      </c>
      <c r="D135" s="329">
        <f>Q31</f>
        <v>24767</v>
      </c>
      <c r="E135" s="47" t="s">
        <v>125</v>
      </c>
      <c r="F135" s="131" t="s">
        <v>144</v>
      </c>
      <c r="G135" s="131" t="s">
        <v>250</v>
      </c>
      <c r="H135" s="88">
        <v>392</v>
      </c>
      <c r="I135" s="89">
        <v>1073459430</v>
      </c>
      <c r="J135" s="90">
        <v>141869000</v>
      </c>
      <c r="K135" s="88">
        <f t="shared" si="31"/>
        <v>1215328430</v>
      </c>
      <c r="L135" s="111">
        <f t="shared" si="30"/>
        <v>3100327.6275510206</v>
      </c>
      <c r="M135" s="238">
        <f>IFERROR(H135/$Q$31,"-")</f>
        <v>1.5827512415714458E-2</v>
      </c>
      <c r="N135" s="26"/>
      <c r="O135" s="26"/>
      <c r="P135" s="26"/>
      <c r="Q135" s="26"/>
      <c r="R135" s="26"/>
      <c r="S135" s="26"/>
      <c r="T135" s="26"/>
      <c r="U135" s="26"/>
      <c r="V135" s="26"/>
      <c r="W135" s="49"/>
      <c r="X135" s="49"/>
      <c r="Y135" s="49"/>
      <c r="Z135" s="49"/>
      <c r="AA135" s="49"/>
      <c r="AB135" s="49"/>
      <c r="AC135" s="49"/>
      <c r="AD135" s="49"/>
      <c r="AE135" s="49"/>
      <c r="AF135" s="26"/>
    </row>
    <row r="136" spans="1:32" ht="39.950000000000003" customHeight="1">
      <c r="A136" s="26"/>
      <c r="B136" s="332"/>
      <c r="C136" s="323"/>
      <c r="D136" s="327"/>
      <c r="E136" s="39" t="s">
        <v>126</v>
      </c>
      <c r="F136" s="132" t="s">
        <v>145</v>
      </c>
      <c r="G136" s="132" t="s">
        <v>263</v>
      </c>
      <c r="H136" s="40">
        <v>319</v>
      </c>
      <c r="I136" s="41">
        <v>918773140</v>
      </c>
      <c r="J136" s="42">
        <v>171460720</v>
      </c>
      <c r="K136" s="40">
        <f t="shared" si="31"/>
        <v>1090233860</v>
      </c>
      <c r="L136" s="109">
        <f t="shared" si="30"/>
        <v>3417661.0031347964</v>
      </c>
      <c r="M136" s="239">
        <f t="shared" ref="M136:M139" si="32">IFERROR(H136/$Q$31,"-")</f>
        <v>1.288004199135947E-2</v>
      </c>
      <c r="N136" s="26"/>
      <c r="O136" s="26"/>
      <c r="P136" s="26"/>
      <c r="Q136" s="26"/>
      <c r="R136" s="26"/>
      <c r="S136" s="26"/>
      <c r="T136" s="26"/>
      <c r="U136" s="26"/>
      <c r="V136" s="26"/>
      <c r="W136" s="49"/>
      <c r="X136" s="49"/>
      <c r="Y136" s="49"/>
      <c r="Z136" s="49"/>
      <c r="AA136" s="49"/>
      <c r="AB136" s="49"/>
      <c r="AC136" s="49"/>
      <c r="AD136" s="49"/>
      <c r="AE136" s="49"/>
      <c r="AF136" s="26"/>
    </row>
    <row r="137" spans="1:32" ht="39.950000000000003" customHeight="1">
      <c r="A137" s="26"/>
      <c r="B137" s="332"/>
      <c r="C137" s="323"/>
      <c r="D137" s="327"/>
      <c r="E137" s="39" t="s">
        <v>128</v>
      </c>
      <c r="F137" s="132" t="s">
        <v>146</v>
      </c>
      <c r="G137" s="132" t="s">
        <v>315</v>
      </c>
      <c r="H137" s="40">
        <v>244</v>
      </c>
      <c r="I137" s="41">
        <v>582046470</v>
      </c>
      <c r="J137" s="42">
        <v>124618000</v>
      </c>
      <c r="K137" s="40">
        <f t="shared" si="31"/>
        <v>706664470</v>
      </c>
      <c r="L137" s="109">
        <f t="shared" si="30"/>
        <v>2896165.8606557376</v>
      </c>
      <c r="M137" s="239">
        <f t="shared" si="32"/>
        <v>9.8518189526385913E-3</v>
      </c>
      <c r="N137" s="26"/>
      <c r="O137" s="26"/>
      <c r="P137" s="26"/>
      <c r="Q137" s="26"/>
      <c r="R137" s="26"/>
      <c r="S137" s="26"/>
      <c r="T137" s="26"/>
      <c r="U137" s="26"/>
      <c r="V137" s="26"/>
      <c r="W137" s="49"/>
      <c r="X137" s="49"/>
      <c r="Y137" s="49"/>
      <c r="Z137" s="49"/>
      <c r="AA137" s="49"/>
      <c r="AB137" s="49"/>
      <c r="AC137" s="49"/>
      <c r="AD137" s="49"/>
      <c r="AE137" s="49"/>
      <c r="AF137" s="26"/>
    </row>
    <row r="138" spans="1:32" ht="39.950000000000003" customHeight="1">
      <c r="A138" s="26"/>
      <c r="B138" s="332"/>
      <c r="C138" s="323"/>
      <c r="D138" s="327"/>
      <c r="E138" s="39" t="s">
        <v>127</v>
      </c>
      <c r="F138" s="132" t="s">
        <v>240</v>
      </c>
      <c r="G138" s="132" t="s">
        <v>290</v>
      </c>
      <c r="H138" s="40">
        <v>243</v>
      </c>
      <c r="I138" s="41">
        <v>548766470</v>
      </c>
      <c r="J138" s="42">
        <v>377226880</v>
      </c>
      <c r="K138" s="40">
        <f t="shared" si="31"/>
        <v>925993350</v>
      </c>
      <c r="L138" s="109">
        <f t="shared" si="30"/>
        <v>3810672.222222222</v>
      </c>
      <c r="M138" s="239">
        <f t="shared" si="32"/>
        <v>9.8114426454556473E-3</v>
      </c>
      <c r="N138" s="26"/>
      <c r="O138" s="26"/>
      <c r="P138" s="26"/>
      <c r="Q138" s="26"/>
      <c r="R138" s="26"/>
      <c r="S138" s="26"/>
      <c r="T138" s="26"/>
      <c r="U138" s="26"/>
      <c r="V138" s="26"/>
      <c r="W138" s="49"/>
      <c r="X138" s="49"/>
      <c r="Y138" s="49"/>
      <c r="Z138" s="49"/>
      <c r="AA138" s="49"/>
      <c r="AB138" s="49"/>
      <c r="AC138" s="49"/>
      <c r="AD138" s="49"/>
      <c r="AE138" s="49"/>
      <c r="AF138" s="26"/>
    </row>
    <row r="139" spans="1:32" ht="39.950000000000003" customHeight="1" thickBot="1">
      <c r="A139" s="26"/>
      <c r="B139" s="333"/>
      <c r="C139" s="325"/>
      <c r="D139" s="328"/>
      <c r="E139" s="43" t="s">
        <v>148</v>
      </c>
      <c r="F139" s="133" t="s">
        <v>149</v>
      </c>
      <c r="G139" s="133" t="s">
        <v>1082</v>
      </c>
      <c r="H139" s="44">
        <v>214</v>
      </c>
      <c r="I139" s="45">
        <v>774921870</v>
      </c>
      <c r="J139" s="46">
        <v>56997650</v>
      </c>
      <c r="K139" s="44">
        <f t="shared" si="31"/>
        <v>831919520</v>
      </c>
      <c r="L139" s="110">
        <f t="shared" si="30"/>
        <v>3887474.3925233646</v>
      </c>
      <c r="M139" s="239">
        <f t="shared" si="32"/>
        <v>8.6405297371502394E-3</v>
      </c>
      <c r="N139" s="26"/>
      <c r="O139" s="26"/>
      <c r="P139" s="26"/>
      <c r="Q139" s="26"/>
      <c r="R139" s="26"/>
      <c r="S139" s="26"/>
      <c r="T139" s="26"/>
      <c r="U139" s="26"/>
      <c r="V139" s="26"/>
      <c r="W139" s="49"/>
      <c r="X139" s="49"/>
      <c r="Y139" s="49"/>
      <c r="Z139" s="49"/>
      <c r="AA139" s="49"/>
      <c r="AB139" s="49"/>
      <c r="AC139" s="49"/>
      <c r="AD139" s="49"/>
      <c r="AE139" s="49"/>
      <c r="AF139" s="26"/>
    </row>
    <row r="140" spans="1:32" ht="39.950000000000003" customHeight="1">
      <c r="A140" s="26"/>
      <c r="B140" s="331">
        <v>28</v>
      </c>
      <c r="C140" s="330" t="s">
        <v>32</v>
      </c>
      <c r="D140" s="329">
        <f>Q32</f>
        <v>21008</v>
      </c>
      <c r="E140" s="47" t="s">
        <v>148</v>
      </c>
      <c r="F140" s="131" t="s">
        <v>149</v>
      </c>
      <c r="G140" s="131" t="s">
        <v>1083</v>
      </c>
      <c r="H140" s="88">
        <v>344</v>
      </c>
      <c r="I140" s="89">
        <v>1199372510</v>
      </c>
      <c r="J140" s="90">
        <v>108334020</v>
      </c>
      <c r="K140" s="88">
        <f t="shared" si="31"/>
        <v>1307706530</v>
      </c>
      <c r="L140" s="111">
        <f t="shared" si="30"/>
        <v>3801472.4709302327</v>
      </c>
      <c r="M140" s="238">
        <f>IFERROR(H140/$Q$32,"-")</f>
        <v>1.6374714394516376E-2</v>
      </c>
      <c r="N140" s="26"/>
      <c r="O140" s="26"/>
      <c r="P140" s="26"/>
      <c r="Q140" s="26"/>
      <c r="R140" s="26"/>
      <c r="S140" s="26"/>
      <c r="T140" s="26"/>
      <c r="U140" s="26"/>
      <c r="V140" s="26"/>
      <c r="W140" s="49"/>
      <c r="X140" s="49"/>
      <c r="Y140" s="49"/>
      <c r="Z140" s="49"/>
      <c r="AA140" s="49"/>
      <c r="AB140" s="49"/>
      <c r="AC140" s="49"/>
      <c r="AD140" s="49"/>
      <c r="AE140" s="49"/>
      <c r="AF140" s="26"/>
    </row>
    <row r="141" spans="1:32" ht="39.950000000000003" customHeight="1">
      <c r="A141" s="26"/>
      <c r="B141" s="332"/>
      <c r="C141" s="323"/>
      <c r="D141" s="327"/>
      <c r="E141" s="39" t="s">
        <v>125</v>
      </c>
      <c r="F141" s="132" t="s">
        <v>144</v>
      </c>
      <c r="G141" s="132" t="s">
        <v>250</v>
      </c>
      <c r="H141" s="40">
        <v>324</v>
      </c>
      <c r="I141" s="41">
        <v>975393840</v>
      </c>
      <c r="J141" s="42">
        <v>114821830</v>
      </c>
      <c r="K141" s="40">
        <f t="shared" si="31"/>
        <v>1090215670</v>
      </c>
      <c r="L141" s="109">
        <f t="shared" si="30"/>
        <v>3364863.1790123456</v>
      </c>
      <c r="M141" s="239">
        <f t="shared" ref="M141:M144" si="33">IFERROR(H141/$Q$32,"-")</f>
        <v>1.5422696115765423E-2</v>
      </c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</row>
    <row r="142" spans="1:32" ht="39.950000000000003" customHeight="1">
      <c r="A142" s="26"/>
      <c r="B142" s="332"/>
      <c r="C142" s="323"/>
      <c r="D142" s="327"/>
      <c r="E142" s="39" t="s">
        <v>126</v>
      </c>
      <c r="F142" s="132" t="s">
        <v>145</v>
      </c>
      <c r="G142" s="132" t="s">
        <v>335</v>
      </c>
      <c r="H142" s="40">
        <v>215</v>
      </c>
      <c r="I142" s="41">
        <v>673876070</v>
      </c>
      <c r="J142" s="42">
        <v>141097620</v>
      </c>
      <c r="K142" s="40">
        <f t="shared" si="31"/>
        <v>814973690</v>
      </c>
      <c r="L142" s="109">
        <f t="shared" si="30"/>
        <v>3790575.3023255812</v>
      </c>
      <c r="M142" s="239">
        <f t="shared" si="33"/>
        <v>1.0234196496572734E-2</v>
      </c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</row>
    <row r="143" spans="1:32" ht="39.950000000000003" customHeight="1">
      <c r="A143" s="26"/>
      <c r="B143" s="332"/>
      <c r="C143" s="323"/>
      <c r="D143" s="327"/>
      <c r="E143" s="39" t="s">
        <v>127</v>
      </c>
      <c r="F143" s="132" t="s">
        <v>240</v>
      </c>
      <c r="G143" s="132" t="s">
        <v>252</v>
      </c>
      <c r="H143" s="40">
        <v>206</v>
      </c>
      <c r="I143" s="41">
        <v>416966320</v>
      </c>
      <c r="J143" s="42">
        <v>434003790</v>
      </c>
      <c r="K143" s="40">
        <f t="shared" si="31"/>
        <v>850970110</v>
      </c>
      <c r="L143" s="109">
        <f t="shared" si="30"/>
        <v>4130922.86407767</v>
      </c>
      <c r="M143" s="239">
        <f t="shared" si="33"/>
        <v>9.8057882711348066E-3</v>
      </c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</row>
    <row r="144" spans="1:32" ht="39.950000000000003" customHeight="1" thickBot="1">
      <c r="A144" s="26"/>
      <c r="B144" s="333"/>
      <c r="C144" s="325"/>
      <c r="D144" s="328"/>
      <c r="E144" s="43" t="s">
        <v>128</v>
      </c>
      <c r="F144" s="133" t="s">
        <v>146</v>
      </c>
      <c r="G144" s="133" t="s">
        <v>1084</v>
      </c>
      <c r="H144" s="44">
        <v>165</v>
      </c>
      <c r="I144" s="45">
        <v>384089190</v>
      </c>
      <c r="J144" s="46">
        <v>103123290</v>
      </c>
      <c r="K144" s="44">
        <f t="shared" si="31"/>
        <v>487212480</v>
      </c>
      <c r="L144" s="110">
        <f t="shared" si="30"/>
        <v>2952802.9090909092</v>
      </c>
      <c r="M144" s="240">
        <f t="shared" si="33"/>
        <v>7.8541507996953541E-3</v>
      </c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</row>
    <row r="145" spans="1:32" ht="39.950000000000003" customHeight="1">
      <c r="A145" s="26"/>
      <c r="B145" s="331">
        <v>29</v>
      </c>
      <c r="C145" s="330" t="s">
        <v>33</v>
      </c>
      <c r="D145" s="329">
        <f>Q33</f>
        <v>17258</v>
      </c>
      <c r="E145" s="47" t="s">
        <v>125</v>
      </c>
      <c r="F145" s="131" t="s">
        <v>144</v>
      </c>
      <c r="G145" s="131" t="s">
        <v>250</v>
      </c>
      <c r="H145" s="88">
        <v>254</v>
      </c>
      <c r="I145" s="89">
        <v>773701410</v>
      </c>
      <c r="J145" s="90">
        <v>92545440</v>
      </c>
      <c r="K145" s="88">
        <f t="shared" si="31"/>
        <v>866246850</v>
      </c>
      <c r="L145" s="111">
        <f t="shared" si="30"/>
        <v>3410420.6692913384</v>
      </c>
      <c r="M145" s="238">
        <f>IFERROR(H145/$Q$33,"-")</f>
        <v>1.4717812029203848E-2</v>
      </c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</row>
    <row r="146" spans="1:32" ht="39.950000000000003" customHeight="1">
      <c r="A146" s="26"/>
      <c r="B146" s="332"/>
      <c r="C146" s="323"/>
      <c r="D146" s="327"/>
      <c r="E146" s="39" t="s">
        <v>148</v>
      </c>
      <c r="F146" s="132" t="s">
        <v>149</v>
      </c>
      <c r="G146" s="132" t="s">
        <v>1085</v>
      </c>
      <c r="H146" s="40">
        <v>238</v>
      </c>
      <c r="I146" s="41">
        <v>760426220</v>
      </c>
      <c r="J146" s="42">
        <v>86763100</v>
      </c>
      <c r="K146" s="40">
        <f t="shared" si="31"/>
        <v>847189320</v>
      </c>
      <c r="L146" s="109">
        <f t="shared" si="30"/>
        <v>3559618.9915966387</v>
      </c>
      <c r="M146" s="239">
        <f t="shared" ref="M146:M149" si="34">IFERROR(H146/$Q$33,"-")</f>
        <v>1.3790705759647699E-2</v>
      </c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</row>
    <row r="147" spans="1:32" ht="39.950000000000003" customHeight="1">
      <c r="A147" s="26"/>
      <c r="B147" s="332"/>
      <c r="C147" s="323"/>
      <c r="D147" s="327"/>
      <c r="E147" s="39" t="s">
        <v>126</v>
      </c>
      <c r="F147" s="132" t="s">
        <v>145</v>
      </c>
      <c r="G147" s="132" t="s">
        <v>1048</v>
      </c>
      <c r="H147" s="40">
        <v>187</v>
      </c>
      <c r="I147" s="41">
        <v>578995880</v>
      </c>
      <c r="J147" s="42">
        <v>113111210</v>
      </c>
      <c r="K147" s="40">
        <f t="shared" si="31"/>
        <v>692107090</v>
      </c>
      <c r="L147" s="109">
        <f t="shared" si="30"/>
        <v>3701107.4331550803</v>
      </c>
      <c r="M147" s="239">
        <f t="shared" si="34"/>
        <v>1.0835554525437479E-2</v>
      </c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</row>
    <row r="148" spans="1:32" ht="39.950000000000003" customHeight="1">
      <c r="A148" s="26"/>
      <c r="B148" s="332"/>
      <c r="C148" s="323"/>
      <c r="D148" s="327"/>
      <c r="E148" s="39" t="s">
        <v>127</v>
      </c>
      <c r="F148" s="132" t="s">
        <v>240</v>
      </c>
      <c r="G148" s="132" t="s">
        <v>481</v>
      </c>
      <c r="H148" s="40">
        <v>177</v>
      </c>
      <c r="I148" s="41">
        <v>350956480</v>
      </c>
      <c r="J148" s="42">
        <v>320777070</v>
      </c>
      <c r="K148" s="40">
        <f t="shared" si="31"/>
        <v>671733550</v>
      </c>
      <c r="L148" s="109">
        <f t="shared" si="30"/>
        <v>3795104.8022598871</v>
      </c>
      <c r="M148" s="239">
        <f t="shared" si="34"/>
        <v>1.0256113106964886E-2</v>
      </c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</row>
    <row r="149" spans="1:32" ht="39.950000000000003" customHeight="1" thickBot="1">
      <c r="A149" s="26"/>
      <c r="B149" s="333"/>
      <c r="C149" s="325"/>
      <c r="D149" s="328"/>
      <c r="E149" s="43" t="s">
        <v>128</v>
      </c>
      <c r="F149" s="133" t="s">
        <v>146</v>
      </c>
      <c r="G149" s="133" t="s">
        <v>253</v>
      </c>
      <c r="H149" s="44">
        <v>135</v>
      </c>
      <c r="I149" s="45">
        <v>306902770</v>
      </c>
      <c r="J149" s="46">
        <v>72468860</v>
      </c>
      <c r="K149" s="44">
        <f t="shared" si="31"/>
        <v>379371630</v>
      </c>
      <c r="L149" s="110">
        <f t="shared" si="30"/>
        <v>2810160.222222222</v>
      </c>
      <c r="M149" s="239">
        <f t="shared" si="34"/>
        <v>7.8224591493799983E-3</v>
      </c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</row>
    <row r="150" spans="1:32" ht="39.950000000000003" customHeight="1">
      <c r="A150" s="26"/>
      <c r="B150" s="331">
        <v>30</v>
      </c>
      <c r="C150" s="330" t="s">
        <v>34</v>
      </c>
      <c r="D150" s="329">
        <f>Q34</f>
        <v>23108</v>
      </c>
      <c r="E150" s="47" t="s">
        <v>125</v>
      </c>
      <c r="F150" s="131" t="s">
        <v>144</v>
      </c>
      <c r="G150" s="131" t="s">
        <v>250</v>
      </c>
      <c r="H150" s="88">
        <v>366</v>
      </c>
      <c r="I150" s="89">
        <v>1050236640</v>
      </c>
      <c r="J150" s="90">
        <v>136447920</v>
      </c>
      <c r="K150" s="88">
        <f t="shared" si="31"/>
        <v>1186684560</v>
      </c>
      <c r="L150" s="111">
        <f t="shared" si="30"/>
        <v>3242307.5409836066</v>
      </c>
      <c r="M150" s="238">
        <f>IFERROR(H150/$Q$34,"-")</f>
        <v>1.5838670590271768E-2</v>
      </c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</row>
    <row r="151" spans="1:32" ht="39.950000000000003" customHeight="1">
      <c r="A151" s="26"/>
      <c r="B151" s="332"/>
      <c r="C151" s="323"/>
      <c r="D151" s="327"/>
      <c r="E151" s="39" t="s">
        <v>148</v>
      </c>
      <c r="F151" s="132" t="s">
        <v>149</v>
      </c>
      <c r="G151" s="132" t="s">
        <v>484</v>
      </c>
      <c r="H151" s="40">
        <v>245</v>
      </c>
      <c r="I151" s="41">
        <v>918611220</v>
      </c>
      <c r="J151" s="42">
        <v>69471370</v>
      </c>
      <c r="K151" s="40">
        <f t="shared" si="31"/>
        <v>988082590</v>
      </c>
      <c r="L151" s="109">
        <f t="shared" si="30"/>
        <v>4032990.163265306</v>
      </c>
      <c r="M151" s="239">
        <f t="shared" ref="M151:M154" si="35">IFERROR(H151/$Q$34,"-")</f>
        <v>1.0602388783105418E-2</v>
      </c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</row>
    <row r="152" spans="1:32" ht="39.950000000000003" customHeight="1">
      <c r="A152" s="26"/>
      <c r="B152" s="332"/>
      <c r="C152" s="323"/>
      <c r="D152" s="327"/>
      <c r="E152" s="39" t="s">
        <v>128</v>
      </c>
      <c r="F152" s="132" t="s">
        <v>146</v>
      </c>
      <c r="G152" s="132" t="s">
        <v>494</v>
      </c>
      <c r="H152" s="40">
        <v>240</v>
      </c>
      <c r="I152" s="41">
        <v>529146860</v>
      </c>
      <c r="J152" s="42">
        <v>130926710</v>
      </c>
      <c r="K152" s="40">
        <f t="shared" si="31"/>
        <v>660073570</v>
      </c>
      <c r="L152" s="109">
        <f t="shared" si="30"/>
        <v>2750306.5416666665</v>
      </c>
      <c r="M152" s="239">
        <f t="shared" si="35"/>
        <v>1.0386013501817552E-2</v>
      </c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</row>
    <row r="153" spans="1:32" ht="39.950000000000003" customHeight="1">
      <c r="A153" s="26"/>
      <c r="B153" s="332"/>
      <c r="C153" s="323"/>
      <c r="D153" s="327"/>
      <c r="E153" s="39" t="s">
        <v>126</v>
      </c>
      <c r="F153" s="132" t="s">
        <v>145</v>
      </c>
      <c r="G153" s="132" t="s">
        <v>263</v>
      </c>
      <c r="H153" s="40">
        <v>230</v>
      </c>
      <c r="I153" s="41">
        <v>596911360</v>
      </c>
      <c r="J153" s="42">
        <v>132630130</v>
      </c>
      <c r="K153" s="40">
        <f t="shared" si="31"/>
        <v>729541490</v>
      </c>
      <c r="L153" s="109">
        <f t="shared" si="30"/>
        <v>3171919.5217391304</v>
      </c>
      <c r="M153" s="239">
        <f t="shared" si="35"/>
        <v>9.9532629392418207E-3</v>
      </c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</row>
    <row r="154" spans="1:32" ht="39.950000000000003" customHeight="1" thickBot="1">
      <c r="A154" s="26"/>
      <c r="B154" s="333"/>
      <c r="C154" s="325"/>
      <c r="D154" s="328"/>
      <c r="E154" s="43" t="s">
        <v>127</v>
      </c>
      <c r="F154" s="133" t="s">
        <v>240</v>
      </c>
      <c r="G154" s="133" t="s">
        <v>481</v>
      </c>
      <c r="H154" s="44">
        <v>229</v>
      </c>
      <c r="I154" s="45">
        <v>439199600</v>
      </c>
      <c r="J154" s="46">
        <v>441821520</v>
      </c>
      <c r="K154" s="44">
        <f t="shared" si="31"/>
        <v>881021120</v>
      </c>
      <c r="L154" s="110">
        <f t="shared" si="30"/>
        <v>3847253.7991266376</v>
      </c>
      <c r="M154" s="240">
        <f t="shared" si="35"/>
        <v>9.9099878829842485E-3</v>
      </c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</row>
    <row r="155" spans="1:32" ht="39.950000000000003" customHeight="1">
      <c r="A155" s="26"/>
      <c r="B155" s="331">
        <v>31</v>
      </c>
      <c r="C155" s="330" t="s">
        <v>35</v>
      </c>
      <c r="D155" s="329">
        <f>Q35</f>
        <v>31562</v>
      </c>
      <c r="E155" s="47" t="s">
        <v>125</v>
      </c>
      <c r="F155" s="131" t="s">
        <v>144</v>
      </c>
      <c r="G155" s="131" t="s">
        <v>250</v>
      </c>
      <c r="H155" s="88">
        <v>394</v>
      </c>
      <c r="I155" s="89">
        <v>1086756260</v>
      </c>
      <c r="J155" s="90">
        <v>147274030</v>
      </c>
      <c r="K155" s="88">
        <f t="shared" si="31"/>
        <v>1234030290</v>
      </c>
      <c r="L155" s="111">
        <f t="shared" si="30"/>
        <v>3132056.5736040608</v>
      </c>
      <c r="M155" s="238">
        <f>IFERROR(H155/$Q$35,"-")</f>
        <v>1.2483366073125911E-2</v>
      </c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</row>
    <row r="156" spans="1:32" ht="39.950000000000003" customHeight="1">
      <c r="A156" s="26"/>
      <c r="B156" s="332"/>
      <c r="C156" s="323"/>
      <c r="D156" s="327"/>
      <c r="E156" s="39" t="s">
        <v>126</v>
      </c>
      <c r="F156" s="132" t="s">
        <v>145</v>
      </c>
      <c r="G156" s="132" t="s">
        <v>314</v>
      </c>
      <c r="H156" s="40">
        <v>350</v>
      </c>
      <c r="I156" s="41">
        <v>1041073380</v>
      </c>
      <c r="J156" s="42">
        <v>258903830</v>
      </c>
      <c r="K156" s="40">
        <f t="shared" si="31"/>
        <v>1299977210</v>
      </c>
      <c r="L156" s="109">
        <f t="shared" si="30"/>
        <v>3714220.6</v>
      </c>
      <c r="M156" s="239">
        <f t="shared" ref="M156:M159" si="36">IFERROR(H156/$Q$35,"-")</f>
        <v>1.1089284582726063E-2</v>
      </c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</row>
    <row r="157" spans="1:32" ht="39.950000000000003" customHeight="1">
      <c r="A157" s="26"/>
      <c r="B157" s="332"/>
      <c r="C157" s="323"/>
      <c r="D157" s="327"/>
      <c r="E157" s="39" t="s">
        <v>127</v>
      </c>
      <c r="F157" s="132" t="s">
        <v>240</v>
      </c>
      <c r="G157" s="132" t="s">
        <v>383</v>
      </c>
      <c r="H157" s="40">
        <v>314</v>
      </c>
      <c r="I157" s="41">
        <v>605150650</v>
      </c>
      <c r="J157" s="42">
        <v>661283860</v>
      </c>
      <c r="K157" s="40">
        <f t="shared" si="31"/>
        <v>1266434510</v>
      </c>
      <c r="L157" s="109">
        <f t="shared" si="30"/>
        <v>4033230.9235668788</v>
      </c>
      <c r="M157" s="239">
        <f t="shared" si="36"/>
        <v>9.9486724542170966E-3</v>
      </c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</row>
    <row r="158" spans="1:32" ht="39.950000000000003" customHeight="1">
      <c r="A158" s="26"/>
      <c r="B158" s="332"/>
      <c r="C158" s="323"/>
      <c r="D158" s="327"/>
      <c r="E158" s="39" t="s">
        <v>148</v>
      </c>
      <c r="F158" s="132" t="s">
        <v>149</v>
      </c>
      <c r="G158" s="132" t="s">
        <v>1086</v>
      </c>
      <c r="H158" s="40">
        <v>308</v>
      </c>
      <c r="I158" s="41">
        <v>1157180810</v>
      </c>
      <c r="J158" s="42">
        <v>81420910</v>
      </c>
      <c r="K158" s="40">
        <f t="shared" si="31"/>
        <v>1238601720</v>
      </c>
      <c r="L158" s="109">
        <f t="shared" si="30"/>
        <v>4021434.1558441557</v>
      </c>
      <c r="M158" s="239">
        <f t="shared" si="36"/>
        <v>9.758570432798935E-3</v>
      </c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</row>
    <row r="159" spans="1:32" ht="39.950000000000003" customHeight="1" thickBot="1">
      <c r="A159" s="26"/>
      <c r="B159" s="333"/>
      <c r="C159" s="325"/>
      <c r="D159" s="328"/>
      <c r="E159" s="43" t="s">
        <v>129</v>
      </c>
      <c r="F159" s="133" t="s">
        <v>147</v>
      </c>
      <c r="G159" s="133" t="s">
        <v>1087</v>
      </c>
      <c r="H159" s="44">
        <v>241</v>
      </c>
      <c r="I159" s="45">
        <v>925934420</v>
      </c>
      <c r="J159" s="46">
        <v>70182430</v>
      </c>
      <c r="K159" s="44">
        <f t="shared" si="31"/>
        <v>996116850</v>
      </c>
      <c r="L159" s="110">
        <f t="shared" si="30"/>
        <v>4133264.9377593361</v>
      </c>
      <c r="M159" s="239">
        <f t="shared" si="36"/>
        <v>7.635764526962803E-3</v>
      </c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</row>
    <row r="160" spans="1:32" ht="39.950000000000003" customHeight="1">
      <c r="A160" s="26"/>
      <c r="B160" s="331">
        <v>32</v>
      </c>
      <c r="C160" s="330" t="s">
        <v>36</v>
      </c>
      <c r="D160" s="329">
        <f>Q36</f>
        <v>25703</v>
      </c>
      <c r="E160" s="47" t="s">
        <v>125</v>
      </c>
      <c r="F160" s="131" t="s">
        <v>144</v>
      </c>
      <c r="G160" s="131" t="s">
        <v>250</v>
      </c>
      <c r="H160" s="88">
        <v>424</v>
      </c>
      <c r="I160" s="89">
        <v>1148574150</v>
      </c>
      <c r="J160" s="90">
        <v>151573810</v>
      </c>
      <c r="K160" s="88">
        <f t="shared" si="31"/>
        <v>1300147960</v>
      </c>
      <c r="L160" s="111">
        <f t="shared" si="30"/>
        <v>3066386.6981132077</v>
      </c>
      <c r="M160" s="238">
        <f>IFERROR(H160/$Q$36,"-")</f>
        <v>1.6496128856553709E-2</v>
      </c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</row>
    <row r="161" spans="1:32" ht="39.950000000000003" customHeight="1">
      <c r="A161" s="26"/>
      <c r="B161" s="332"/>
      <c r="C161" s="323"/>
      <c r="D161" s="327"/>
      <c r="E161" s="39" t="s">
        <v>126</v>
      </c>
      <c r="F161" s="132" t="s">
        <v>145</v>
      </c>
      <c r="G161" s="132" t="s">
        <v>486</v>
      </c>
      <c r="H161" s="40">
        <v>259</v>
      </c>
      <c r="I161" s="41">
        <v>756023590</v>
      </c>
      <c r="J161" s="42">
        <v>143279020</v>
      </c>
      <c r="K161" s="40">
        <f t="shared" si="31"/>
        <v>899302610</v>
      </c>
      <c r="L161" s="109">
        <f t="shared" si="30"/>
        <v>3472210.8494208492</v>
      </c>
      <c r="M161" s="239">
        <f t="shared" ref="M161:M164" si="37">IFERROR(H161/$Q$36,"-")</f>
        <v>1.007664474964012E-2</v>
      </c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</row>
    <row r="162" spans="1:32" ht="39.950000000000003" customHeight="1">
      <c r="A162" s="26"/>
      <c r="B162" s="332"/>
      <c r="C162" s="323"/>
      <c r="D162" s="327"/>
      <c r="E162" s="39" t="s">
        <v>127</v>
      </c>
      <c r="F162" s="132" t="s">
        <v>240</v>
      </c>
      <c r="G162" s="132" t="s">
        <v>286</v>
      </c>
      <c r="H162" s="40">
        <v>257</v>
      </c>
      <c r="I162" s="41">
        <v>589870330</v>
      </c>
      <c r="J162" s="42">
        <v>357138900</v>
      </c>
      <c r="K162" s="40">
        <f t="shared" si="31"/>
        <v>947009230</v>
      </c>
      <c r="L162" s="109">
        <f t="shared" si="30"/>
        <v>3684860.8171206224</v>
      </c>
      <c r="M162" s="239">
        <f t="shared" si="37"/>
        <v>9.9988328210714704E-3</v>
      </c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</row>
    <row r="163" spans="1:32" ht="39.950000000000003" customHeight="1">
      <c r="A163" s="26"/>
      <c r="B163" s="332"/>
      <c r="C163" s="323"/>
      <c r="D163" s="327"/>
      <c r="E163" s="39" t="s">
        <v>148</v>
      </c>
      <c r="F163" s="132" t="s">
        <v>149</v>
      </c>
      <c r="G163" s="132" t="s">
        <v>399</v>
      </c>
      <c r="H163" s="40">
        <v>244</v>
      </c>
      <c r="I163" s="41">
        <v>858322870</v>
      </c>
      <c r="J163" s="42">
        <v>87541700</v>
      </c>
      <c r="K163" s="40">
        <f t="shared" si="31"/>
        <v>945864570</v>
      </c>
      <c r="L163" s="109">
        <f t="shared" si="30"/>
        <v>3876494.1393442624</v>
      </c>
      <c r="M163" s="239">
        <f t="shared" si="37"/>
        <v>9.493055285375248E-3</v>
      </c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</row>
    <row r="164" spans="1:32" ht="39.950000000000003" customHeight="1" thickBot="1">
      <c r="A164" s="26"/>
      <c r="B164" s="333"/>
      <c r="C164" s="325"/>
      <c r="D164" s="328"/>
      <c r="E164" s="43" t="s">
        <v>128</v>
      </c>
      <c r="F164" s="133" t="s">
        <v>146</v>
      </c>
      <c r="G164" s="133" t="s">
        <v>330</v>
      </c>
      <c r="H164" s="44">
        <v>230</v>
      </c>
      <c r="I164" s="45">
        <v>498250450</v>
      </c>
      <c r="J164" s="46">
        <v>117884870</v>
      </c>
      <c r="K164" s="44">
        <f t="shared" si="31"/>
        <v>616135320</v>
      </c>
      <c r="L164" s="110">
        <f t="shared" si="30"/>
        <v>2678849.2173913042</v>
      </c>
      <c r="M164" s="240">
        <f t="shared" si="37"/>
        <v>8.9483717853947008E-3</v>
      </c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</row>
    <row r="165" spans="1:32" ht="39.950000000000003" customHeight="1">
      <c r="A165" s="26"/>
      <c r="B165" s="331">
        <v>33</v>
      </c>
      <c r="C165" s="330" t="s">
        <v>37</v>
      </c>
      <c r="D165" s="329">
        <f>Q37</f>
        <v>7555</v>
      </c>
      <c r="E165" s="47" t="s">
        <v>125</v>
      </c>
      <c r="F165" s="131" t="s">
        <v>144</v>
      </c>
      <c r="G165" s="131" t="s">
        <v>250</v>
      </c>
      <c r="H165" s="88">
        <v>136</v>
      </c>
      <c r="I165" s="89">
        <v>343483300</v>
      </c>
      <c r="J165" s="90">
        <v>51393150</v>
      </c>
      <c r="K165" s="88">
        <f t="shared" si="31"/>
        <v>394876450</v>
      </c>
      <c r="L165" s="111">
        <f t="shared" si="30"/>
        <v>2903503.3088235296</v>
      </c>
      <c r="M165" s="238">
        <f>IFERROR(H165/$Q$37,"-")</f>
        <v>1.8001323626737259E-2</v>
      </c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</row>
    <row r="166" spans="1:32" ht="39.950000000000003" customHeight="1">
      <c r="A166" s="26"/>
      <c r="B166" s="332"/>
      <c r="C166" s="323"/>
      <c r="D166" s="327"/>
      <c r="E166" s="39" t="s">
        <v>148</v>
      </c>
      <c r="F166" s="132" t="s">
        <v>149</v>
      </c>
      <c r="G166" s="132" t="s">
        <v>1088</v>
      </c>
      <c r="H166" s="40">
        <v>77</v>
      </c>
      <c r="I166" s="41">
        <v>263090560</v>
      </c>
      <c r="J166" s="42">
        <v>23969110</v>
      </c>
      <c r="K166" s="40">
        <f t="shared" si="31"/>
        <v>287059670</v>
      </c>
      <c r="L166" s="109">
        <f t="shared" si="30"/>
        <v>3728047.6623376622</v>
      </c>
      <c r="M166" s="239">
        <f t="shared" ref="M166:M169" si="38">IFERROR(H166/$Q$37,"-")</f>
        <v>1.0191925876902713E-2</v>
      </c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</row>
    <row r="167" spans="1:32" ht="39.950000000000003" customHeight="1">
      <c r="A167" s="26"/>
      <c r="B167" s="332"/>
      <c r="C167" s="323"/>
      <c r="D167" s="327"/>
      <c r="E167" s="39" t="s">
        <v>127</v>
      </c>
      <c r="F167" s="132" t="s">
        <v>240</v>
      </c>
      <c r="G167" s="132" t="s">
        <v>1089</v>
      </c>
      <c r="H167" s="40">
        <v>74</v>
      </c>
      <c r="I167" s="41">
        <v>121530070</v>
      </c>
      <c r="J167" s="42">
        <v>111810500</v>
      </c>
      <c r="K167" s="40">
        <f t="shared" si="31"/>
        <v>233340570</v>
      </c>
      <c r="L167" s="109">
        <f t="shared" si="30"/>
        <v>3153250.945945946</v>
      </c>
      <c r="M167" s="239">
        <f t="shared" si="38"/>
        <v>9.7948378557246862E-3</v>
      </c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</row>
    <row r="168" spans="1:32" ht="39.950000000000003" customHeight="1">
      <c r="A168" s="26"/>
      <c r="B168" s="332"/>
      <c r="C168" s="323"/>
      <c r="D168" s="327"/>
      <c r="E168" s="39" t="s">
        <v>128</v>
      </c>
      <c r="F168" s="132" t="s">
        <v>146</v>
      </c>
      <c r="G168" s="132" t="s">
        <v>301</v>
      </c>
      <c r="H168" s="40">
        <v>71</v>
      </c>
      <c r="I168" s="41">
        <v>169669790</v>
      </c>
      <c r="J168" s="42">
        <v>48835330</v>
      </c>
      <c r="K168" s="40">
        <f t="shared" si="31"/>
        <v>218505120</v>
      </c>
      <c r="L168" s="109">
        <f t="shared" si="30"/>
        <v>3077536.9014084507</v>
      </c>
      <c r="M168" s="239">
        <f t="shared" si="38"/>
        <v>9.3977498345466579E-3</v>
      </c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</row>
    <row r="169" spans="1:32" ht="39.950000000000003" customHeight="1" thickBot="1">
      <c r="A169" s="26"/>
      <c r="B169" s="333"/>
      <c r="C169" s="325"/>
      <c r="D169" s="328"/>
      <c r="E169" s="43" t="s">
        <v>126</v>
      </c>
      <c r="F169" s="133" t="s">
        <v>145</v>
      </c>
      <c r="G169" s="133" t="s">
        <v>277</v>
      </c>
      <c r="H169" s="44">
        <v>69</v>
      </c>
      <c r="I169" s="45">
        <v>229180220</v>
      </c>
      <c r="J169" s="46">
        <v>36447310</v>
      </c>
      <c r="K169" s="44">
        <f t="shared" si="31"/>
        <v>265627530</v>
      </c>
      <c r="L169" s="110">
        <f t="shared" si="30"/>
        <v>3849674.3478260869</v>
      </c>
      <c r="M169" s="240">
        <f t="shared" si="38"/>
        <v>9.1330244870946389E-3</v>
      </c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</row>
    <row r="170" spans="1:32" ht="39.950000000000003" customHeight="1">
      <c r="A170" s="26"/>
      <c r="B170" s="331">
        <v>34</v>
      </c>
      <c r="C170" s="330" t="s">
        <v>38</v>
      </c>
      <c r="D170" s="329">
        <f>Q38</f>
        <v>32422</v>
      </c>
      <c r="E170" s="47" t="s">
        <v>125</v>
      </c>
      <c r="F170" s="131" t="s">
        <v>144</v>
      </c>
      <c r="G170" s="131" t="s">
        <v>250</v>
      </c>
      <c r="H170" s="88">
        <v>660</v>
      </c>
      <c r="I170" s="89">
        <v>2034938810</v>
      </c>
      <c r="J170" s="90">
        <v>226384440</v>
      </c>
      <c r="K170" s="88">
        <f t="shared" si="31"/>
        <v>2261323250</v>
      </c>
      <c r="L170" s="111">
        <f t="shared" si="30"/>
        <v>3426247.3484848486</v>
      </c>
      <c r="M170" s="238">
        <f>IFERROR(H170/$Q$38,"-")</f>
        <v>2.0356548022947382E-2</v>
      </c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</row>
    <row r="171" spans="1:32" ht="39.950000000000003" customHeight="1">
      <c r="A171" s="26"/>
      <c r="B171" s="332"/>
      <c r="C171" s="323"/>
      <c r="D171" s="327"/>
      <c r="E171" s="39" t="s">
        <v>148</v>
      </c>
      <c r="F171" s="132" t="s">
        <v>149</v>
      </c>
      <c r="G171" s="132" t="s">
        <v>483</v>
      </c>
      <c r="H171" s="40">
        <v>427</v>
      </c>
      <c r="I171" s="41">
        <v>1633173200</v>
      </c>
      <c r="J171" s="42">
        <v>170148980</v>
      </c>
      <c r="K171" s="40">
        <f t="shared" si="31"/>
        <v>1803322180</v>
      </c>
      <c r="L171" s="109">
        <f t="shared" si="30"/>
        <v>4223236.9555035131</v>
      </c>
      <c r="M171" s="239">
        <f t="shared" ref="M171:M174" si="39">IFERROR(H171/$Q$38,"-")</f>
        <v>1.3170069705755351E-2</v>
      </c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</row>
    <row r="172" spans="1:32" ht="39.950000000000003" customHeight="1">
      <c r="A172" s="26"/>
      <c r="B172" s="332"/>
      <c r="C172" s="323"/>
      <c r="D172" s="327"/>
      <c r="E172" s="39" t="s">
        <v>126</v>
      </c>
      <c r="F172" s="132" t="s">
        <v>145</v>
      </c>
      <c r="G172" s="132" t="s">
        <v>277</v>
      </c>
      <c r="H172" s="40">
        <v>415</v>
      </c>
      <c r="I172" s="41">
        <v>1227344180</v>
      </c>
      <c r="J172" s="42">
        <v>234671010</v>
      </c>
      <c r="K172" s="40">
        <f t="shared" si="31"/>
        <v>1462015190</v>
      </c>
      <c r="L172" s="109">
        <f t="shared" si="30"/>
        <v>3522928.1686746986</v>
      </c>
      <c r="M172" s="239">
        <f t="shared" si="39"/>
        <v>1.2799950650792672E-2</v>
      </c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</row>
    <row r="173" spans="1:32" ht="39.950000000000003" customHeight="1">
      <c r="A173" s="26"/>
      <c r="B173" s="332"/>
      <c r="C173" s="323"/>
      <c r="D173" s="327"/>
      <c r="E173" s="39" t="s">
        <v>127</v>
      </c>
      <c r="F173" s="132" t="s">
        <v>240</v>
      </c>
      <c r="G173" s="132" t="s">
        <v>288</v>
      </c>
      <c r="H173" s="40">
        <v>334</v>
      </c>
      <c r="I173" s="41">
        <v>639078530</v>
      </c>
      <c r="J173" s="42">
        <v>668171100</v>
      </c>
      <c r="K173" s="40">
        <f t="shared" si="31"/>
        <v>1307249630</v>
      </c>
      <c r="L173" s="109">
        <f t="shared" si="30"/>
        <v>3913921.0479041915</v>
      </c>
      <c r="M173" s="239">
        <f t="shared" si="39"/>
        <v>1.0301647029794584E-2</v>
      </c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</row>
    <row r="174" spans="1:32" ht="39.950000000000003" customHeight="1" thickBot="1">
      <c r="A174" s="26"/>
      <c r="B174" s="333"/>
      <c r="C174" s="325"/>
      <c r="D174" s="328"/>
      <c r="E174" s="43" t="s">
        <v>129</v>
      </c>
      <c r="F174" s="133" t="s">
        <v>147</v>
      </c>
      <c r="G174" s="133" t="s">
        <v>1090</v>
      </c>
      <c r="H174" s="44">
        <v>245</v>
      </c>
      <c r="I174" s="45">
        <v>1045365320</v>
      </c>
      <c r="J174" s="46">
        <v>64811830</v>
      </c>
      <c r="K174" s="44">
        <f t="shared" si="31"/>
        <v>1110177150</v>
      </c>
      <c r="L174" s="110">
        <f t="shared" si="30"/>
        <v>4531335.3061224492</v>
      </c>
      <c r="M174" s="239">
        <f t="shared" si="39"/>
        <v>7.5565973721547098E-3</v>
      </c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</row>
    <row r="175" spans="1:32" ht="39.950000000000003" customHeight="1">
      <c r="A175" s="26"/>
      <c r="B175" s="331">
        <v>35</v>
      </c>
      <c r="C175" s="330" t="s">
        <v>1</v>
      </c>
      <c r="D175" s="329">
        <f>Q39</f>
        <v>66353</v>
      </c>
      <c r="E175" s="47" t="s">
        <v>125</v>
      </c>
      <c r="F175" s="131" t="s">
        <v>144</v>
      </c>
      <c r="G175" s="131" t="s">
        <v>250</v>
      </c>
      <c r="H175" s="88">
        <v>1021</v>
      </c>
      <c r="I175" s="89">
        <v>2980606550</v>
      </c>
      <c r="J175" s="90">
        <v>414118640</v>
      </c>
      <c r="K175" s="88">
        <f t="shared" si="31"/>
        <v>3394725190</v>
      </c>
      <c r="L175" s="111">
        <f t="shared" si="30"/>
        <v>3324902.2428991185</v>
      </c>
      <c r="M175" s="238">
        <f>IFERROR(H175/$Q$39,"-")</f>
        <v>1.5387397706207707E-2</v>
      </c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</row>
    <row r="176" spans="1:32" ht="39.950000000000003" customHeight="1">
      <c r="A176" s="26"/>
      <c r="B176" s="332"/>
      <c r="C176" s="323"/>
      <c r="D176" s="327"/>
      <c r="E176" s="39" t="s">
        <v>126</v>
      </c>
      <c r="F176" s="132" t="s">
        <v>145</v>
      </c>
      <c r="G176" s="132" t="s">
        <v>277</v>
      </c>
      <c r="H176" s="40">
        <v>787</v>
      </c>
      <c r="I176" s="41">
        <v>2188499720</v>
      </c>
      <c r="J176" s="42">
        <v>507529660</v>
      </c>
      <c r="K176" s="40">
        <f t="shared" si="31"/>
        <v>2696029380</v>
      </c>
      <c r="L176" s="109">
        <f t="shared" si="30"/>
        <v>3425704.4218551461</v>
      </c>
      <c r="M176" s="239">
        <f t="shared" ref="M176:M179" si="40">IFERROR(H176/$Q$39,"-")</f>
        <v>1.1860805087938752E-2</v>
      </c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</row>
    <row r="177" spans="1:32" ht="39.950000000000003" customHeight="1">
      <c r="A177" s="26"/>
      <c r="B177" s="332"/>
      <c r="C177" s="323"/>
      <c r="D177" s="327"/>
      <c r="E177" s="39" t="s">
        <v>127</v>
      </c>
      <c r="F177" s="132" t="s">
        <v>240</v>
      </c>
      <c r="G177" s="132" t="s">
        <v>252</v>
      </c>
      <c r="H177" s="40">
        <v>726</v>
      </c>
      <c r="I177" s="41">
        <v>1444803490</v>
      </c>
      <c r="J177" s="42">
        <v>1371769000</v>
      </c>
      <c r="K177" s="40">
        <f t="shared" si="31"/>
        <v>2816572490</v>
      </c>
      <c r="L177" s="109">
        <f t="shared" si="30"/>
        <v>3879576.4325068872</v>
      </c>
      <c r="M177" s="239">
        <f t="shared" si="40"/>
        <v>1.094147966180881E-2</v>
      </c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</row>
    <row r="178" spans="1:32" ht="39.950000000000003" customHeight="1">
      <c r="A178" s="26"/>
      <c r="B178" s="332"/>
      <c r="C178" s="323"/>
      <c r="D178" s="327"/>
      <c r="E178" s="39" t="s">
        <v>128</v>
      </c>
      <c r="F178" s="132" t="s">
        <v>146</v>
      </c>
      <c r="G178" s="132" t="s">
        <v>253</v>
      </c>
      <c r="H178" s="40">
        <v>599</v>
      </c>
      <c r="I178" s="41">
        <v>1422999870</v>
      </c>
      <c r="J178" s="42">
        <v>283218220</v>
      </c>
      <c r="K178" s="40">
        <f t="shared" si="31"/>
        <v>1706218090</v>
      </c>
      <c r="L178" s="109">
        <f t="shared" si="30"/>
        <v>2848444.223706177</v>
      </c>
      <c r="M178" s="239">
        <f t="shared" si="40"/>
        <v>9.0274742664235227E-3</v>
      </c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</row>
    <row r="179" spans="1:32" ht="39.950000000000003" customHeight="1" thickBot="1">
      <c r="A179" s="26"/>
      <c r="B179" s="333"/>
      <c r="C179" s="325"/>
      <c r="D179" s="328"/>
      <c r="E179" s="43" t="s">
        <v>148</v>
      </c>
      <c r="F179" s="133" t="s">
        <v>149</v>
      </c>
      <c r="G179" s="133" t="s">
        <v>485</v>
      </c>
      <c r="H179" s="44">
        <v>443</v>
      </c>
      <c r="I179" s="45">
        <v>1677735380</v>
      </c>
      <c r="J179" s="46">
        <v>186058870</v>
      </c>
      <c r="K179" s="44">
        <f t="shared" si="31"/>
        <v>1863794250</v>
      </c>
      <c r="L179" s="110">
        <f t="shared" si="30"/>
        <v>4207210.4966139952</v>
      </c>
      <c r="M179" s="240">
        <f t="shared" si="40"/>
        <v>6.6764125209108861E-3</v>
      </c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</row>
    <row r="180" spans="1:32" ht="39.950000000000003" customHeight="1">
      <c r="A180" s="26"/>
      <c r="B180" s="331">
        <v>36</v>
      </c>
      <c r="C180" s="330" t="s">
        <v>2</v>
      </c>
      <c r="D180" s="329">
        <f>Q40</f>
        <v>18444</v>
      </c>
      <c r="E180" s="47" t="s">
        <v>125</v>
      </c>
      <c r="F180" s="131" t="s">
        <v>144</v>
      </c>
      <c r="G180" s="131" t="s">
        <v>250</v>
      </c>
      <c r="H180" s="88">
        <v>337</v>
      </c>
      <c r="I180" s="89">
        <v>988358950</v>
      </c>
      <c r="J180" s="90">
        <v>123872530</v>
      </c>
      <c r="K180" s="88">
        <f t="shared" si="31"/>
        <v>1112231480</v>
      </c>
      <c r="L180" s="111">
        <f t="shared" si="30"/>
        <v>3300390.1483679526</v>
      </c>
      <c r="M180" s="238">
        <f>IFERROR(H180/$Q$40,"-")</f>
        <v>1.8271524615050966E-2</v>
      </c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</row>
    <row r="181" spans="1:32" ht="39.950000000000003" customHeight="1">
      <c r="A181" s="26"/>
      <c r="B181" s="332"/>
      <c r="C181" s="323"/>
      <c r="D181" s="327"/>
      <c r="E181" s="39" t="s">
        <v>126</v>
      </c>
      <c r="F181" s="132" t="s">
        <v>145</v>
      </c>
      <c r="G181" s="132" t="s">
        <v>277</v>
      </c>
      <c r="H181" s="40">
        <v>205</v>
      </c>
      <c r="I181" s="41">
        <v>574109140</v>
      </c>
      <c r="J181" s="42">
        <v>138203450</v>
      </c>
      <c r="K181" s="40">
        <f t="shared" si="31"/>
        <v>712312590</v>
      </c>
      <c r="L181" s="109">
        <f t="shared" si="30"/>
        <v>3474695.5609756098</v>
      </c>
      <c r="M181" s="239">
        <f t="shared" ref="M181:M184" si="41">IFERROR(H181/$Q$40,"-")</f>
        <v>1.1114725656039905E-2</v>
      </c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</row>
    <row r="182" spans="1:32" ht="39.950000000000003" customHeight="1">
      <c r="A182" s="26"/>
      <c r="B182" s="332"/>
      <c r="C182" s="323"/>
      <c r="D182" s="327"/>
      <c r="E182" s="39" t="s">
        <v>128</v>
      </c>
      <c r="F182" s="132" t="s">
        <v>146</v>
      </c>
      <c r="G182" s="132" t="s">
        <v>271</v>
      </c>
      <c r="H182" s="40">
        <v>195</v>
      </c>
      <c r="I182" s="41">
        <v>485940320</v>
      </c>
      <c r="J182" s="42">
        <v>99542580</v>
      </c>
      <c r="K182" s="40">
        <f t="shared" si="31"/>
        <v>585482900</v>
      </c>
      <c r="L182" s="109">
        <f t="shared" si="30"/>
        <v>3002476.4102564105</v>
      </c>
      <c r="M182" s="239">
        <f t="shared" si="41"/>
        <v>1.0572543916720885E-2</v>
      </c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</row>
    <row r="183" spans="1:32" ht="39.950000000000003" customHeight="1">
      <c r="A183" s="26"/>
      <c r="B183" s="332"/>
      <c r="C183" s="323"/>
      <c r="D183" s="327"/>
      <c r="E183" s="39" t="s">
        <v>127</v>
      </c>
      <c r="F183" s="132" t="s">
        <v>240</v>
      </c>
      <c r="G183" s="132" t="s">
        <v>290</v>
      </c>
      <c r="H183" s="40">
        <v>171</v>
      </c>
      <c r="I183" s="41">
        <v>376242310</v>
      </c>
      <c r="J183" s="42">
        <v>336050120</v>
      </c>
      <c r="K183" s="40">
        <f t="shared" si="31"/>
        <v>712292430</v>
      </c>
      <c r="L183" s="109">
        <f t="shared" si="30"/>
        <v>4165452.8070175438</v>
      </c>
      <c r="M183" s="239">
        <f t="shared" si="41"/>
        <v>9.2713077423552375E-3</v>
      </c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</row>
    <row r="184" spans="1:32" ht="39.950000000000003" customHeight="1" thickBot="1">
      <c r="A184" s="26"/>
      <c r="B184" s="333"/>
      <c r="C184" s="325"/>
      <c r="D184" s="328"/>
      <c r="E184" s="43" t="s">
        <v>237</v>
      </c>
      <c r="F184" s="133" t="s">
        <v>238</v>
      </c>
      <c r="G184" s="133" t="s">
        <v>374</v>
      </c>
      <c r="H184" s="44">
        <v>158</v>
      </c>
      <c r="I184" s="45">
        <v>252448170</v>
      </c>
      <c r="J184" s="46">
        <v>63489060</v>
      </c>
      <c r="K184" s="44">
        <f t="shared" si="31"/>
        <v>315937230</v>
      </c>
      <c r="L184" s="110">
        <f t="shared" si="30"/>
        <v>1999602.7215189873</v>
      </c>
      <c r="M184" s="240">
        <f t="shared" si="41"/>
        <v>8.5664714812405118E-3</v>
      </c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</row>
    <row r="185" spans="1:32" ht="39.950000000000003" customHeight="1">
      <c r="A185" s="26"/>
      <c r="B185" s="331">
        <v>37</v>
      </c>
      <c r="C185" s="330" t="s">
        <v>3</v>
      </c>
      <c r="D185" s="329">
        <f>Q41</f>
        <v>57228</v>
      </c>
      <c r="E185" s="47" t="s">
        <v>125</v>
      </c>
      <c r="F185" s="131" t="s">
        <v>144</v>
      </c>
      <c r="G185" s="131" t="s">
        <v>250</v>
      </c>
      <c r="H185" s="88">
        <v>932</v>
      </c>
      <c r="I185" s="89">
        <v>2705244610</v>
      </c>
      <c r="J185" s="90">
        <v>376935780</v>
      </c>
      <c r="K185" s="88">
        <f t="shared" si="31"/>
        <v>3082180390</v>
      </c>
      <c r="L185" s="111">
        <f t="shared" si="30"/>
        <v>3307060.5042918455</v>
      </c>
      <c r="M185" s="238">
        <f>IFERROR(H185/$Q$41,"-")</f>
        <v>1.6285734255958622E-2</v>
      </c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</row>
    <row r="186" spans="1:32" ht="39.950000000000003" customHeight="1">
      <c r="A186" s="26"/>
      <c r="B186" s="332"/>
      <c r="C186" s="323"/>
      <c r="D186" s="327"/>
      <c r="E186" s="39" t="s">
        <v>126</v>
      </c>
      <c r="F186" s="132" t="s">
        <v>145</v>
      </c>
      <c r="G186" s="132" t="s">
        <v>314</v>
      </c>
      <c r="H186" s="40">
        <v>726</v>
      </c>
      <c r="I186" s="41">
        <v>2152842850</v>
      </c>
      <c r="J186" s="42">
        <v>455880210</v>
      </c>
      <c r="K186" s="40">
        <f t="shared" si="31"/>
        <v>2608723060</v>
      </c>
      <c r="L186" s="109">
        <f t="shared" si="30"/>
        <v>3593282.4517906336</v>
      </c>
      <c r="M186" s="239">
        <f t="shared" ref="M186:M189" si="42">IFERROR(H186/$Q$41,"-")</f>
        <v>1.2686097714405535E-2</v>
      </c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</row>
    <row r="187" spans="1:32" ht="39.950000000000003" customHeight="1">
      <c r="A187" s="26"/>
      <c r="B187" s="332"/>
      <c r="C187" s="323"/>
      <c r="D187" s="327"/>
      <c r="E187" s="39" t="s">
        <v>127</v>
      </c>
      <c r="F187" s="132" t="s">
        <v>240</v>
      </c>
      <c r="G187" s="132" t="s">
        <v>252</v>
      </c>
      <c r="H187" s="40">
        <v>588</v>
      </c>
      <c r="I187" s="41">
        <v>1227362620</v>
      </c>
      <c r="J187" s="42">
        <v>1046745840</v>
      </c>
      <c r="K187" s="40">
        <f t="shared" si="31"/>
        <v>2274108460</v>
      </c>
      <c r="L187" s="109">
        <f t="shared" si="30"/>
        <v>3867531.394557823</v>
      </c>
      <c r="M187" s="239">
        <f t="shared" si="42"/>
        <v>1.0274690710840848E-2</v>
      </c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</row>
    <row r="188" spans="1:32" ht="39.950000000000003" customHeight="1">
      <c r="A188" s="26"/>
      <c r="B188" s="332"/>
      <c r="C188" s="323"/>
      <c r="D188" s="327"/>
      <c r="E188" s="39" t="s">
        <v>128</v>
      </c>
      <c r="F188" s="132" t="s">
        <v>146</v>
      </c>
      <c r="G188" s="132" t="s">
        <v>253</v>
      </c>
      <c r="H188" s="40">
        <v>556</v>
      </c>
      <c r="I188" s="41">
        <v>1412800770</v>
      </c>
      <c r="J188" s="42">
        <v>273574820</v>
      </c>
      <c r="K188" s="40">
        <f t="shared" si="31"/>
        <v>1686375590</v>
      </c>
      <c r="L188" s="109">
        <f t="shared" si="30"/>
        <v>3033049.6223021583</v>
      </c>
      <c r="M188" s="239">
        <f t="shared" si="42"/>
        <v>9.7155238694345419E-3</v>
      </c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</row>
    <row r="189" spans="1:32" ht="39.950000000000003" customHeight="1" thickBot="1">
      <c r="A189" s="26"/>
      <c r="B189" s="333"/>
      <c r="C189" s="325"/>
      <c r="D189" s="328"/>
      <c r="E189" s="43" t="s">
        <v>129</v>
      </c>
      <c r="F189" s="133" t="s">
        <v>147</v>
      </c>
      <c r="G189" s="133" t="s">
        <v>1091</v>
      </c>
      <c r="H189" s="44">
        <v>421</v>
      </c>
      <c r="I189" s="45">
        <v>1504136020</v>
      </c>
      <c r="J189" s="46">
        <v>150015340</v>
      </c>
      <c r="K189" s="44">
        <f t="shared" si="31"/>
        <v>1654151360</v>
      </c>
      <c r="L189" s="110">
        <f t="shared" si="30"/>
        <v>3929100.617577197</v>
      </c>
      <c r="M189" s="239">
        <f t="shared" si="42"/>
        <v>7.3565387572516946E-3</v>
      </c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</row>
    <row r="190" spans="1:32" ht="39.950000000000003" customHeight="1">
      <c r="A190" s="26"/>
      <c r="B190" s="331">
        <v>38</v>
      </c>
      <c r="C190" s="330" t="s">
        <v>39</v>
      </c>
      <c r="D190" s="329">
        <f>Q42</f>
        <v>11957</v>
      </c>
      <c r="E190" s="47" t="s">
        <v>125</v>
      </c>
      <c r="F190" s="131" t="s">
        <v>144</v>
      </c>
      <c r="G190" s="131" t="s">
        <v>250</v>
      </c>
      <c r="H190" s="88">
        <v>201</v>
      </c>
      <c r="I190" s="89">
        <v>543906830</v>
      </c>
      <c r="J190" s="90">
        <v>75098050</v>
      </c>
      <c r="K190" s="88">
        <f t="shared" si="31"/>
        <v>619004880</v>
      </c>
      <c r="L190" s="111">
        <f t="shared" si="30"/>
        <v>3079626.2686567162</v>
      </c>
      <c r="M190" s="238">
        <f>IFERROR(H190/$Q$42,"-")</f>
        <v>1.6810236681441833E-2</v>
      </c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</row>
    <row r="191" spans="1:32" ht="39.950000000000003" customHeight="1">
      <c r="A191" s="26"/>
      <c r="B191" s="332"/>
      <c r="C191" s="323"/>
      <c r="D191" s="327"/>
      <c r="E191" s="39" t="s">
        <v>126</v>
      </c>
      <c r="F191" s="132" t="s">
        <v>145</v>
      </c>
      <c r="G191" s="132" t="s">
        <v>1092</v>
      </c>
      <c r="H191" s="40">
        <v>127</v>
      </c>
      <c r="I191" s="41">
        <v>355280780</v>
      </c>
      <c r="J191" s="42">
        <v>79771810</v>
      </c>
      <c r="K191" s="40">
        <f t="shared" si="31"/>
        <v>435052590</v>
      </c>
      <c r="L191" s="109">
        <f t="shared" si="30"/>
        <v>3425610.94488189</v>
      </c>
      <c r="M191" s="239">
        <f t="shared" ref="M191:M194" si="43">IFERROR(H191/$Q$42,"-")</f>
        <v>1.0621393326085138E-2</v>
      </c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</row>
    <row r="192" spans="1:32" ht="39.950000000000003" customHeight="1">
      <c r="A192" s="26"/>
      <c r="B192" s="332"/>
      <c r="C192" s="323"/>
      <c r="D192" s="327"/>
      <c r="E192" s="39" t="s">
        <v>148</v>
      </c>
      <c r="F192" s="132" t="s">
        <v>149</v>
      </c>
      <c r="G192" s="132" t="s">
        <v>1093</v>
      </c>
      <c r="H192" s="40">
        <v>123</v>
      </c>
      <c r="I192" s="41">
        <v>477205200</v>
      </c>
      <c r="J192" s="42">
        <v>45071570</v>
      </c>
      <c r="K192" s="40">
        <f t="shared" si="31"/>
        <v>522276770</v>
      </c>
      <c r="L192" s="109">
        <f t="shared" si="30"/>
        <v>4246152.6016260162</v>
      </c>
      <c r="M192" s="239">
        <f t="shared" si="43"/>
        <v>1.0286861252822615E-2</v>
      </c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</row>
    <row r="193" spans="1:32" ht="39.950000000000003" customHeight="1">
      <c r="A193" s="26"/>
      <c r="B193" s="332"/>
      <c r="C193" s="323"/>
      <c r="D193" s="327"/>
      <c r="E193" s="39" t="s">
        <v>127</v>
      </c>
      <c r="F193" s="132" t="s">
        <v>240</v>
      </c>
      <c r="G193" s="132" t="s">
        <v>1067</v>
      </c>
      <c r="H193" s="40">
        <v>118</v>
      </c>
      <c r="I193" s="41">
        <v>215503440</v>
      </c>
      <c r="J193" s="42">
        <v>215955150</v>
      </c>
      <c r="K193" s="40">
        <f t="shared" si="31"/>
        <v>431458590</v>
      </c>
      <c r="L193" s="109">
        <f t="shared" si="30"/>
        <v>3656428.7288135593</v>
      </c>
      <c r="M193" s="239">
        <f t="shared" si="43"/>
        <v>9.8686961612444585E-3</v>
      </c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</row>
    <row r="194" spans="1:32" ht="39.950000000000003" customHeight="1" thickBot="1">
      <c r="A194" s="26"/>
      <c r="B194" s="333"/>
      <c r="C194" s="325"/>
      <c r="D194" s="328"/>
      <c r="E194" s="43" t="s">
        <v>129</v>
      </c>
      <c r="F194" s="133" t="s">
        <v>147</v>
      </c>
      <c r="G194" s="133" t="s">
        <v>1090</v>
      </c>
      <c r="H194" s="44">
        <v>101</v>
      </c>
      <c r="I194" s="45">
        <v>349895070</v>
      </c>
      <c r="J194" s="46">
        <v>28794190</v>
      </c>
      <c r="K194" s="44">
        <f t="shared" si="31"/>
        <v>378689260</v>
      </c>
      <c r="L194" s="110">
        <f t="shared" si="30"/>
        <v>3749398.6138613862</v>
      </c>
      <c r="M194" s="239">
        <f t="shared" si="43"/>
        <v>8.4469348498787313E-3</v>
      </c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</row>
    <row r="195" spans="1:32" ht="39.950000000000003" customHeight="1">
      <c r="A195" s="26"/>
      <c r="B195" s="331">
        <v>39</v>
      </c>
      <c r="C195" s="330" t="s">
        <v>7</v>
      </c>
      <c r="D195" s="329">
        <f>Q43</f>
        <v>66470</v>
      </c>
      <c r="E195" s="47" t="s">
        <v>125</v>
      </c>
      <c r="F195" s="131" t="s">
        <v>144</v>
      </c>
      <c r="G195" s="131" t="s">
        <v>250</v>
      </c>
      <c r="H195" s="88">
        <v>1103</v>
      </c>
      <c r="I195" s="89">
        <v>3026565760</v>
      </c>
      <c r="J195" s="90">
        <v>462564430</v>
      </c>
      <c r="K195" s="88">
        <f t="shared" si="31"/>
        <v>3489130190</v>
      </c>
      <c r="L195" s="111">
        <f t="shared" si="30"/>
        <v>3163309.3291024477</v>
      </c>
      <c r="M195" s="238">
        <f>IFERROR(H195/$Q$43,"-")</f>
        <v>1.6593952158868663E-2</v>
      </c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</row>
    <row r="196" spans="1:32" ht="39.950000000000003" customHeight="1">
      <c r="A196" s="26"/>
      <c r="B196" s="332"/>
      <c r="C196" s="323"/>
      <c r="D196" s="327"/>
      <c r="E196" s="39" t="s">
        <v>126</v>
      </c>
      <c r="F196" s="132" t="s">
        <v>145</v>
      </c>
      <c r="G196" s="132" t="s">
        <v>296</v>
      </c>
      <c r="H196" s="40">
        <v>808</v>
      </c>
      <c r="I196" s="41">
        <v>2043801990</v>
      </c>
      <c r="J196" s="42">
        <v>504673400</v>
      </c>
      <c r="K196" s="40">
        <f t="shared" si="31"/>
        <v>2548475390</v>
      </c>
      <c r="L196" s="109">
        <f t="shared" si="30"/>
        <v>3154053.7004950494</v>
      </c>
      <c r="M196" s="239">
        <f t="shared" ref="M196:M199" si="44">IFERROR(H196/$Q$43,"-")</f>
        <v>1.215585978636979E-2</v>
      </c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</row>
    <row r="197" spans="1:32" ht="39.950000000000003" customHeight="1">
      <c r="A197" s="26"/>
      <c r="B197" s="332"/>
      <c r="C197" s="323"/>
      <c r="D197" s="327"/>
      <c r="E197" s="39" t="s">
        <v>128</v>
      </c>
      <c r="F197" s="132" t="s">
        <v>146</v>
      </c>
      <c r="G197" s="132" t="s">
        <v>287</v>
      </c>
      <c r="H197" s="40">
        <v>743</v>
      </c>
      <c r="I197" s="41">
        <v>1725339040</v>
      </c>
      <c r="J197" s="42">
        <v>392676170</v>
      </c>
      <c r="K197" s="40">
        <f t="shared" si="31"/>
        <v>2118015210</v>
      </c>
      <c r="L197" s="109">
        <f t="shared" ref="L197:L260" si="45">IFERROR(K197/H197,"-")</f>
        <v>2850626.1238223417</v>
      </c>
      <c r="M197" s="239">
        <f t="shared" si="44"/>
        <v>1.1177975026327667E-2</v>
      </c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</row>
    <row r="198" spans="1:32" ht="39.950000000000003" customHeight="1">
      <c r="A198" s="26"/>
      <c r="B198" s="332"/>
      <c r="C198" s="323"/>
      <c r="D198" s="327"/>
      <c r="E198" s="39" t="s">
        <v>127</v>
      </c>
      <c r="F198" s="132" t="s">
        <v>240</v>
      </c>
      <c r="G198" s="132" t="s">
        <v>290</v>
      </c>
      <c r="H198" s="40">
        <v>644</v>
      </c>
      <c r="I198" s="41">
        <v>1309705060</v>
      </c>
      <c r="J198" s="42">
        <v>1228371380</v>
      </c>
      <c r="K198" s="40">
        <f t="shared" ref="K198:K261" si="46">SUM(I198:J198)</f>
        <v>2538076440</v>
      </c>
      <c r="L198" s="109">
        <f t="shared" si="45"/>
        <v>3941112.4844720499</v>
      </c>
      <c r="M198" s="239">
        <f t="shared" si="44"/>
        <v>9.688581314878892E-3</v>
      </c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</row>
    <row r="199" spans="1:32" ht="39.950000000000003" customHeight="1" thickBot="1">
      <c r="A199" s="26"/>
      <c r="B199" s="333"/>
      <c r="C199" s="325"/>
      <c r="D199" s="328"/>
      <c r="E199" s="43" t="s">
        <v>148</v>
      </c>
      <c r="F199" s="133" t="s">
        <v>149</v>
      </c>
      <c r="G199" s="133" t="s">
        <v>483</v>
      </c>
      <c r="H199" s="44">
        <v>501</v>
      </c>
      <c r="I199" s="45">
        <v>1656063520</v>
      </c>
      <c r="J199" s="46">
        <v>211765420</v>
      </c>
      <c r="K199" s="44">
        <f t="shared" si="46"/>
        <v>1867828940</v>
      </c>
      <c r="L199" s="110">
        <f t="shared" si="45"/>
        <v>3728201.4770459081</v>
      </c>
      <c r="M199" s="239">
        <f t="shared" si="44"/>
        <v>7.5372348427862196E-3</v>
      </c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</row>
    <row r="200" spans="1:32" ht="39.950000000000003" customHeight="1">
      <c r="A200" s="26"/>
      <c r="B200" s="331">
        <v>40</v>
      </c>
      <c r="C200" s="330" t="s">
        <v>40</v>
      </c>
      <c r="D200" s="329">
        <f>Q44</f>
        <v>14344</v>
      </c>
      <c r="E200" s="47" t="s">
        <v>125</v>
      </c>
      <c r="F200" s="131" t="s">
        <v>144</v>
      </c>
      <c r="G200" s="131" t="s">
        <v>250</v>
      </c>
      <c r="H200" s="88">
        <v>306</v>
      </c>
      <c r="I200" s="89">
        <v>859348600</v>
      </c>
      <c r="J200" s="90">
        <v>120380180</v>
      </c>
      <c r="K200" s="88">
        <f t="shared" si="46"/>
        <v>979728780</v>
      </c>
      <c r="L200" s="111">
        <f t="shared" si="45"/>
        <v>3201728.0392156863</v>
      </c>
      <c r="M200" s="238">
        <f>IFERROR(H200/$Q$44,"-")</f>
        <v>2.1332961517010595E-2</v>
      </c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</row>
    <row r="201" spans="1:32" ht="39.950000000000003" customHeight="1">
      <c r="A201" s="26"/>
      <c r="B201" s="332"/>
      <c r="C201" s="323"/>
      <c r="D201" s="327"/>
      <c r="E201" s="39" t="s">
        <v>148</v>
      </c>
      <c r="F201" s="132" t="s">
        <v>149</v>
      </c>
      <c r="G201" s="132" t="s">
        <v>1094</v>
      </c>
      <c r="H201" s="40">
        <v>195</v>
      </c>
      <c r="I201" s="41">
        <v>700020810</v>
      </c>
      <c r="J201" s="42">
        <v>52481470</v>
      </c>
      <c r="K201" s="40">
        <f t="shared" si="46"/>
        <v>752502280</v>
      </c>
      <c r="L201" s="109">
        <f t="shared" si="45"/>
        <v>3858986.0512820515</v>
      </c>
      <c r="M201" s="239">
        <f t="shared" ref="M201:M204" si="47">IFERROR(H201/$Q$44,"-")</f>
        <v>1.3594534300055772E-2</v>
      </c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</row>
    <row r="202" spans="1:32" ht="39.950000000000003" customHeight="1">
      <c r="A202" s="26"/>
      <c r="B202" s="332"/>
      <c r="C202" s="323"/>
      <c r="D202" s="327"/>
      <c r="E202" s="39" t="s">
        <v>126</v>
      </c>
      <c r="F202" s="132" t="s">
        <v>145</v>
      </c>
      <c r="G202" s="132" t="s">
        <v>317</v>
      </c>
      <c r="H202" s="40">
        <v>164</v>
      </c>
      <c r="I202" s="41">
        <v>466288820</v>
      </c>
      <c r="J202" s="42">
        <v>96292410</v>
      </c>
      <c r="K202" s="40">
        <f t="shared" si="46"/>
        <v>562581230</v>
      </c>
      <c r="L202" s="109">
        <f t="shared" si="45"/>
        <v>3430373.3536585364</v>
      </c>
      <c r="M202" s="239">
        <f t="shared" si="47"/>
        <v>1.143335192414947E-2</v>
      </c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</row>
    <row r="203" spans="1:32" ht="39.950000000000003" customHeight="1">
      <c r="A203" s="26"/>
      <c r="B203" s="332"/>
      <c r="C203" s="323"/>
      <c r="D203" s="327"/>
      <c r="E203" s="39" t="s">
        <v>127</v>
      </c>
      <c r="F203" s="132" t="s">
        <v>240</v>
      </c>
      <c r="G203" s="132" t="s">
        <v>288</v>
      </c>
      <c r="H203" s="40">
        <v>138</v>
      </c>
      <c r="I203" s="41">
        <v>290076410</v>
      </c>
      <c r="J203" s="42">
        <v>219424490</v>
      </c>
      <c r="K203" s="40">
        <f t="shared" si="46"/>
        <v>509500900</v>
      </c>
      <c r="L203" s="109">
        <f t="shared" si="45"/>
        <v>3692035.5072463769</v>
      </c>
      <c r="M203" s="239">
        <f t="shared" si="47"/>
        <v>9.6207473508087005E-3</v>
      </c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</row>
    <row r="204" spans="1:32" ht="39.950000000000003" customHeight="1" thickBot="1">
      <c r="A204" s="26"/>
      <c r="B204" s="333"/>
      <c r="C204" s="325"/>
      <c r="D204" s="328"/>
      <c r="E204" s="43" t="s">
        <v>237</v>
      </c>
      <c r="F204" s="133" t="s">
        <v>238</v>
      </c>
      <c r="G204" s="133" t="s">
        <v>488</v>
      </c>
      <c r="H204" s="44">
        <v>135</v>
      </c>
      <c r="I204" s="45">
        <v>251220740</v>
      </c>
      <c r="J204" s="46">
        <v>47591710</v>
      </c>
      <c r="K204" s="44">
        <f t="shared" si="46"/>
        <v>298812450</v>
      </c>
      <c r="L204" s="110">
        <f t="shared" si="45"/>
        <v>2213425.5555555555</v>
      </c>
      <c r="M204" s="240">
        <f t="shared" si="47"/>
        <v>9.4116006692693804E-3</v>
      </c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</row>
    <row r="205" spans="1:32" ht="39.950000000000003" customHeight="1">
      <c r="A205" s="26"/>
      <c r="B205" s="331">
        <v>41</v>
      </c>
      <c r="C205" s="330" t="s">
        <v>11</v>
      </c>
      <c r="D205" s="329">
        <f>Q45</f>
        <v>26342</v>
      </c>
      <c r="E205" s="47" t="s">
        <v>125</v>
      </c>
      <c r="F205" s="131" t="s">
        <v>144</v>
      </c>
      <c r="G205" s="131" t="s">
        <v>250</v>
      </c>
      <c r="H205" s="88">
        <v>467</v>
      </c>
      <c r="I205" s="89">
        <v>1151892180</v>
      </c>
      <c r="J205" s="90">
        <v>183062110</v>
      </c>
      <c r="K205" s="88">
        <f t="shared" si="46"/>
        <v>1334954290</v>
      </c>
      <c r="L205" s="111">
        <f t="shared" si="45"/>
        <v>2858574.4967880086</v>
      </c>
      <c r="M205" s="238">
        <f>IFERROR(H205/$Q$45,"-")</f>
        <v>1.7728342570799485E-2</v>
      </c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</row>
    <row r="206" spans="1:32" ht="39.950000000000003" customHeight="1">
      <c r="A206" s="26"/>
      <c r="B206" s="332"/>
      <c r="C206" s="323"/>
      <c r="D206" s="327"/>
      <c r="E206" s="39" t="s">
        <v>126</v>
      </c>
      <c r="F206" s="132" t="s">
        <v>145</v>
      </c>
      <c r="G206" s="132" t="s">
        <v>277</v>
      </c>
      <c r="H206" s="40">
        <v>336</v>
      </c>
      <c r="I206" s="41">
        <v>935049970</v>
      </c>
      <c r="J206" s="42">
        <v>238086570</v>
      </c>
      <c r="K206" s="40">
        <f t="shared" si="46"/>
        <v>1173136540</v>
      </c>
      <c r="L206" s="109">
        <f t="shared" si="45"/>
        <v>3491477.7976190476</v>
      </c>
      <c r="M206" s="239">
        <f t="shared" ref="M206:M209" si="48">IFERROR(H206/$Q$45,"-")</f>
        <v>1.2755295725457444E-2</v>
      </c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</row>
    <row r="207" spans="1:32" ht="39.950000000000003" customHeight="1">
      <c r="A207" s="26"/>
      <c r="B207" s="332"/>
      <c r="C207" s="323"/>
      <c r="D207" s="327"/>
      <c r="E207" s="39" t="s">
        <v>128</v>
      </c>
      <c r="F207" s="132" t="s">
        <v>146</v>
      </c>
      <c r="G207" s="132" t="s">
        <v>287</v>
      </c>
      <c r="H207" s="40">
        <v>273</v>
      </c>
      <c r="I207" s="41">
        <v>675320290</v>
      </c>
      <c r="J207" s="42">
        <v>125143670</v>
      </c>
      <c r="K207" s="40">
        <f t="shared" si="46"/>
        <v>800463960</v>
      </c>
      <c r="L207" s="109">
        <f t="shared" si="45"/>
        <v>2932102.4175824174</v>
      </c>
      <c r="M207" s="239">
        <f t="shared" si="48"/>
        <v>1.0363677776934173E-2</v>
      </c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</row>
    <row r="208" spans="1:32" ht="39.950000000000003" customHeight="1">
      <c r="A208" s="26"/>
      <c r="B208" s="332"/>
      <c r="C208" s="323"/>
      <c r="D208" s="327"/>
      <c r="E208" s="39" t="s">
        <v>127</v>
      </c>
      <c r="F208" s="132" t="s">
        <v>240</v>
      </c>
      <c r="G208" s="132" t="s">
        <v>300</v>
      </c>
      <c r="H208" s="40">
        <v>251</v>
      </c>
      <c r="I208" s="41">
        <v>542950140</v>
      </c>
      <c r="J208" s="42">
        <v>471265780</v>
      </c>
      <c r="K208" s="40">
        <f t="shared" si="46"/>
        <v>1014215920</v>
      </c>
      <c r="L208" s="109">
        <f t="shared" si="45"/>
        <v>4040700.8764940239</v>
      </c>
      <c r="M208" s="239">
        <f t="shared" si="48"/>
        <v>9.528509604433983E-3</v>
      </c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</row>
    <row r="209" spans="1:32" ht="39.950000000000003" customHeight="1" thickBot="1">
      <c r="A209" s="26"/>
      <c r="B209" s="333"/>
      <c r="C209" s="325"/>
      <c r="D209" s="328"/>
      <c r="E209" s="43" t="s">
        <v>237</v>
      </c>
      <c r="F209" s="133" t="s">
        <v>238</v>
      </c>
      <c r="G209" s="133" t="s">
        <v>374</v>
      </c>
      <c r="H209" s="44">
        <v>237</v>
      </c>
      <c r="I209" s="45">
        <v>404217140</v>
      </c>
      <c r="J209" s="46">
        <v>110316840</v>
      </c>
      <c r="K209" s="44">
        <f t="shared" si="46"/>
        <v>514533980</v>
      </c>
      <c r="L209" s="110">
        <f t="shared" si="45"/>
        <v>2171029.4514767933</v>
      </c>
      <c r="M209" s="239">
        <f t="shared" si="48"/>
        <v>8.9970389492065907E-3</v>
      </c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</row>
    <row r="210" spans="1:32" ht="39.950000000000003" customHeight="1">
      <c r="A210" s="26"/>
      <c r="B210" s="331">
        <v>42</v>
      </c>
      <c r="C210" s="330" t="s">
        <v>12</v>
      </c>
      <c r="D210" s="329">
        <f>Q46</f>
        <v>70556</v>
      </c>
      <c r="E210" s="47" t="s">
        <v>125</v>
      </c>
      <c r="F210" s="131" t="s">
        <v>144</v>
      </c>
      <c r="G210" s="131" t="s">
        <v>250</v>
      </c>
      <c r="H210" s="88">
        <v>1231</v>
      </c>
      <c r="I210" s="89">
        <v>2933675290</v>
      </c>
      <c r="J210" s="90">
        <v>516973340</v>
      </c>
      <c r="K210" s="88">
        <f t="shared" si="46"/>
        <v>3450648630</v>
      </c>
      <c r="L210" s="111">
        <f t="shared" si="45"/>
        <v>2803126.425670187</v>
      </c>
      <c r="M210" s="238">
        <f>IFERROR(H210/$Q$46,"-")</f>
        <v>1.7447134191280685E-2</v>
      </c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</row>
    <row r="211" spans="1:32" ht="39.950000000000003" customHeight="1">
      <c r="A211" s="26"/>
      <c r="B211" s="332"/>
      <c r="C211" s="323"/>
      <c r="D211" s="327"/>
      <c r="E211" s="39" t="s">
        <v>126</v>
      </c>
      <c r="F211" s="132" t="s">
        <v>145</v>
      </c>
      <c r="G211" s="132" t="s">
        <v>296</v>
      </c>
      <c r="H211" s="40">
        <v>830</v>
      </c>
      <c r="I211" s="41">
        <v>2133188990</v>
      </c>
      <c r="J211" s="42">
        <v>536755800</v>
      </c>
      <c r="K211" s="40">
        <f t="shared" si="46"/>
        <v>2669944790</v>
      </c>
      <c r="L211" s="109">
        <f t="shared" si="45"/>
        <v>3216800.9518072288</v>
      </c>
      <c r="M211" s="239">
        <f t="shared" ref="M211:M214" si="49">IFERROR(H211/$Q$46,"-")</f>
        <v>1.1763705425477635E-2</v>
      </c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</row>
    <row r="212" spans="1:32" ht="39.950000000000003" customHeight="1">
      <c r="A212" s="26"/>
      <c r="B212" s="332"/>
      <c r="C212" s="323"/>
      <c r="D212" s="327"/>
      <c r="E212" s="39" t="s">
        <v>128</v>
      </c>
      <c r="F212" s="132" t="s">
        <v>146</v>
      </c>
      <c r="G212" s="132" t="s">
        <v>287</v>
      </c>
      <c r="H212" s="40">
        <v>708</v>
      </c>
      <c r="I212" s="41">
        <v>1502855520</v>
      </c>
      <c r="J212" s="42">
        <v>384618750</v>
      </c>
      <c r="K212" s="40">
        <f t="shared" si="46"/>
        <v>1887474270</v>
      </c>
      <c r="L212" s="109">
        <f t="shared" si="45"/>
        <v>2665924.1101694917</v>
      </c>
      <c r="M212" s="239">
        <f t="shared" si="49"/>
        <v>1.003458245932309E-2</v>
      </c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</row>
    <row r="213" spans="1:32" ht="39.950000000000003" customHeight="1">
      <c r="A213" s="26"/>
      <c r="B213" s="332"/>
      <c r="C213" s="323"/>
      <c r="D213" s="327"/>
      <c r="E213" s="39" t="s">
        <v>127</v>
      </c>
      <c r="F213" s="132" t="s">
        <v>240</v>
      </c>
      <c r="G213" s="132" t="s">
        <v>252</v>
      </c>
      <c r="H213" s="40">
        <v>686</v>
      </c>
      <c r="I213" s="41">
        <v>1511686530</v>
      </c>
      <c r="J213" s="42">
        <v>1222395220</v>
      </c>
      <c r="K213" s="40">
        <f t="shared" si="46"/>
        <v>2734081750</v>
      </c>
      <c r="L213" s="109">
        <f t="shared" si="45"/>
        <v>3985541.9096209914</v>
      </c>
      <c r="M213" s="239">
        <f t="shared" si="49"/>
        <v>9.7227733998525995E-3</v>
      </c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</row>
    <row r="214" spans="1:32" ht="39.950000000000003" customHeight="1" thickBot="1">
      <c r="A214" s="26"/>
      <c r="B214" s="333"/>
      <c r="C214" s="325"/>
      <c r="D214" s="328"/>
      <c r="E214" s="43" t="s">
        <v>129</v>
      </c>
      <c r="F214" s="133" t="s">
        <v>147</v>
      </c>
      <c r="G214" s="133" t="s">
        <v>1095</v>
      </c>
      <c r="H214" s="44">
        <v>549</v>
      </c>
      <c r="I214" s="45">
        <v>1791082870</v>
      </c>
      <c r="J214" s="46">
        <v>166384990</v>
      </c>
      <c r="K214" s="44">
        <f t="shared" si="46"/>
        <v>1957467860</v>
      </c>
      <c r="L214" s="110">
        <f t="shared" si="45"/>
        <v>3565515.2276867032</v>
      </c>
      <c r="M214" s="240">
        <f t="shared" si="49"/>
        <v>7.7810533476954475E-3</v>
      </c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</row>
    <row r="215" spans="1:32" ht="39.950000000000003" customHeight="1">
      <c r="A215" s="26"/>
      <c r="B215" s="331">
        <v>43</v>
      </c>
      <c r="C215" s="330" t="s">
        <v>8</v>
      </c>
      <c r="D215" s="329">
        <f>Q47</f>
        <v>43423</v>
      </c>
      <c r="E215" s="47" t="s">
        <v>125</v>
      </c>
      <c r="F215" s="131" t="s">
        <v>144</v>
      </c>
      <c r="G215" s="131" t="s">
        <v>250</v>
      </c>
      <c r="H215" s="88">
        <v>775</v>
      </c>
      <c r="I215" s="89">
        <v>2090728110</v>
      </c>
      <c r="J215" s="90">
        <v>305507170</v>
      </c>
      <c r="K215" s="88">
        <f t="shared" si="46"/>
        <v>2396235280</v>
      </c>
      <c r="L215" s="111">
        <f t="shared" si="45"/>
        <v>3091916.4903225806</v>
      </c>
      <c r="M215" s="238">
        <f>IFERROR(H215/$Q$47,"-")</f>
        <v>1.7847684406881146E-2</v>
      </c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</row>
    <row r="216" spans="1:32" ht="39.950000000000003" customHeight="1">
      <c r="A216" s="26"/>
      <c r="B216" s="332"/>
      <c r="C216" s="323"/>
      <c r="D216" s="327"/>
      <c r="E216" s="39" t="s">
        <v>126</v>
      </c>
      <c r="F216" s="132" t="s">
        <v>145</v>
      </c>
      <c r="G216" s="132" t="s">
        <v>277</v>
      </c>
      <c r="H216" s="40">
        <v>522</v>
      </c>
      <c r="I216" s="41">
        <v>1391667920</v>
      </c>
      <c r="J216" s="42">
        <v>309043630</v>
      </c>
      <c r="K216" s="40">
        <f t="shared" si="46"/>
        <v>1700711550</v>
      </c>
      <c r="L216" s="109">
        <f t="shared" si="45"/>
        <v>3258068.1034482759</v>
      </c>
      <c r="M216" s="239">
        <f t="shared" ref="M216:M219" si="50">IFERROR(H216/$Q$47,"-")</f>
        <v>1.2021279045667042E-2</v>
      </c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</row>
    <row r="217" spans="1:32" ht="39.950000000000003" customHeight="1">
      <c r="A217" s="26"/>
      <c r="B217" s="332"/>
      <c r="C217" s="323"/>
      <c r="D217" s="327"/>
      <c r="E217" s="39" t="s">
        <v>127</v>
      </c>
      <c r="F217" s="132" t="s">
        <v>240</v>
      </c>
      <c r="G217" s="132" t="s">
        <v>1075</v>
      </c>
      <c r="H217" s="40">
        <v>480</v>
      </c>
      <c r="I217" s="41">
        <v>979375850</v>
      </c>
      <c r="J217" s="42">
        <v>781542340</v>
      </c>
      <c r="K217" s="40">
        <f t="shared" si="46"/>
        <v>1760918190</v>
      </c>
      <c r="L217" s="109">
        <f t="shared" si="45"/>
        <v>3668579.5625</v>
      </c>
      <c r="M217" s="239">
        <f t="shared" si="50"/>
        <v>1.1054049697165096E-2</v>
      </c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</row>
    <row r="218" spans="1:32" ht="39.950000000000003" customHeight="1">
      <c r="A218" s="26"/>
      <c r="B218" s="332"/>
      <c r="C218" s="323"/>
      <c r="D218" s="327"/>
      <c r="E218" s="39" t="s">
        <v>128</v>
      </c>
      <c r="F218" s="132" t="s">
        <v>146</v>
      </c>
      <c r="G218" s="132" t="s">
        <v>315</v>
      </c>
      <c r="H218" s="40">
        <v>455</v>
      </c>
      <c r="I218" s="41">
        <v>1104142210</v>
      </c>
      <c r="J218" s="42">
        <v>223498760</v>
      </c>
      <c r="K218" s="40">
        <f t="shared" si="46"/>
        <v>1327640970</v>
      </c>
      <c r="L218" s="109">
        <f t="shared" si="45"/>
        <v>2917892.2417582418</v>
      </c>
      <c r="M218" s="239">
        <f t="shared" si="50"/>
        <v>1.0478317942104414E-2</v>
      </c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</row>
    <row r="219" spans="1:32" ht="39.950000000000003" customHeight="1" thickBot="1">
      <c r="A219" s="26"/>
      <c r="B219" s="333"/>
      <c r="C219" s="325"/>
      <c r="D219" s="328"/>
      <c r="E219" s="43" t="s">
        <v>148</v>
      </c>
      <c r="F219" s="133" t="s">
        <v>149</v>
      </c>
      <c r="G219" s="133" t="s">
        <v>1096</v>
      </c>
      <c r="H219" s="44">
        <v>368</v>
      </c>
      <c r="I219" s="45">
        <v>1263035480</v>
      </c>
      <c r="J219" s="46">
        <v>120137370</v>
      </c>
      <c r="K219" s="44">
        <f t="shared" si="46"/>
        <v>1383172850</v>
      </c>
      <c r="L219" s="110">
        <f t="shared" si="45"/>
        <v>3758621.875</v>
      </c>
      <c r="M219" s="239">
        <f t="shared" si="50"/>
        <v>8.4747714344932407E-3</v>
      </c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</row>
    <row r="220" spans="1:32" ht="39.950000000000003" customHeight="1">
      <c r="A220" s="26"/>
      <c r="B220" s="331">
        <v>44</v>
      </c>
      <c r="C220" s="330" t="s">
        <v>18</v>
      </c>
      <c r="D220" s="329">
        <f>Q48</f>
        <v>46653</v>
      </c>
      <c r="E220" s="47" t="s">
        <v>125</v>
      </c>
      <c r="F220" s="131" t="s">
        <v>144</v>
      </c>
      <c r="G220" s="131" t="s">
        <v>250</v>
      </c>
      <c r="H220" s="88">
        <v>754</v>
      </c>
      <c r="I220" s="89">
        <v>1931279730</v>
      </c>
      <c r="J220" s="90">
        <v>312785290</v>
      </c>
      <c r="K220" s="88">
        <f t="shared" si="46"/>
        <v>2244065020</v>
      </c>
      <c r="L220" s="111">
        <f t="shared" si="45"/>
        <v>2976213.5543766581</v>
      </c>
      <c r="M220" s="238">
        <f>IFERROR(H220/$Q$48,"-")</f>
        <v>1.6161875977964976E-2</v>
      </c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</row>
    <row r="221" spans="1:32" ht="39.950000000000003" customHeight="1">
      <c r="A221" s="26"/>
      <c r="B221" s="332"/>
      <c r="C221" s="323"/>
      <c r="D221" s="327"/>
      <c r="E221" s="39" t="s">
        <v>126</v>
      </c>
      <c r="F221" s="132" t="s">
        <v>145</v>
      </c>
      <c r="G221" s="132" t="s">
        <v>251</v>
      </c>
      <c r="H221" s="40">
        <v>597</v>
      </c>
      <c r="I221" s="41">
        <v>1635718460</v>
      </c>
      <c r="J221" s="42">
        <v>385829410</v>
      </c>
      <c r="K221" s="40">
        <f t="shared" si="46"/>
        <v>2021547870</v>
      </c>
      <c r="L221" s="109">
        <f t="shared" si="45"/>
        <v>3386177.3366834172</v>
      </c>
      <c r="M221" s="239">
        <f t="shared" ref="M221:M224" si="51">IFERROR(H221/$Q$48,"-")</f>
        <v>1.27966047199537E-2</v>
      </c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</row>
    <row r="222" spans="1:32" ht="39.950000000000003" customHeight="1">
      <c r="A222" s="26"/>
      <c r="B222" s="332"/>
      <c r="C222" s="323"/>
      <c r="D222" s="327"/>
      <c r="E222" s="39" t="s">
        <v>127</v>
      </c>
      <c r="F222" s="132" t="s">
        <v>240</v>
      </c>
      <c r="G222" s="132" t="s">
        <v>288</v>
      </c>
      <c r="H222" s="40">
        <v>441</v>
      </c>
      <c r="I222" s="41">
        <v>847016170</v>
      </c>
      <c r="J222" s="42">
        <v>1036180700</v>
      </c>
      <c r="K222" s="40">
        <f t="shared" si="46"/>
        <v>1883196870</v>
      </c>
      <c r="L222" s="109">
        <f t="shared" si="45"/>
        <v>4270287.6870748298</v>
      </c>
      <c r="M222" s="239">
        <f t="shared" si="51"/>
        <v>9.4527683107195684E-3</v>
      </c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</row>
    <row r="223" spans="1:32" ht="39.950000000000003" customHeight="1">
      <c r="A223" s="26"/>
      <c r="B223" s="332"/>
      <c r="C223" s="323"/>
      <c r="D223" s="327"/>
      <c r="E223" s="39" t="s">
        <v>128</v>
      </c>
      <c r="F223" s="132" t="s">
        <v>146</v>
      </c>
      <c r="G223" s="132" t="s">
        <v>490</v>
      </c>
      <c r="H223" s="40">
        <v>390</v>
      </c>
      <c r="I223" s="41">
        <v>851158980</v>
      </c>
      <c r="J223" s="42">
        <v>209906410</v>
      </c>
      <c r="K223" s="40">
        <f t="shared" si="46"/>
        <v>1061065390</v>
      </c>
      <c r="L223" s="109">
        <f t="shared" si="45"/>
        <v>2720680.487179487</v>
      </c>
      <c r="M223" s="239">
        <f t="shared" si="51"/>
        <v>8.3595910230853318E-3</v>
      </c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</row>
    <row r="224" spans="1:32" ht="39.950000000000003" customHeight="1" thickBot="1">
      <c r="A224" s="26"/>
      <c r="B224" s="333"/>
      <c r="C224" s="325"/>
      <c r="D224" s="328"/>
      <c r="E224" s="43" t="s">
        <v>237</v>
      </c>
      <c r="F224" s="133" t="s">
        <v>238</v>
      </c>
      <c r="G224" s="133" t="s">
        <v>374</v>
      </c>
      <c r="H224" s="44">
        <v>349</v>
      </c>
      <c r="I224" s="45">
        <v>724207910</v>
      </c>
      <c r="J224" s="46">
        <v>139605120</v>
      </c>
      <c r="K224" s="44">
        <f t="shared" si="46"/>
        <v>863813030</v>
      </c>
      <c r="L224" s="110">
        <f t="shared" si="45"/>
        <v>2475108.9684813754</v>
      </c>
      <c r="M224" s="239">
        <f t="shared" si="51"/>
        <v>7.4807622232225153E-3</v>
      </c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</row>
    <row r="225" spans="1:32" ht="39.950000000000003" customHeight="1">
      <c r="A225" s="26"/>
      <c r="B225" s="331">
        <v>45</v>
      </c>
      <c r="C225" s="330" t="s">
        <v>41</v>
      </c>
      <c r="D225" s="329">
        <f>Q49</f>
        <v>16304</v>
      </c>
      <c r="E225" s="47" t="s">
        <v>125</v>
      </c>
      <c r="F225" s="131" t="s">
        <v>144</v>
      </c>
      <c r="G225" s="131" t="s">
        <v>250</v>
      </c>
      <c r="H225" s="88">
        <v>294</v>
      </c>
      <c r="I225" s="89">
        <v>811872100</v>
      </c>
      <c r="J225" s="90">
        <v>116715730</v>
      </c>
      <c r="K225" s="88">
        <f t="shared" si="46"/>
        <v>928587830</v>
      </c>
      <c r="L225" s="111">
        <f t="shared" si="45"/>
        <v>3158462.0068027209</v>
      </c>
      <c r="M225" s="238">
        <f>IFERROR(H225/$Q$49,"-")</f>
        <v>1.8032384690873406E-2</v>
      </c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</row>
    <row r="226" spans="1:32" ht="39.950000000000003" customHeight="1">
      <c r="A226" s="26"/>
      <c r="B226" s="332"/>
      <c r="C226" s="323"/>
      <c r="D226" s="327"/>
      <c r="E226" s="39" t="s">
        <v>148</v>
      </c>
      <c r="F226" s="132" t="s">
        <v>149</v>
      </c>
      <c r="G226" s="132" t="s">
        <v>1086</v>
      </c>
      <c r="H226" s="40">
        <v>217</v>
      </c>
      <c r="I226" s="41">
        <v>833154750</v>
      </c>
      <c r="J226" s="42">
        <v>64635370</v>
      </c>
      <c r="K226" s="40">
        <f t="shared" si="46"/>
        <v>897790120</v>
      </c>
      <c r="L226" s="109">
        <f t="shared" si="45"/>
        <v>4137281.658986175</v>
      </c>
      <c r="M226" s="239">
        <f t="shared" ref="M226:M229" si="52">IFERROR(H226/$Q$49,"-")</f>
        <v>1.3309617271835132E-2</v>
      </c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</row>
    <row r="227" spans="1:32" ht="39.950000000000003" customHeight="1">
      <c r="A227" s="26"/>
      <c r="B227" s="332"/>
      <c r="C227" s="323"/>
      <c r="D227" s="327"/>
      <c r="E227" s="39" t="s">
        <v>126</v>
      </c>
      <c r="F227" s="132" t="s">
        <v>145</v>
      </c>
      <c r="G227" s="132" t="s">
        <v>296</v>
      </c>
      <c r="H227" s="40">
        <v>171</v>
      </c>
      <c r="I227" s="41">
        <v>496582070</v>
      </c>
      <c r="J227" s="42">
        <v>103788880</v>
      </c>
      <c r="K227" s="40">
        <f t="shared" si="46"/>
        <v>600370950</v>
      </c>
      <c r="L227" s="109">
        <f t="shared" si="45"/>
        <v>3510941.2280701753</v>
      </c>
      <c r="M227" s="239">
        <f t="shared" si="52"/>
        <v>1.0488223748773307E-2</v>
      </c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</row>
    <row r="228" spans="1:32" ht="39.950000000000003" customHeight="1">
      <c r="A228" s="26"/>
      <c r="B228" s="332"/>
      <c r="C228" s="323"/>
      <c r="D228" s="327"/>
      <c r="E228" s="39" t="s">
        <v>127</v>
      </c>
      <c r="F228" s="132" t="s">
        <v>240</v>
      </c>
      <c r="G228" s="132" t="s">
        <v>252</v>
      </c>
      <c r="H228" s="40">
        <v>129</v>
      </c>
      <c r="I228" s="41">
        <v>257242960</v>
      </c>
      <c r="J228" s="42">
        <v>282179660</v>
      </c>
      <c r="K228" s="40">
        <f t="shared" si="46"/>
        <v>539422620</v>
      </c>
      <c r="L228" s="109">
        <f t="shared" si="45"/>
        <v>4181570.6976744188</v>
      </c>
      <c r="M228" s="239">
        <f t="shared" si="52"/>
        <v>7.9121687929342484E-3</v>
      </c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</row>
    <row r="229" spans="1:32" ht="39.950000000000003" customHeight="1" thickBot="1">
      <c r="A229" s="26"/>
      <c r="B229" s="333"/>
      <c r="C229" s="325"/>
      <c r="D229" s="328"/>
      <c r="E229" s="43" t="s">
        <v>128</v>
      </c>
      <c r="F229" s="133" t="s">
        <v>146</v>
      </c>
      <c r="G229" s="133" t="s">
        <v>301</v>
      </c>
      <c r="H229" s="44">
        <v>117</v>
      </c>
      <c r="I229" s="45">
        <v>294026000</v>
      </c>
      <c r="J229" s="46">
        <v>69997780</v>
      </c>
      <c r="K229" s="44">
        <f t="shared" si="46"/>
        <v>364023780</v>
      </c>
      <c r="L229" s="110">
        <f t="shared" si="45"/>
        <v>3111314.358974359</v>
      </c>
      <c r="M229" s="239">
        <f t="shared" si="52"/>
        <v>7.1761530912659473E-3</v>
      </c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</row>
    <row r="230" spans="1:32" ht="39.950000000000003" customHeight="1">
      <c r="A230" s="26"/>
      <c r="B230" s="331">
        <v>46</v>
      </c>
      <c r="C230" s="330" t="s">
        <v>21</v>
      </c>
      <c r="D230" s="329">
        <f>Q50</f>
        <v>21150</v>
      </c>
      <c r="E230" s="47" t="s">
        <v>125</v>
      </c>
      <c r="F230" s="131" t="s">
        <v>144</v>
      </c>
      <c r="G230" s="131" t="s">
        <v>250</v>
      </c>
      <c r="H230" s="88">
        <v>385</v>
      </c>
      <c r="I230" s="89">
        <v>873680530</v>
      </c>
      <c r="J230" s="90">
        <v>142151880</v>
      </c>
      <c r="K230" s="88">
        <f t="shared" si="46"/>
        <v>1015832410</v>
      </c>
      <c r="L230" s="111">
        <f t="shared" si="45"/>
        <v>2638525.74025974</v>
      </c>
      <c r="M230" s="238">
        <f>IFERROR(H230/$Q$50,"-")</f>
        <v>1.8203309692671393E-2</v>
      </c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</row>
    <row r="231" spans="1:32" ht="39.950000000000003" customHeight="1">
      <c r="A231" s="26"/>
      <c r="B231" s="332"/>
      <c r="C231" s="323"/>
      <c r="D231" s="327"/>
      <c r="E231" s="39" t="s">
        <v>127</v>
      </c>
      <c r="F231" s="132" t="s">
        <v>240</v>
      </c>
      <c r="G231" s="132" t="s">
        <v>290</v>
      </c>
      <c r="H231" s="40">
        <v>250</v>
      </c>
      <c r="I231" s="41">
        <v>510613850</v>
      </c>
      <c r="J231" s="42">
        <v>500176490</v>
      </c>
      <c r="K231" s="40">
        <f t="shared" si="46"/>
        <v>1010790340</v>
      </c>
      <c r="L231" s="109">
        <f t="shared" si="45"/>
        <v>4043161.36</v>
      </c>
      <c r="M231" s="239">
        <f t="shared" ref="M231:M234" si="53">IFERROR(H231/$Q$50,"-")</f>
        <v>1.1820330969267139E-2</v>
      </c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</row>
    <row r="232" spans="1:32" ht="39.950000000000003" customHeight="1">
      <c r="A232" s="26"/>
      <c r="B232" s="332"/>
      <c r="C232" s="323"/>
      <c r="D232" s="327"/>
      <c r="E232" s="39" t="s">
        <v>126</v>
      </c>
      <c r="F232" s="132" t="s">
        <v>145</v>
      </c>
      <c r="G232" s="132" t="s">
        <v>314</v>
      </c>
      <c r="H232" s="40">
        <v>243</v>
      </c>
      <c r="I232" s="41">
        <v>702974500</v>
      </c>
      <c r="J232" s="42">
        <v>129789490</v>
      </c>
      <c r="K232" s="40">
        <f t="shared" si="46"/>
        <v>832763990</v>
      </c>
      <c r="L232" s="109">
        <f t="shared" si="45"/>
        <v>3427012.3045267491</v>
      </c>
      <c r="M232" s="239">
        <f t="shared" si="53"/>
        <v>1.148936170212766E-2</v>
      </c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</row>
    <row r="233" spans="1:32" ht="39.950000000000003" customHeight="1">
      <c r="A233" s="26"/>
      <c r="B233" s="332"/>
      <c r="C233" s="323"/>
      <c r="D233" s="327"/>
      <c r="E233" s="39" t="s">
        <v>128</v>
      </c>
      <c r="F233" s="132" t="s">
        <v>146</v>
      </c>
      <c r="G233" s="132" t="s">
        <v>315</v>
      </c>
      <c r="H233" s="40">
        <v>168</v>
      </c>
      <c r="I233" s="41">
        <v>486177380</v>
      </c>
      <c r="J233" s="42">
        <v>90859350</v>
      </c>
      <c r="K233" s="40">
        <f t="shared" si="46"/>
        <v>577036730</v>
      </c>
      <c r="L233" s="109">
        <f t="shared" si="45"/>
        <v>3434742.4404761903</v>
      </c>
      <c r="M233" s="239">
        <f t="shared" si="53"/>
        <v>7.9432624113475181E-3</v>
      </c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</row>
    <row r="234" spans="1:32" ht="39.950000000000003" customHeight="1" thickBot="1">
      <c r="A234" s="26"/>
      <c r="B234" s="333"/>
      <c r="C234" s="325"/>
      <c r="D234" s="328"/>
      <c r="E234" s="43" t="s">
        <v>179</v>
      </c>
      <c r="F234" s="133" t="s">
        <v>180</v>
      </c>
      <c r="G234" s="133" t="s">
        <v>1097</v>
      </c>
      <c r="H234" s="44">
        <v>157</v>
      </c>
      <c r="I234" s="45">
        <v>248548680</v>
      </c>
      <c r="J234" s="46">
        <v>70646250</v>
      </c>
      <c r="K234" s="44">
        <f t="shared" si="46"/>
        <v>319194930</v>
      </c>
      <c r="L234" s="110">
        <f t="shared" si="45"/>
        <v>2033088.7261146498</v>
      </c>
      <c r="M234" s="239">
        <f t="shared" si="53"/>
        <v>7.4231678486997637E-3</v>
      </c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</row>
    <row r="235" spans="1:32" ht="39.950000000000003" customHeight="1">
      <c r="A235" s="26"/>
      <c r="B235" s="331">
        <v>47</v>
      </c>
      <c r="C235" s="330" t="s">
        <v>13</v>
      </c>
      <c r="D235" s="329">
        <f>Q51</f>
        <v>43039</v>
      </c>
      <c r="E235" s="47" t="s">
        <v>125</v>
      </c>
      <c r="F235" s="131" t="s">
        <v>144</v>
      </c>
      <c r="G235" s="131" t="s">
        <v>328</v>
      </c>
      <c r="H235" s="88">
        <v>746</v>
      </c>
      <c r="I235" s="89">
        <v>1722874670</v>
      </c>
      <c r="J235" s="90">
        <v>301352660</v>
      </c>
      <c r="K235" s="88">
        <f t="shared" si="46"/>
        <v>2024227330</v>
      </c>
      <c r="L235" s="111">
        <f t="shared" si="45"/>
        <v>2713441.4611260053</v>
      </c>
      <c r="M235" s="238">
        <f>IFERROR(H235/$Q$51,"-")</f>
        <v>1.7333116475754549E-2</v>
      </c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</row>
    <row r="236" spans="1:32" ht="39.950000000000003" customHeight="1">
      <c r="A236" s="26"/>
      <c r="B236" s="332"/>
      <c r="C236" s="323"/>
      <c r="D236" s="327"/>
      <c r="E236" s="39" t="s">
        <v>126</v>
      </c>
      <c r="F236" s="132" t="s">
        <v>145</v>
      </c>
      <c r="G236" s="132" t="s">
        <v>263</v>
      </c>
      <c r="H236" s="40">
        <v>484</v>
      </c>
      <c r="I236" s="41">
        <v>1433433840</v>
      </c>
      <c r="J236" s="42">
        <v>289931600</v>
      </c>
      <c r="K236" s="40">
        <f t="shared" si="46"/>
        <v>1723365440</v>
      </c>
      <c r="L236" s="109">
        <f t="shared" si="45"/>
        <v>3560672.396694215</v>
      </c>
      <c r="M236" s="239">
        <f t="shared" ref="M236:M239" si="54">IFERROR(H236/$Q$51,"-")</f>
        <v>1.1245614442714748E-2</v>
      </c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</row>
    <row r="237" spans="1:32" ht="39.950000000000003" customHeight="1">
      <c r="A237" s="26"/>
      <c r="B237" s="332"/>
      <c r="C237" s="323"/>
      <c r="D237" s="327"/>
      <c r="E237" s="39" t="s">
        <v>127</v>
      </c>
      <c r="F237" s="132" t="s">
        <v>240</v>
      </c>
      <c r="G237" s="132" t="s">
        <v>288</v>
      </c>
      <c r="H237" s="40">
        <v>450</v>
      </c>
      <c r="I237" s="41">
        <v>878919560</v>
      </c>
      <c r="J237" s="42">
        <v>921776120</v>
      </c>
      <c r="K237" s="40">
        <f t="shared" si="46"/>
        <v>1800695680</v>
      </c>
      <c r="L237" s="109">
        <f t="shared" si="45"/>
        <v>4001545.9555555554</v>
      </c>
      <c r="M237" s="239">
        <f t="shared" si="54"/>
        <v>1.0455633262854621E-2</v>
      </c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</row>
    <row r="238" spans="1:32" ht="39.950000000000003" customHeight="1">
      <c r="A238" s="26"/>
      <c r="B238" s="332"/>
      <c r="C238" s="323"/>
      <c r="D238" s="327"/>
      <c r="E238" s="39" t="s">
        <v>128</v>
      </c>
      <c r="F238" s="132" t="s">
        <v>146</v>
      </c>
      <c r="G238" s="132" t="s">
        <v>287</v>
      </c>
      <c r="H238" s="40">
        <v>436</v>
      </c>
      <c r="I238" s="41">
        <v>1013081010</v>
      </c>
      <c r="J238" s="42">
        <v>214167710</v>
      </c>
      <c r="K238" s="40">
        <f t="shared" si="46"/>
        <v>1227248720</v>
      </c>
      <c r="L238" s="109">
        <f t="shared" si="45"/>
        <v>2814790.6422018348</v>
      </c>
      <c r="M238" s="239">
        <f t="shared" si="54"/>
        <v>1.0130346894676921E-2</v>
      </c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</row>
    <row r="239" spans="1:32" ht="39.950000000000003" customHeight="1" thickBot="1">
      <c r="A239" s="26"/>
      <c r="B239" s="333"/>
      <c r="C239" s="325"/>
      <c r="D239" s="328"/>
      <c r="E239" s="43" t="s">
        <v>237</v>
      </c>
      <c r="F239" s="133" t="s">
        <v>238</v>
      </c>
      <c r="G239" s="133" t="s">
        <v>374</v>
      </c>
      <c r="H239" s="44">
        <v>297</v>
      </c>
      <c r="I239" s="45">
        <v>572573920</v>
      </c>
      <c r="J239" s="46">
        <v>112916540</v>
      </c>
      <c r="K239" s="44">
        <f t="shared" si="46"/>
        <v>685490460</v>
      </c>
      <c r="L239" s="110">
        <f t="shared" si="45"/>
        <v>2308048.6868686867</v>
      </c>
      <c r="M239" s="239">
        <f t="shared" si="54"/>
        <v>6.9007179534840493E-3</v>
      </c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</row>
    <row r="240" spans="1:32" ht="39.950000000000003" customHeight="1">
      <c r="A240" s="26"/>
      <c r="B240" s="331">
        <v>48</v>
      </c>
      <c r="C240" s="330" t="s">
        <v>22</v>
      </c>
      <c r="D240" s="329">
        <f>Q52</f>
        <v>23103</v>
      </c>
      <c r="E240" s="47" t="s">
        <v>125</v>
      </c>
      <c r="F240" s="131" t="s">
        <v>144</v>
      </c>
      <c r="G240" s="131" t="s">
        <v>265</v>
      </c>
      <c r="H240" s="88">
        <v>399</v>
      </c>
      <c r="I240" s="89">
        <v>945927480</v>
      </c>
      <c r="J240" s="90">
        <v>131357570</v>
      </c>
      <c r="K240" s="88">
        <f t="shared" si="46"/>
        <v>1077285050</v>
      </c>
      <c r="L240" s="111">
        <f t="shared" si="45"/>
        <v>2699962.531328321</v>
      </c>
      <c r="M240" s="238">
        <f>IFERROR(H240/$Q$52,"-")</f>
        <v>1.727048435268147E-2</v>
      </c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</row>
    <row r="241" spans="1:32" ht="39.950000000000003" customHeight="1">
      <c r="A241" s="26"/>
      <c r="B241" s="332"/>
      <c r="C241" s="323"/>
      <c r="D241" s="327"/>
      <c r="E241" s="39" t="s">
        <v>126</v>
      </c>
      <c r="F241" s="132" t="s">
        <v>145</v>
      </c>
      <c r="G241" s="132" t="s">
        <v>1098</v>
      </c>
      <c r="H241" s="40">
        <v>258</v>
      </c>
      <c r="I241" s="41">
        <v>684952950</v>
      </c>
      <c r="J241" s="42">
        <v>137396830</v>
      </c>
      <c r="K241" s="40">
        <f t="shared" si="46"/>
        <v>822349780</v>
      </c>
      <c r="L241" s="109">
        <f t="shared" si="45"/>
        <v>3187402.2480620155</v>
      </c>
      <c r="M241" s="239">
        <f t="shared" ref="M241:M244" si="55">IFERROR(H241/$Q$52,"-")</f>
        <v>1.1167380859628619E-2</v>
      </c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</row>
    <row r="242" spans="1:32" ht="39.950000000000003" customHeight="1">
      <c r="A242" s="26"/>
      <c r="B242" s="332"/>
      <c r="C242" s="323"/>
      <c r="D242" s="327"/>
      <c r="E242" s="39" t="s">
        <v>127</v>
      </c>
      <c r="F242" s="132" t="s">
        <v>240</v>
      </c>
      <c r="G242" s="132" t="s">
        <v>288</v>
      </c>
      <c r="H242" s="40">
        <v>245</v>
      </c>
      <c r="I242" s="41">
        <v>448700790</v>
      </c>
      <c r="J242" s="42">
        <v>506617320</v>
      </c>
      <c r="K242" s="40">
        <f t="shared" si="46"/>
        <v>955318110</v>
      </c>
      <c r="L242" s="109">
        <f t="shared" si="45"/>
        <v>3899257.5918367347</v>
      </c>
      <c r="M242" s="239">
        <f t="shared" si="55"/>
        <v>1.0604683374453534E-2</v>
      </c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</row>
    <row r="243" spans="1:32" ht="39.950000000000003" customHeight="1">
      <c r="A243" s="26"/>
      <c r="B243" s="332"/>
      <c r="C243" s="323"/>
      <c r="D243" s="327"/>
      <c r="E243" s="39" t="s">
        <v>148</v>
      </c>
      <c r="F243" s="132" t="s">
        <v>149</v>
      </c>
      <c r="G243" s="132" t="s">
        <v>399</v>
      </c>
      <c r="H243" s="40">
        <v>179</v>
      </c>
      <c r="I243" s="41">
        <v>648279330</v>
      </c>
      <c r="J243" s="42">
        <v>49636670</v>
      </c>
      <c r="K243" s="40">
        <f t="shared" si="46"/>
        <v>697916000</v>
      </c>
      <c r="L243" s="109">
        <f t="shared" si="45"/>
        <v>3898972.067039106</v>
      </c>
      <c r="M243" s="239">
        <f t="shared" si="55"/>
        <v>7.7479115266415616E-3</v>
      </c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</row>
    <row r="244" spans="1:32" ht="39.950000000000003" customHeight="1" thickBot="1">
      <c r="A244" s="26"/>
      <c r="B244" s="333"/>
      <c r="C244" s="325"/>
      <c r="D244" s="328"/>
      <c r="E244" s="43" t="s">
        <v>128</v>
      </c>
      <c r="F244" s="133" t="s">
        <v>146</v>
      </c>
      <c r="G244" s="133" t="s">
        <v>385</v>
      </c>
      <c r="H244" s="44">
        <v>166</v>
      </c>
      <c r="I244" s="45">
        <v>403522260</v>
      </c>
      <c r="J244" s="46">
        <v>91014530</v>
      </c>
      <c r="K244" s="44">
        <f t="shared" si="46"/>
        <v>494536790</v>
      </c>
      <c r="L244" s="110">
        <f t="shared" si="45"/>
        <v>2979137.2891566264</v>
      </c>
      <c r="M244" s="240">
        <f t="shared" si="55"/>
        <v>7.1852140414664766E-3</v>
      </c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</row>
    <row r="245" spans="1:32" ht="39.950000000000003" customHeight="1">
      <c r="A245" s="26"/>
      <c r="B245" s="331">
        <v>49</v>
      </c>
      <c r="C245" s="330" t="s">
        <v>23</v>
      </c>
      <c r="D245" s="329">
        <f>Q53</f>
        <v>22902</v>
      </c>
      <c r="E245" s="47" t="s">
        <v>125</v>
      </c>
      <c r="F245" s="131" t="s">
        <v>144</v>
      </c>
      <c r="G245" s="131" t="s">
        <v>250</v>
      </c>
      <c r="H245" s="88">
        <v>381</v>
      </c>
      <c r="I245" s="89">
        <v>921017040</v>
      </c>
      <c r="J245" s="90">
        <v>148181000</v>
      </c>
      <c r="K245" s="88">
        <f t="shared" si="46"/>
        <v>1069198040</v>
      </c>
      <c r="L245" s="111">
        <f t="shared" si="45"/>
        <v>2806294.06824147</v>
      </c>
      <c r="M245" s="238">
        <f>IFERROR(H245/$Q$53,"-")</f>
        <v>1.6636101650510871E-2</v>
      </c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</row>
    <row r="246" spans="1:32" ht="39.950000000000003" customHeight="1">
      <c r="A246" s="26"/>
      <c r="B246" s="332"/>
      <c r="C246" s="323"/>
      <c r="D246" s="327"/>
      <c r="E246" s="39" t="s">
        <v>126</v>
      </c>
      <c r="F246" s="132" t="s">
        <v>145</v>
      </c>
      <c r="G246" s="132" t="s">
        <v>263</v>
      </c>
      <c r="H246" s="40">
        <v>255</v>
      </c>
      <c r="I246" s="41">
        <v>762941440</v>
      </c>
      <c r="J246" s="42">
        <v>156491560</v>
      </c>
      <c r="K246" s="40">
        <f t="shared" si="46"/>
        <v>919433000</v>
      </c>
      <c r="L246" s="109">
        <f t="shared" si="45"/>
        <v>3605619.6078431373</v>
      </c>
      <c r="M246" s="239">
        <f t="shared" ref="M246:M249" si="56">IFERROR(H246/$Q$53,"-")</f>
        <v>1.1134398742467907E-2</v>
      </c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</row>
    <row r="247" spans="1:32" ht="39.950000000000003" customHeight="1">
      <c r="A247" s="26"/>
      <c r="B247" s="332"/>
      <c r="C247" s="323"/>
      <c r="D247" s="327"/>
      <c r="E247" s="39" t="s">
        <v>127</v>
      </c>
      <c r="F247" s="132" t="s">
        <v>240</v>
      </c>
      <c r="G247" s="132" t="s">
        <v>286</v>
      </c>
      <c r="H247" s="40">
        <v>234</v>
      </c>
      <c r="I247" s="41">
        <v>492954690</v>
      </c>
      <c r="J247" s="42">
        <v>394704630</v>
      </c>
      <c r="K247" s="40">
        <f t="shared" si="46"/>
        <v>887659320</v>
      </c>
      <c r="L247" s="109">
        <f t="shared" si="45"/>
        <v>3793415.8974358975</v>
      </c>
      <c r="M247" s="239">
        <f t="shared" si="56"/>
        <v>1.0217448257794078E-2</v>
      </c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</row>
    <row r="248" spans="1:32" ht="39.950000000000003" customHeight="1">
      <c r="A248" s="26"/>
      <c r="B248" s="332"/>
      <c r="C248" s="323"/>
      <c r="D248" s="327"/>
      <c r="E248" s="39" t="s">
        <v>128</v>
      </c>
      <c r="F248" s="132" t="s">
        <v>146</v>
      </c>
      <c r="G248" s="132" t="s">
        <v>330</v>
      </c>
      <c r="H248" s="40">
        <v>188</v>
      </c>
      <c r="I248" s="41">
        <v>446380550</v>
      </c>
      <c r="J248" s="42">
        <v>112473440</v>
      </c>
      <c r="K248" s="40">
        <f t="shared" si="46"/>
        <v>558853990</v>
      </c>
      <c r="L248" s="109">
        <f t="shared" si="45"/>
        <v>2972627.6063829786</v>
      </c>
      <c r="M248" s="239">
        <f t="shared" si="56"/>
        <v>8.2088900532704574E-3</v>
      </c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</row>
    <row r="249" spans="1:32" ht="39.950000000000003" customHeight="1" thickBot="1">
      <c r="A249" s="26"/>
      <c r="B249" s="333"/>
      <c r="C249" s="325"/>
      <c r="D249" s="328"/>
      <c r="E249" s="43" t="s">
        <v>172</v>
      </c>
      <c r="F249" s="133" t="s">
        <v>173</v>
      </c>
      <c r="G249" s="133" t="s">
        <v>1056</v>
      </c>
      <c r="H249" s="44">
        <v>180</v>
      </c>
      <c r="I249" s="45">
        <v>321141870</v>
      </c>
      <c r="J249" s="46">
        <v>72109910</v>
      </c>
      <c r="K249" s="44">
        <f t="shared" si="46"/>
        <v>393251780</v>
      </c>
      <c r="L249" s="110">
        <f t="shared" si="45"/>
        <v>2184732.111111111</v>
      </c>
      <c r="M249" s="240">
        <f t="shared" si="56"/>
        <v>7.8595755829185231E-3</v>
      </c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</row>
    <row r="250" spans="1:32" ht="39.950000000000003" customHeight="1">
      <c r="A250" s="26"/>
      <c r="B250" s="331">
        <v>50</v>
      </c>
      <c r="C250" s="330" t="s">
        <v>14</v>
      </c>
      <c r="D250" s="329">
        <f>Q54</f>
        <v>20903</v>
      </c>
      <c r="E250" s="47" t="s">
        <v>125</v>
      </c>
      <c r="F250" s="131" t="s">
        <v>144</v>
      </c>
      <c r="G250" s="131" t="s">
        <v>250</v>
      </c>
      <c r="H250" s="88">
        <v>336</v>
      </c>
      <c r="I250" s="89">
        <v>961434610</v>
      </c>
      <c r="J250" s="90">
        <v>108509000</v>
      </c>
      <c r="K250" s="88">
        <f t="shared" si="46"/>
        <v>1069943610</v>
      </c>
      <c r="L250" s="111">
        <f t="shared" si="45"/>
        <v>3184355.9821428573</v>
      </c>
      <c r="M250" s="238">
        <f>IFERROR(H250/$Q$54,"-")</f>
        <v>1.6074247715638902E-2</v>
      </c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</row>
    <row r="251" spans="1:32" ht="39.950000000000003" customHeight="1">
      <c r="A251" s="26"/>
      <c r="B251" s="332"/>
      <c r="C251" s="323"/>
      <c r="D251" s="327"/>
      <c r="E251" s="39" t="s">
        <v>126</v>
      </c>
      <c r="F251" s="132" t="s">
        <v>145</v>
      </c>
      <c r="G251" s="132" t="s">
        <v>296</v>
      </c>
      <c r="H251" s="40">
        <v>237</v>
      </c>
      <c r="I251" s="41">
        <v>665820380</v>
      </c>
      <c r="J251" s="42">
        <v>148733940</v>
      </c>
      <c r="K251" s="40">
        <f t="shared" si="46"/>
        <v>814554320</v>
      </c>
      <c r="L251" s="109">
        <f t="shared" si="45"/>
        <v>3436938.0590717299</v>
      </c>
      <c r="M251" s="242">
        <f t="shared" ref="M251:M254" si="57">IFERROR(H251/$Q$54,"-")</f>
        <v>1.1338085442281012E-2</v>
      </c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</row>
    <row r="252" spans="1:32" ht="39.950000000000003" customHeight="1">
      <c r="A252" s="26"/>
      <c r="B252" s="332"/>
      <c r="C252" s="323"/>
      <c r="D252" s="327"/>
      <c r="E252" s="39" t="s">
        <v>127</v>
      </c>
      <c r="F252" s="132" t="s">
        <v>240</v>
      </c>
      <c r="G252" s="132" t="s">
        <v>288</v>
      </c>
      <c r="H252" s="40">
        <v>205</v>
      </c>
      <c r="I252" s="41">
        <v>436468590</v>
      </c>
      <c r="J252" s="42">
        <v>437382880</v>
      </c>
      <c r="K252" s="40">
        <f t="shared" si="46"/>
        <v>873851470</v>
      </c>
      <c r="L252" s="109">
        <f t="shared" si="45"/>
        <v>4262690.0975609757</v>
      </c>
      <c r="M252" s="239">
        <f t="shared" si="57"/>
        <v>9.8072047074582603E-3</v>
      </c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</row>
    <row r="253" spans="1:32" ht="39.950000000000003" customHeight="1">
      <c r="A253" s="26"/>
      <c r="B253" s="332"/>
      <c r="C253" s="323"/>
      <c r="D253" s="327"/>
      <c r="E253" s="39" t="s">
        <v>148</v>
      </c>
      <c r="F253" s="132" t="s">
        <v>149</v>
      </c>
      <c r="G253" s="132" t="s">
        <v>1099</v>
      </c>
      <c r="H253" s="40">
        <v>187</v>
      </c>
      <c r="I253" s="41">
        <v>698510100</v>
      </c>
      <c r="J253" s="42">
        <v>63203540</v>
      </c>
      <c r="K253" s="40">
        <f t="shared" si="46"/>
        <v>761713640</v>
      </c>
      <c r="L253" s="109">
        <f t="shared" si="45"/>
        <v>4073334.973262032</v>
      </c>
      <c r="M253" s="239">
        <f t="shared" si="57"/>
        <v>8.9460842941204606E-3</v>
      </c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</row>
    <row r="254" spans="1:32" ht="39.950000000000003" customHeight="1" thickBot="1">
      <c r="A254" s="26"/>
      <c r="B254" s="333"/>
      <c r="C254" s="325"/>
      <c r="D254" s="328"/>
      <c r="E254" s="43" t="s">
        <v>172</v>
      </c>
      <c r="F254" s="133" t="s">
        <v>173</v>
      </c>
      <c r="G254" s="133" t="s">
        <v>1056</v>
      </c>
      <c r="H254" s="44">
        <v>161</v>
      </c>
      <c r="I254" s="45">
        <v>318365590</v>
      </c>
      <c r="J254" s="46">
        <v>59065710</v>
      </c>
      <c r="K254" s="44">
        <f t="shared" si="46"/>
        <v>377431300</v>
      </c>
      <c r="L254" s="110">
        <f t="shared" si="45"/>
        <v>2344293.7888198756</v>
      </c>
      <c r="M254" s="240">
        <f t="shared" si="57"/>
        <v>7.7022436970769744E-3</v>
      </c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</row>
    <row r="255" spans="1:32" ht="39.950000000000003" customHeight="1">
      <c r="A255" s="26"/>
      <c r="B255" s="331">
        <v>51</v>
      </c>
      <c r="C255" s="330" t="s">
        <v>42</v>
      </c>
      <c r="D255" s="329">
        <f>Q55</f>
        <v>28605</v>
      </c>
      <c r="E255" s="47" t="s">
        <v>125</v>
      </c>
      <c r="F255" s="131" t="s">
        <v>144</v>
      </c>
      <c r="G255" s="131" t="s">
        <v>250</v>
      </c>
      <c r="H255" s="88">
        <v>514</v>
      </c>
      <c r="I255" s="89">
        <v>1414730000</v>
      </c>
      <c r="J255" s="90">
        <v>192660640</v>
      </c>
      <c r="K255" s="88">
        <f t="shared" si="46"/>
        <v>1607390640</v>
      </c>
      <c r="L255" s="111">
        <f t="shared" si="45"/>
        <v>3127219.1439688718</v>
      </c>
      <c r="M255" s="238">
        <f>IFERROR(H255/$Q$55,"-")</f>
        <v>1.7968886558294005E-2</v>
      </c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</row>
    <row r="256" spans="1:32" ht="39.950000000000003" customHeight="1">
      <c r="A256" s="26"/>
      <c r="B256" s="332"/>
      <c r="C256" s="323"/>
      <c r="D256" s="327"/>
      <c r="E256" s="39" t="s">
        <v>126</v>
      </c>
      <c r="F256" s="132" t="s">
        <v>145</v>
      </c>
      <c r="G256" s="132" t="s">
        <v>492</v>
      </c>
      <c r="H256" s="40">
        <v>340</v>
      </c>
      <c r="I256" s="41">
        <v>995829600</v>
      </c>
      <c r="J256" s="42">
        <v>218645950</v>
      </c>
      <c r="K256" s="40">
        <f t="shared" si="46"/>
        <v>1214475550</v>
      </c>
      <c r="L256" s="109">
        <f t="shared" si="45"/>
        <v>3571986.911764706</v>
      </c>
      <c r="M256" s="239">
        <f t="shared" ref="M256:M259" si="58">IFERROR(H256/$Q$55,"-")</f>
        <v>1.1886033910155568E-2</v>
      </c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</row>
    <row r="257" spans="1:32" ht="39.950000000000003" customHeight="1">
      <c r="A257" s="26"/>
      <c r="B257" s="332"/>
      <c r="C257" s="323"/>
      <c r="D257" s="327"/>
      <c r="E257" s="39" t="s">
        <v>127</v>
      </c>
      <c r="F257" s="132" t="s">
        <v>240</v>
      </c>
      <c r="G257" s="132" t="s">
        <v>252</v>
      </c>
      <c r="H257" s="40">
        <v>267</v>
      </c>
      <c r="I257" s="41">
        <v>532861490</v>
      </c>
      <c r="J257" s="42">
        <v>510560570</v>
      </c>
      <c r="K257" s="40">
        <f t="shared" si="46"/>
        <v>1043422060</v>
      </c>
      <c r="L257" s="109">
        <f t="shared" si="45"/>
        <v>3907947.7902621725</v>
      </c>
      <c r="M257" s="239">
        <f t="shared" si="58"/>
        <v>9.3340325117986372E-3</v>
      </c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</row>
    <row r="258" spans="1:32" ht="39.950000000000003" customHeight="1">
      <c r="A258" s="26"/>
      <c r="B258" s="332"/>
      <c r="C258" s="323"/>
      <c r="D258" s="327"/>
      <c r="E258" s="39" t="s">
        <v>128</v>
      </c>
      <c r="F258" s="132" t="s">
        <v>146</v>
      </c>
      <c r="G258" s="132" t="s">
        <v>253</v>
      </c>
      <c r="H258" s="40">
        <v>255</v>
      </c>
      <c r="I258" s="41">
        <v>540499900</v>
      </c>
      <c r="J258" s="42">
        <v>192452600</v>
      </c>
      <c r="K258" s="40">
        <f t="shared" si="46"/>
        <v>732952500</v>
      </c>
      <c r="L258" s="109">
        <f t="shared" si="45"/>
        <v>2874323.5294117648</v>
      </c>
      <c r="M258" s="239">
        <f t="shared" si="58"/>
        <v>8.9145254326166747E-3</v>
      </c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</row>
    <row r="259" spans="1:32" ht="39.950000000000003" customHeight="1" thickBot="1">
      <c r="A259" s="26"/>
      <c r="B259" s="333"/>
      <c r="C259" s="325"/>
      <c r="D259" s="328"/>
      <c r="E259" s="43" t="s">
        <v>148</v>
      </c>
      <c r="F259" s="133" t="s">
        <v>149</v>
      </c>
      <c r="G259" s="133" t="s">
        <v>1100</v>
      </c>
      <c r="H259" s="44">
        <v>249</v>
      </c>
      <c r="I259" s="45">
        <v>991543660</v>
      </c>
      <c r="J259" s="46">
        <v>81002500</v>
      </c>
      <c r="K259" s="44">
        <f t="shared" si="46"/>
        <v>1072546160</v>
      </c>
      <c r="L259" s="110">
        <f t="shared" si="45"/>
        <v>4307414.2971887551</v>
      </c>
      <c r="M259" s="239">
        <f t="shared" si="58"/>
        <v>8.7047718930256951E-3</v>
      </c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</row>
    <row r="260" spans="1:32" ht="39.950000000000003" customHeight="1">
      <c r="A260" s="26"/>
      <c r="B260" s="331">
        <v>52</v>
      </c>
      <c r="C260" s="330" t="s">
        <v>4</v>
      </c>
      <c r="D260" s="329">
        <f>Q56</f>
        <v>22912</v>
      </c>
      <c r="E260" s="47" t="s">
        <v>125</v>
      </c>
      <c r="F260" s="131" t="s">
        <v>144</v>
      </c>
      <c r="G260" s="131" t="s">
        <v>250</v>
      </c>
      <c r="H260" s="88">
        <v>315</v>
      </c>
      <c r="I260" s="89">
        <v>857589470</v>
      </c>
      <c r="J260" s="90">
        <v>129686030</v>
      </c>
      <c r="K260" s="88">
        <f t="shared" si="46"/>
        <v>987275500</v>
      </c>
      <c r="L260" s="111">
        <f t="shared" si="45"/>
        <v>3134207.9365079366</v>
      </c>
      <c r="M260" s="238">
        <f>IFERROR(H260/$Q$56,"-")</f>
        <v>1.3748254189944135E-2</v>
      </c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</row>
    <row r="261" spans="1:32" ht="39.950000000000003" customHeight="1">
      <c r="A261" s="26"/>
      <c r="B261" s="332"/>
      <c r="C261" s="323"/>
      <c r="D261" s="327"/>
      <c r="E261" s="39" t="s">
        <v>127</v>
      </c>
      <c r="F261" s="132" t="s">
        <v>240</v>
      </c>
      <c r="G261" s="132" t="s">
        <v>297</v>
      </c>
      <c r="H261" s="40">
        <v>269</v>
      </c>
      <c r="I261" s="41">
        <v>567238360</v>
      </c>
      <c r="J261" s="42">
        <v>544408310</v>
      </c>
      <c r="K261" s="40">
        <f t="shared" si="46"/>
        <v>1111646670</v>
      </c>
      <c r="L261" s="109">
        <f t="shared" ref="L261:L324" si="59">IFERROR(K261/H261,"-")</f>
        <v>4132515.5018587359</v>
      </c>
      <c r="M261" s="239">
        <f t="shared" ref="M261:M264" si="60">IFERROR(H261/$Q$56,"-")</f>
        <v>1.1740572625698324E-2</v>
      </c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</row>
    <row r="262" spans="1:32" ht="39.950000000000003" customHeight="1">
      <c r="A262" s="26"/>
      <c r="B262" s="332"/>
      <c r="C262" s="323"/>
      <c r="D262" s="327"/>
      <c r="E262" s="39" t="s">
        <v>128</v>
      </c>
      <c r="F262" s="132" t="s">
        <v>146</v>
      </c>
      <c r="G262" s="132" t="s">
        <v>253</v>
      </c>
      <c r="H262" s="40">
        <v>264</v>
      </c>
      <c r="I262" s="41">
        <v>676768660</v>
      </c>
      <c r="J262" s="42">
        <v>146926270</v>
      </c>
      <c r="K262" s="40">
        <f t="shared" ref="K262:K325" si="61">SUM(I262:J262)</f>
        <v>823694930</v>
      </c>
      <c r="L262" s="109">
        <f t="shared" si="59"/>
        <v>3120056.5530303032</v>
      </c>
      <c r="M262" s="239">
        <f t="shared" si="60"/>
        <v>1.1522346368715084E-2</v>
      </c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</row>
    <row r="263" spans="1:32" ht="39.950000000000003" customHeight="1">
      <c r="A263" s="26"/>
      <c r="B263" s="332"/>
      <c r="C263" s="323"/>
      <c r="D263" s="327"/>
      <c r="E263" s="39" t="s">
        <v>126</v>
      </c>
      <c r="F263" s="132" t="s">
        <v>145</v>
      </c>
      <c r="G263" s="132" t="s">
        <v>1101</v>
      </c>
      <c r="H263" s="40">
        <v>250</v>
      </c>
      <c r="I263" s="41">
        <v>688334360</v>
      </c>
      <c r="J263" s="42">
        <v>154979510</v>
      </c>
      <c r="K263" s="40">
        <f t="shared" si="61"/>
        <v>843313870</v>
      </c>
      <c r="L263" s="109">
        <f t="shared" si="59"/>
        <v>3373255.48</v>
      </c>
      <c r="M263" s="239">
        <f t="shared" si="60"/>
        <v>1.0911312849162011E-2</v>
      </c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</row>
    <row r="264" spans="1:32" ht="39.950000000000003" customHeight="1" thickBot="1">
      <c r="A264" s="26"/>
      <c r="B264" s="333"/>
      <c r="C264" s="325"/>
      <c r="D264" s="328"/>
      <c r="E264" s="43" t="s">
        <v>129</v>
      </c>
      <c r="F264" s="133" t="s">
        <v>147</v>
      </c>
      <c r="G264" s="133" t="s">
        <v>249</v>
      </c>
      <c r="H264" s="44">
        <v>162</v>
      </c>
      <c r="I264" s="45">
        <v>627243230</v>
      </c>
      <c r="J264" s="46">
        <v>50595340</v>
      </c>
      <c r="K264" s="44">
        <f t="shared" si="61"/>
        <v>677838570</v>
      </c>
      <c r="L264" s="110">
        <f t="shared" si="59"/>
        <v>4184188.7037037038</v>
      </c>
      <c r="M264" s="239">
        <f t="shared" si="60"/>
        <v>7.0705307262569836E-3</v>
      </c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</row>
    <row r="265" spans="1:32" ht="39.950000000000003" customHeight="1">
      <c r="A265" s="26"/>
      <c r="B265" s="331">
        <v>53</v>
      </c>
      <c r="C265" s="330" t="s">
        <v>19</v>
      </c>
      <c r="D265" s="329">
        <f>Q57</f>
        <v>12794</v>
      </c>
      <c r="E265" s="47" t="s">
        <v>125</v>
      </c>
      <c r="F265" s="131" t="s">
        <v>144</v>
      </c>
      <c r="G265" s="131" t="s">
        <v>250</v>
      </c>
      <c r="H265" s="88">
        <v>208</v>
      </c>
      <c r="I265" s="89">
        <v>535754640</v>
      </c>
      <c r="J265" s="90">
        <v>75205550</v>
      </c>
      <c r="K265" s="88">
        <f t="shared" si="61"/>
        <v>610960190</v>
      </c>
      <c r="L265" s="111">
        <f t="shared" si="59"/>
        <v>2937308.605769231</v>
      </c>
      <c r="M265" s="238">
        <f>IFERROR(H265/$Q$57,"-")</f>
        <v>1.6257620759731126E-2</v>
      </c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</row>
    <row r="266" spans="1:32" ht="39.950000000000003" customHeight="1">
      <c r="A266" s="26"/>
      <c r="B266" s="332"/>
      <c r="C266" s="323"/>
      <c r="D266" s="327"/>
      <c r="E266" s="39" t="s">
        <v>127</v>
      </c>
      <c r="F266" s="132" t="s">
        <v>240</v>
      </c>
      <c r="G266" s="132" t="s">
        <v>308</v>
      </c>
      <c r="H266" s="40">
        <v>136</v>
      </c>
      <c r="I266" s="41">
        <v>264097760</v>
      </c>
      <c r="J266" s="42">
        <v>262961810</v>
      </c>
      <c r="K266" s="40">
        <f t="shared" si="61"/>
        <v>527059570</v>
      </c>
      <c r="L266" s="109">
        <f t="shared" si="59"/>
        <v>3875438.0147058824</v>
      </c>
      <c r="M266" s="239">
        <f t="shared" ref="M266:M269" si="62">IFERROR(H266/$Q$57,"-")</f>
        <v>1.0629982804439581E-2</v>
      </c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</row>
    <row r="267" spans="1:32" ht="39.950000000000003" customHeight="1">
      <c r="A267" s="26"/>
      <c r="B267" s="332"/>
      <c r="C267" s="323"/>
      <c r="D267" s="327"/>
      <c r="E267" s="39" t="s">
        <v>126</v>
      </c>
      <c r="F267" s="132" t="s">
        <v>145</v>
      </c>
      <c r="G267" s="132" t="s">
        <v>335</v>
      </c>
      <c r="H267" s="40">
        <v>135</v>
      </c>
      <c r="I267" s="41">
        <v>375233470</v>
      </c>
      <c r="J267" s="42">
        <v>68211960</v>
      </c>
      <c r="K267" s="40">
        <f t="shared" si="61"/>
        <v>443445430</v>
      </c>
      <c r="L267" s="109">
        <f t="shared" si="59"/>
        <v>3284780.9629629632</v>
      </c>
      <c r="M267" s="239">
        <f t="shared" si="62"/>
        <v>1.0551821166171644E-2</v>
      </c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</row>
    <row r="268" spans="1:32" ht="39.950000000000003" customHeight="1">
      <c r="A268" s="26"/>
      <c r="B268" s="332"/>
      <c r="C268" s="323"/>
      <c r="D268" s="327"/>
      <c r="E268" s="39" t="s">
        <v>128</v>
      </c>
      <c r="F268" s="132" t="s">
        <v>146</v>
      </c>
      <c r="G268" s="132" t="s">
        <v>315</v>
      </c>
      <c r="H268" s="40">
        <v>122</v>
      </c>
      <c r="I268" s="41">
        <v>285249790</v>
      </c>
      <c r="J268" s="42">
        <v>57185440</v>
      </c>
      <c r="K268" s="40">
        <f t="shared" si="61"/>
        <v>342435230</v>
      </c>
      <c r="L268" s="109">
        <f t="shared" si="59"/>
        <v>2806846.1475409837</v>
      </c>
      <c r="M268" s="239">
        <f t="shared" si="62"/>
        <v>9.5357198686884474E-3</v>
      </c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</row>
    <row r="269" spans="1:32" ht="39.950000000000003" customHeight="1" thickBot="1">
      <c r="A269" s="26"/>
      <c r="B269" s="333"/>
      <c r="C269" s="325"/>
      <c r="D269" s="328"/>
      <c r="E269" s="43" t="s">
        <v>172</v>
      </c>
      <c r="F269" s="133" t="s">
        <v>173</v>
      </c>
      <c r="G269" s="133" t="s">
        <v>1102</v>
      </c>
      <c r="H269" s="44">
        <v>86</v>
      </c>
      <c r="I269" s="45">
        <v>137297820</v>
      </c>
      <c r="J269" s="46">
        <v>39257780</v>
      </c>
      <c r="K269" s="44">
        <f t="shared" si="61"/>
        <v>176555600</v>
      </c>
      <c r="L269" s="110">
        <f t="shared" si="59"/>
        <v>2052972.0930232557</v>
      </c>
      <c r="M269" s="239">
        <f t="shared" si="62"/>
        <v>6.7219008910426765E-3</v>
      </c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</row>
    <row r="270" spans="1:32" ht="39.950000000000003" customHeight="1">
      <c r="A270" s="26"/>
      <c r="B270" s="331">
        <v>54</v>
      </c>
      <c r="C270" s="330" t="s">
        <v>24</v>
      </c>
      <c r="D270" s="329">
        <f>Q58</f>
        <v>21237</v>
      </c>
      <c r="E270" s="47" t="s">
        <v>125</v>
      </c>
      <c r="F270" s="131" t="s">
        <v>144</v>
      </c>
      <c r="G270" s="131" t="s">
        <v>250</v>
      </c>
      <c r="H270" s="88">
        <v>384</v>
      </c>
      <c r="I270" s="89">
        <v>933703900</v>
      </c>
      <c r="J270" s="90">
        <v>140924490</v>
      </c>
      <c r="K270" s="88">
        <f t="shared" si="61"/>
        <v>1074628390</v>
      </c>
      <c r="L270" s="111">
        <f t="shared" si="59"/>
        <v>2798511.4322916665</v>
      </c>
      <c r="M270" s="238">
        <f>IFERROR(H270/$Q$58,"-")</f>
        <v>1.8081649950557988E-2</v>
      </c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</row>
    <row r="271" spans="1:32" ht="39.950000000000003" customHeight="1">
      <c r="A271" s="26"/>
      <c r="B271" s="332"/>
      <c r="C271" s="323"/>
      <c r="D271" s="327"/>
      <c r="E271" s="39" t="s">
        <v>126</v>
      </c>
      <c r="F271" s="132" t="s">
        <v>145</v>
      </c>
      <c r="G271" s="132" t="s">
        <v>335</v>
      </c>
      <c r="H271" s="40">
        <v>261</v>
      </c>
      <c r="I271" s="41">
        <v>733038680</v>
      </c>
      <c r="J271" s="42">
        <v>186710040</v>
      </c>
      <c r="K271" s="40">
        <f t="shared" si="61"/>
        <v>919748720</v>
      </c>
      <c r="L271" s="109">
        <f t="shared" si="59"/>
        <v>3523941.4559386973</v>
      </c>
      <c r="M271" s="239">
        <f t="shared" ref="M271:M274" si="63">IFERROR(H271/$Q$58,"-")</f>
        <v>1.2289871450769882E-2</v>
      </c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</row>
    <row r="272" spans="1:32" ht="39.950000000000003" customHeight="1">
      <c r="A272" s="26"/>
      <c r="B272" s="332"/>
      <c r="C272" s="323"/>
      <c r="D272" s="327"/>
      <c r="E272" s="39" t="s">
        <v>148</v>
      </c>
      <c r="F272" s="132" t="s">
        <v>149</v>
      </c>
      <c r="G272" s="132" t="s">
        <v>399</v>
      </c>
      <c r="H272" s="40">
        <v>242</v>
      </c>
      <c r="I272" s="41">
        <v>816214480</v>
      </c>
      <c r="J272" s="42">
        <v>58674710</v>
      </c>
      <c r="K272" s="40">
        <f t="shared" si="61"/>
        <v>874889190</v>
      </c>
      <c r="L272" s="109">
        <f t="shared" si="59"/>
        <v>3615244.5867768596</v>
      </c>
      <c r="M272" s="239">
        <f t="shared" si="63"/>
        <v>1.1395206479257899E-2</v>
      </c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</row>
    <row r="273" spans="1:32" ht="39.950000000000003" customHeight="1">
      <c r="A273" s="26"/>
      <c r="B273" s="332"/>
      <c r="C273" s="323"/>
      <c r="D273" s="327"/>
      <c r="E273" s="39" t="s">
        <v>128</v>
      </c>
      <c r="F273" s="132" t="s">
        <v>146</v>
      </c>
      <c r="G273" s="132" t="s">
        <v>330</v>
      </c>
      <c r="H273" s="40">
        <v>203</v>
      </c>
      <c r="I273" s="41">
        <v>482534340</v>
      </c>
      <c r="J273" s="42">
        <v>85375400</v>
      </c>
      <c r="K273" s="40">
        <f t="shared" si="61"/>
        <v>567909740</v>
      </c>
      <c r="L273" s="109">
        <f t="shared" si="59"/>
        <v>2797584.9261083743</v>
      </c>
      <c r="M273" s="239">
        <f t="shared" si="63"/>
        <v>9.5587889061543533E-3</v>
      </c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</row>
    <row r="274" spans="1:32" ht="39.950000000000003" customHeight="1" thickBot="1">
      <c r="A274" s="26"/>
      <c r="B274" s="333"/>
      <c r="C274" s="325"/>
      <c r="D274" s="328"/>
      <c r="E274" s="43" t="s">
        <v>127</v>
      </c>
      <c r="F274" s="133" t="s">
        <v>240</v>
      </c>
      <c r="G274" s="133" t="s">
        <v>252</v>
      </c>
      <c r="H274" s="44">
        <v>184</v>
      </c>
      <c r="I274" s="45">
        <v>363204740</v>
      </c>
      <c r="J274" s="46">
        <v>336798330</v>
      </c>
      <c r="K274" s="44">
        <f t="shared" si="61"/>
        <v>700003070</v>
      </c>
      <c r="L274" s="110">
        <f t="shared" si="59"/>
        <v>3804364.5108695654</v>
      </c>
      <c r="M274" s="240">
        <f t="shared" si="63"/>
        <v>8.6641239346423697E-3</v>
      </c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</row>
    <row r="275" spans="1:32" ht="39.950000000000003" customHeight="1">
      <c r="A275" s="26"/>
      <c r="B275" s="331">
        <v>55</v>
      </c>
      <c r="C275" s="330" t="s">
        <v>15</v>
      </c>
      <c r="D275" s="329">
        <f>Q59</f>
        <v>21975</v>
      </c>
      <c r="E275" s="47" t="s">
        <v>125</v>
      </c>
      <c r="F275" s="131" t="s">
        <v>144</v>
      </c>
      <c r="G275" s="131" t="s">
        <v>250</v>
      </c>
      <c r="H275" s="88">
        <v>359</v>
      </c>
      <c r="I275" s="89">
        <v>860659670</v>
      </c>
      <c r="J275" s="90">
        <v>119981120</v>
      </c>
      <c r="K275" s="88">
        <f t="shared" si="61"/>
        <v>980640790</v>
      </c>
      <c r="L275" s="111">
        <f t="shared" si="59"/>
        <v>2731589.9442896936</v>
      </c>
      <c r="M275" s="238">
        <f>IFERROR(H275/$Q$59,"-")</f>
        <v>1.6336746302616608E-2</v>
      </c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</row>
    <row r="276" spans="1:32" ht="39.950000000000003" customHeight="1">
      <c r="A276" s="26"/>
      <c r="B276" s="332"/>
      <c r="C276" s="323"/>
      <c r="D276" s="327"/>
      <c r="E276" s="39" t="s">
        <v>126</v>
      </c>
      <c r="F276" s="132" t="s">
        <v>145</v>
      </c>
      <c r="G276" s="132" t="s">
        <v>493</v>
      </c>
      <c r="H276" s="40">
        <v>265</v>
      </c>
      <c r="I276" s="41">
        <v>709209370</v>
      </c>
      <c r="J276" s="42">
        <v>173602600</v>
      </c>
      <c r="K276" s="40">
        <f t="shared" si="61"/>
        <v>882811970</v>
      </c>
      <c r="L276" s="109">
        <f t="shared" si="59"/>
        <v>3331365.9245283017</v>
      </c>
      <c r="M276" s="239">
        <f t="shared" ref="M276:M279" si="64">IFERROR(H276/$Q$59,"-")</f>
        <v>1.2059158134243459E-2</v>
      </c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</row>
    <row r="277" spans="1:32" ht="39.950000000000003" customHeight="1">
      <c r="A277" s="26"/>
      <c r="B277" s="332"/>
      <c r="C277" s="323"/>
      <c r="D277" s="327"/>
      <c r="E277" s="39" t="s">
        <v>127</v>
      </c>
      <c r="F277" s="132" t="s">
        <v>240</v>
      </c>
      <c r="G277" s="132" t="s">
        <v>308</v>
      </c>
      <c r="H277" s="40">
        <v>214</v>
      </c>
      <c r="I277" s="41">
        <v>436928220</v>
      </c>
      <c r="J277" s="42">
        <v>433824950</v>
      </c>
      <c r="K277" s="40">
        <f t="shared" si="61"/>
        <v>870753170</v>
      </c>
      <c r="L277" s="109">
        <f t="shared" si="59"/>
        <v>4068940.0467289719</v>
      </c>
      <c r="M277" s="239">
        <f t="shared" si="64"/>
        <v>9.7383390216154719E-3</v>
      </c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</row>
    <row r="278" spans="1:32" ht="39.950000000000003" customHeight="1">
      <c r="A278" s="26"/>
      <c r="B278" s="332"/>
      <c r="C278" s="323"/>
      <c r="D278" s="327"/>
      <c r="E278" s="39" t="s">
        <v>237</v>
      </c>
      <c r="F278" s="132" t="s">
        <v>238</v>
      </c>
      <c r="G278" s="132" t="s">
        <v>374</v>
      </c>
      <c r="H278" s="40">
        <v>203</v>
      </c>
      <c r="I278" s="41">
        <v>375903450</v>
      </c>
      <c r="J278" s="42">
        <v>77284800</v>
      </c>
      <c r="K278" s="40">
        <f t="shared" si="61"/>
        <v>453188250</v>
      </c>
      <c r="L278" s="109">
        <f t="shared" si="59"/>
        <v>2232454.4334975369</v>
      </c>
      <c r="M278" s="239">
        <f t="shared" si="64"/>
        <v>9.2377701934015927E-3</v>
      </c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</row>
    <row r="279" spans="1:32" ht="39.950000000000003" customHeight="1" thickBot="1">
      <c r="A279" s="26"/>
      <c r="B279" s="333"/>
      <c r="C279" s="325"/>
      <c r="D279" s="328"/>
      <c r="E279" s="43" t="s">
        <v>148</v>
      </c>
      <c r="F279" s="133" t="s">
        <v>149</v>
      </c>
      <c r="G279" s="133" t="s">
        <v>1069</v>
      </c>
      <c r="H279" s="44">
        <v>164</v>
      </c>
      <c r="I279" s="45">
        <v>424179320</v>
      </c>
      <c r="J279" s="46">
        <v>50924630</v>
      </c>
      <c r="K279" s="44">
        <f t="shared" si="61"/>
        <v>475103950</v>
      </c>
      <c r="L279" s="110">
        <f t="shared" si="59"/>
        <v>2896975.3048780486</v>
      </c>
      <c r="M279" s="239">
        <f t="shared" si="64"/>
        <v>7.4630261660978388E-3</v>
      </c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</row>
    <row r="280" spans="1:32" ht="39.950000000000003" customHeight="1">
      <c r="A280" s="26"/>
      <c r="B280" s="331">
        <v>56</v>
      </c>
      <c r="C280" s="330" t="s">
        <v>9</v>
      </c>
      <c r="D280" s="329">
        <f>Q60</f>
        <v>14205</v>
      </c>
      <c r="E280" s="47" t="s">
        <v>125</v>
      </c>
      <c r="F280" s="131" t="s">
        <v>144</v>
      </c>
      <c r="G280" s="131" t="s">
        <v>250</v>
      </c>
      <c r="H280" s="88">
        <v>221</v>
      </c>
      <c r="I280" s="89">
        <v>588130510</v>
      </c>
      <c r="J280" s="90">
        <v>97496610</v>
      </c>
      <c r="K280" s="88">
        <f t="shared" si="61"/>
        <v>685627120</v>
      </c>
      <c r="L280" s="111">
        <f t="shared" si="59"/>
        <v>3102385.1583710406</v>
      </c>
      <c r="M280" s="238">
        <f>IFERROR(H280/$Q$60,"-")</f>
        <v>1.5557902147131292E-2</v>
      </c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</row>
    <row r="281" spans="1:32" ht="39.950000000000003" customHeight="1">
      <c r="A281" s="26"/>
      <c r="B281" s="332"/>
      <c r="C281" s="323"/>
      <c r="D281" s="327"/>
      <c r="E281" s="39" t="s">
        <v>126</v>
      </c>
      <c r="F281" s="132" t="s">
        <v>145</v>
      </c>
      <c r="G281" s="132" t="s">
        <v>277</v>
      </c>
      <c r="H281" s="40">
        <v>182</v>
      </c>
      <c r="I281" s="41">
        <v>529757360</v>
      </c>
      <c r="J281" s="42">
        <v>113653240</v>
      </c>
      <c r="K281" s="40">
        <f t="shared" si="61"/>
        <v>643410600</v>
      </c>
      <c r="L281" s="109">
        <f t="shared" si="59"/>
        <v>3535223.076923077</v>
      </c>
      <c r="M281" s="239">
        <f t="shared" ref="M281:M284" si="65">IFERROR(H281/$Q$60,"-")</f>
        <v>1.2812390003519887E-2</v>
      </c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</row>
    <row r="282" spans="1:32" ht="39.950000000000003" customHeight="1">
      <c r="A282" s="26"/>
      <c r="B282" s="332"/>
      <c r="C282" s="323"/>
      <c r="D282" s="327"/>
      <c r="E282" s="39" t="s">
        <v>127</v>
      </c>
      <c r="F282" s="132" t="s">
        <v>240</v>
      </c>
      <c r="G282" s="132" t="s">
        <v>1103</v>
      </c>
      <c r="H282" s="40">
        <v>142</v>
      </c>
      <c r="I282" s="41">
        <v>350028740</v>
      </c>
      <c r="J282" s="42">
        <v>209781070</v>
      </c>
      <c r="K282" s="40">
        <f t="shared" si="61"/>
        <v>559809810</v>
      </c>
      <c r="L282" s="109">
        <f t="shared" si="59"/>
        <v>3942322.6056338027</v>
      </c>
      <c r="M282" s="239">
        <f t="shared" si="65"/>
        <v>9.9964801126363953E-3</v>
      </c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</row>
    <row r="283" spans="1:32" ht="39.950000000000003" customHeight="1">
      <c r="A283" s="26"/>
      <c r="B283" s="332"/>
      <c r="C283" s="323"/>
      <c r="D283" s="327"/>
      <c r="E283" s="39" t="s">
        <v>128</v>
      </c>
      <c r="F283" s="132" t="s">
        <v>146</v>
      </c>
      <c r="G283" s="132" t="s">
        <v>287</v>
      </c>
      <c r="H283" s="40">
        <v>139</v>
      </c>
      <c r="I283" s="41">
        <v>307457330</v>
      </c>
      <c r="J283" s="42">
        <v>70934140</v>
      </c>
      <c r="K283" s="40">
        <f t="shared" si="61"/>
        <v>378391470</v>
      </c>
      <c r="L283" s="109">
        <f t="shared" si="59"/>
        <v>2722240.7913669064</v>
      </c>
      <c r="M283" s="239">
        <f t="shared" si="65"/>
        <v>9.7852868708201337E-3</v>
      </c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</row>
    <row r="284" spans="1:32" ht="39.950000000000003" customHeight="1" thickBot="1">
      <c r="A284" s="26"/>
      <c r="B284" s="333"/>
      <c r="C284" s="325"/>
      <c r="D284" s="328"/>
      <c r="E284" s="43" t="s">
        <v>237</v>
      </c>
      <c r="F284" s="133" t="s">
        <v>238</v>
      </c>
      <c r="G284" s="133" t="s">
        <v>392</v>
      </c>
      <c r="H284" s="44">
        <v>136</v>
      </c>
      <c r="I284" s="45">
        <v>261993600</v>
      </c>
      <c r="J284" s="46">
        <v>50272750</v>
      </c>
      <c r="K284" s="44">
        <f t="shared" si="61"/>
        <v>312266350</v>
      </c>
      <c r="L284" s="110">
        <f t="shared" si="59"/>
        <v>2296076.1029411764</v>
      </c>
      <c r="M284" s="240">
        <f t="shared" si="65"/>
        <v>9.5740936290038721E-3</v>
      </c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</row>
    <row r="285" spans="1:32" ht="39.950000000000003" customHeight="1">
      <c r="A285" s="26"/>
      <c r="B285" s="331">
        <v>57</v>
      </c>
      <c r="C285" s="330" t="s">
        <v>43</v>
      </c>
      <c r="D285" s="329">
        <f>Q61</f>
        <v>10006</v>
      </c>
      <c r="E285" s="47" t="s">
        <v>125</v>
      </c>
      <c r="F285" s="131" t="s">
        <v>144</v>
      </c>
      <c r="G285" s="131" t="s">
        <v>328</v>
      </c>
      <c r="H285" s="88">
        <v>190</v>
      </c>
      <c r="I285" s="89">
        <v>516700090</v>
      </c>
      <c r="J285" s="90">
        <v>71815630</v>
      </c>
      <c r="K285" s="88">
        <f t="shared" si="61"/>
        <v>588515720</v>
      </c>
      <c r="L285" s="111">
        <f t="shared" si="59"/>
        <v>3097451.1578947366</v>
      </c>
      <c r="M285" s="238">
        <f>IFERROR(H285/$Q$61,"-")</f>
        <v>1.898860683589846E-2</v>
      </c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</row>
    <row r="286" spans="1:32" ht="39.950000000000003" customHeight="1">
      <c r="A286" s="26"/>
      <c r="B286" s="332"/>
      <c r="C286" s="323"/>
      <c r="D286" s="327"/>
      <c r="E286" s="39" t="s">
        <v>126</v>
      </c>
      <c r="F286" s="132" t="s">
        <v>145</v>
      </c>
      <c r="G286" s="132" t="s">
        <v>296</v>
      </c>
      <c r="H286" s="40">
        <v>125</v>
      </c>
      <c r="I286" s="41">
        <v>331992740</v>
      </c>
      <c r="J286" s="42">
        <v>81020510</v>
      </c>
      <c r="K286" s="40">
        <f t="shared" si="61"/>
        <v>413013250</v>
      </c>
      <c r="L286" s="109">
        <f t="shared" si="59"/>
        <v>3304106</v>
      </c>
      <c r="M286" s="239">
        <f t="shared" ref="M286:M289" si="66">IFERROR(H286/$Q$61,"-")</f>
        <v>1.249250449730162E-2</v>
      </c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</row>
    <row r="287" spans="1:32" ht="39.950000000000003" customHeight="1">
      <c r="A287" s="26"/>
      <c r="B287" s="332"/>
      <c r="C287" s="323"/>
      <c r="D287" s="327"/>
      <c r="E287" s="39" t="s">
        <v>128</v>
      </c>
      <c r="F287" s="132" t="s">
        <v>146</v>
      </c>
      <c r="G287" s="132" t="s">
        <v>494</v>
      </c>
      <c r="H287" s="40">
        <v>106</v>
      </c>
      <c r="I287" s="41">
        <v>248245420</v>
      </c>
      <c r="J287" s="42">
        <v>64263220</v>
      </c>
      <c r="K287" s="40">
        <f t="shared" si="61"/>
        <v>312508640</v>
      </c>
      <c r="L287" s="109">
        <f t="shared" si="59"/>
        <v>2948194.716981132</v>
      </c>
      <c r="M287" s="239">
        <f t="shared" si="66"/>
        <v>1.0593643813711773E-2</v>
      </c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</row>
    <row r="288" spans="1:32" ht="39.950000000000003" customHeight="1">
      <c r="A288" s="26"/>
      <c r="B288" s="332"/>
      <c r="C288" s="323"/>
      <c r="D288" s="327"/>
      <c r="E288" s="39" t="s">
        <v>148</v>
      </c>
      <c r="F288" s="132" t="s">
        <v>149</v>
      </c>
      <c r="G288" s="132" t="s">
        <v>1104</v>
      </c>
      <c r="H288" s="40">
        <v>82</v>
      </c>
      <c r="I288" s="41">
        <v>313750970</v>
      </c>
      <c r="J288" s="42">
        <v>32516310</v>
      </c>
      <c r="K288" s="40">
        <f t="shared" si="61"/>
        <v>346267280</v>
      </c>
      <c r="L288" s="109">
        <f t="shared" si="59"/>
        <v>4222771.7073170729</v>
      </c>
      <c r="M288" s="239">
        <f t="shared" si="66"/>
        <v>8.1950829502298629E-3</v>
      </c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</row>
    <row r="289" spans="1:32" ht="39.950000000000003" customHeight="1" thickBot="1">
      <c r="A289" s="26"/>
      <c r="B289" s="333"/>
      <c r="C289" s="325"/>
      <c r="D289" s="328"/>
      <c r="E289" s="43" t="s">
        <v>127</v>
      </c>
      <c r="F289" s="133" t="s">
        <v>240</v>
      </c>
      <c r="G289" s="133" t="s">
        <v>1105</v>
      </c>
      <c r="H289" s="44">
        <v>79</v>
      </c>
      <c r="I289" s="45">
        <v>140204980</v>
      </c>
      <c r="J289" s="46">
        <v>144839210</v>
      </c>
      <c r="K289" s="44">
        <f t="shared" si="61"/>
        <v>285044190</v>
      </c>
      <c r="L289" s="110">
        <f t="shared" si="59"/>
        <v>3608154.3037974685</v>
      </c>
      <c r="M289" s="239">
        <f t="shared" si="66"/>
        <v>7.8952628422946231E-3</v>
      </c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</row>
    <row r="290" spans="1:32" ht="39.950000000000003" customHeight="1">
      <c r="A290" s="26"/>
      <c r="B290" s="331">
        <v>58</v>
      </c>
      <c r="C290" s="330" t="s">
        <v>25</v>
      </c>
      <c r="D290" s="329">
        <f>Q62</f>
        <v>11734</v>
      </c>
      <c r="E290" s="47" t="s">
        <v>125</v>
      </c>
      <c r="F290" s="131" t="s">
        <v>144</v>
      </c>
      <c r="G290" s="131" t="s">
        <v>250</v>
      </c>
      <c r="H290" s="88">
        <v>179</v>
      </c>
      <c r="I290" s="89">
        <v>454115230</v>
      </c>
      <c r="J290" s="90">
        <v>73213300</v>
      </c>
      <c r="K290" s="88">
        <f t="shared" si="61"/>
        <v>527328530</v>
      </c>
      <c r="L290" s="111">
        <f t="shared" si="59"/>
        <v>2945969.4413407822</v>
      </c>
      <c r="M290" s="238">
        <f>IFERROR(H290/$Q$62,"-")</f>
        <v>1.5254815067325719E-2</v>
      </c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</row>
    <row r="291" spans="1:32" ht="39.950000000000003" customHeight="1">
      <c r="A291" s="26"/>
      <c r="B291" s="332"/>
      <c r="C291" s="323"/>
      <c r="D291" s="327"/>
      <c r="E291" s="39" t="s">
        <v>126</v>
      </c>
      <c r="F291" s="132" t="s">
        <v>145</v>
      </c>
      <c r="G291" s="132" t="s">
        <v>251</v>
      </c>
      <c r="H291" s="40">
        <v>137</v>
      </c>
      <c r="I291" s="41">
        <v>387922290</v>
      </c>
      <c r="J291" s="42">
        <v>103215710</v>
      </c>
      <c r="K291" s="40">
        <f t="shared" si="61"/>
        <v>491138000</v>
      </c>
      <c r="L291" s="109">
        <f t="shared" si="59"/>
        <v>3584948.9051094889</v>
      </c>
      <c r="M291" s="239">
        <f t="shared" ref="M291:M294" si="67">IFERROR(H291/$Q$62,"-")</f>
        <v>1.1675472984489517E-2</v>
      </c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</row>
    <row r="292" spans="1:32" ht="39.950000000000003" customHeight="1">
      <c r="A292" s="26"/>
      <c r="B292" s="332"/>
      <c r="C292" s="323"/>
      <c r="D292" s="327"/>
      <c r="E292" s="39" t="s">
        <v>127</v>
      </c>
      <c r="F292" s="132" t="s">
        <v>240</v>
      </c>
      <c r="G292" s="132" t="s">
        <v>297</v>
      </c>
      <c r="H292" s="40">
        <v>129</v>
      </c>
      <c r="I292" s="41">
        <v>237906280</v>
      </c>
      <c r="J292" s="42">
        <v>242424450</v>
      </c>
      <c r="K292" s="40">
        <f t="shared" si="61"/>
        <v>480330730</v>
      </c>
      <c r="L292" s="109">
        <f t="shared" si="59"/>
        <v>3723494.0310077518</v>
      </c>
      <c r="M292" s="239">
        <f t="shared" si="67"/>
        <v>1.0993693540139765E-2</v>
      </c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</row>
    <row r="293" spans="1:32" ht="39.950000000000003" customHeight="1">
      <c r="A293" s="26"/>
      <c r="B293" s="332"/>
      <c r="C293" s="323"/>
      <c r="D293" s="327"/>
      <c r="E293" s="39" t="s">
        <v>148</v>
      </c>
      <c r="F293" s="132" t="s">
        <v>149</v>
      </c>
      <c r="G293" s="132" t="s">
        <v>1106</v>
      </c>
      <c r="H293" s="40">
        <v>120</v>
      </c>
      <c r="I293" s="41">
        <v>399554350</v>
      </c>
      <c r="J293" s="42">
        <v>45371080</v>
      </c>
      <c r="K293" s="40">
        <f t="shared" si="61"/>
        <v>444925430</v>
      </c>
      <c r="L293" s="109">
        <f t="shared" si="59"/>
        <v>3707711.9166666665</v>
      </c>
      <c r="M293" s="239">
        <f t="shared" si="67"/>
        <v>1.0226691665246293E-2</v>
      </c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</row>
    <row r="294" spans="1:32" ht="39.950000000000003" customHeight="1" thickBot="1">
      <c r="A294" s="26"/>
      <c r="B294" s="333"/>
      <c r="C294" s="325"/>
      <c r="D294" s="328"/>
      <c r="E294" s="43" t="s">
        <v>128</v>
      </c>
      <c r="F294" s="133" t="s">
        <v>146</v>
      </c>
      <c r="G294" s="133" t="s">
        <v>330</v>
      </c>
      <c r="H294" s="44">
        <v>108</v>
      </c>
      <c r="I294" s="45">
        <v>252692710</v>
      </c>
      <c r="J294" s="46">
        <v>59405260</v>
      </c>
      <c r="K294" s="44">
        <f t="shared" si="61"/>
        <v>312097970</v>
      </c>
      <c r="L294" s="110">
        <f t="shared" si="59"/>
        <v>2889796.0185185187</v>
      </c>
      <c r="M294" s="239">
        <f t="shared" si="67"/>
        <v>9.2040224987216639E-3</v>
      </c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</row>
    <row r="295" spans="1:32" ht="39.950000000000003" customHeight="1">
      <c r="A295" s="26"/>
      <c r="B295" s="331">
        <v>59</v>
      </c>
      <c r="C295" s="330" t="s">
        <v>20</v>
      </c>
      <c r="D295" s="329">
        <f>Q63</f>
        <v>83614</v>
      </c>
      <c r="E295" s="47" t="s">
        <v>125</v>
      </c>
      <c r="F295" s="131" t="s">
        <v>144</v>
      </c>
      <c r="G295" s="131" t="s">
        <v>250</v>
      </c>
      <c r="H295" s="88">
        <v>1414</v>
      </c>
      <c r="I295" s="89">
        <v>3754840750</v>
      </c>
      <c r="J295" s="90">
        <v>570728090</v>
      </c>
      <c r="K295" s="88">
        <f t="shared" si="61"/>
        <v>4325568840</v>
      </c>
      <c r="L295" s="111">
        <f t="shared" si="59"/>
        <v>3059101.0183875528</v>
      </c>
      <c r="M295" s="238">
        <f>IFERROR(H295/$Q$63,"-")</f>
        <v>1.6911043605137895E-2</v>
      </c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</row>
    <row r="296" spans="1:32" ht="39.950000000000003" customHeight="1">
      <c r="A296" s="26"/>
      <c r="B296" s="332"/>
      <c r="C296" s="323"/>
      <c r="D296" s="327"/>
      <c r="E296" s="39" t="s">
        <v>126</v>
      </c>
      <c r="F296" s="132" t="s">
        <v>145</v>
      </c>
      <c r="G296" s="132" t="s">
        <v>251</v>
      </c>
      <c r="H296" s="40">
        <v>1001</v>
      </c>
      <c r="I296" s="41">
        <v>2773441670</v>
      </c>
      <c r="J296" s="42">
        <v>630336120</v>
      </c>
      <c r="K296" s="40">
        <f t="shared" si="61"/>
        <v>3403777790</v>
      </c>
      <c r="L296" s="109">
        <f t="shared" si="59"/>
        <v>3400377.4125874126</v>
      </c>
      <c r="M296" s="239">
        <f t="shared" ref="M296:M299" si="68">IFERROR(H296/$Q$63,"-")</f>
        <v>1.1971679383835242E-2</v>
      </c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</row>
    <row r="297" spans="1:32" ht="39.950000000000003" customHeight="1">
      <c r="A297" s="26"/>
      <c r="B297" s="332"/>
      <c r="C297" s="323"/>
      <c r="D297" s="327"/>
      <c r="E297" s="39" t="s">
        <v>128</v>
      </c>
      <c r="F297" s="132" t="s">
        <v>146</v>
      </c>
      <c r="G297" s="132" t="s">
        <v>391</v>
      </c>
      <c r="H297" s="40">
        <v>776</v>
      </c>
      <c r="I297" s="41">
        <v>1627205500</v>
      </c>
      <c r="J297" s="42">
        <v>393874120</v>
      </c>
      <c r="K297" s="40">
        <f t="shared" si="61"/>
        <v>2021079620</v>
      </c>
      <c r="L297" s="109">
        <f t="shared" si="59"/>
        <v>2604484.0463917525</v>
      </c>
      <c r="M297" s="239">
        <f t="shared" si="68"/>
        <v>9.2807424593967514E-3</v>
      </c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</row>
    <row r="298" spans="1:32" ht="39.950000000000003" customHeight="1">
      <c r="A298" s="26"/>
      <c r="B298" s="332"/>
      <c r="C298" s="323"/>
      <c r="D298" s="327"/>
      <c r="E298" s="39" t="s">
        <v>127</v>
      </c>
      <c r="F298" s="132" t="s">
        <v>240</v>
      </c>
      <c r="G298" s="132" t="s">
        <v>1075</v>
      </c>
      <c r="H298" s="40">
        <v>763</v>
      </c>
      <c r="I298" s="41">
        <v>1456405110</v>
      </c>
      <c r="J298" s="42">
        <v>1421326900</v>
      </c>
      <c r="K298" s="40">
        <f t="shared" si="61"/>
        <v>2877732010</v>
      </c>
      <c r="L298" s="109">
        <f t="shared" si="59"/>
        <v>3771601.5858453475</v>
      </c>
      <c r="M298" s="239">
        <f t="shared" si="68"/>
        <v>9.125266103762528E-3</v>
      </c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</row>
    <row r="299" spans="1:32" ht="39.950000000000003" customHeight="1" thickBot="1">
      <c r="A299" s="26"/>
      <c r="B299" s="333"/>
      <c r="C299" s="325"/>
      <c r="D299" s="328"/>
      <c r="E299" s="43" t="s">
        <v>148</v>
      </c>
      <c r="F299" s="133" t="s">
        <v>149</v>
      </c>
      <c r="G299" s="133" t="s">
        <v>1093</v>
      </c>
      <c r="H299" s="44">
        <v>738</v>
      </c>
      <c r="I299" s="45">
        <v>2442498970</v>
      </c>
      <c r="J299" s="46">
        <v>249820440</v>
      </c>
      <c r="K299" s="44">
        <f t="shared" si="61"/>
        <v>2692319410</v>
      </c>
      <c r="L299" s="110">
        <f t="shared" si="59"/>
        <v>3648129.2818428185</v>
      </c>
      <c r="M299" s="239">
        <f t="shared" si="68"/>
        <v>8.8262731121582505E-3</v>
      </c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</row>
    <row r="300" spans="1:32" ht="39.950000000000003" customHeight="1">
      <c r="A300" s="26"/>
      <c r="B300" s="331">
        <v>60</v>
      </c>
      <c r="C300" s="330" t="s">
        <v>44</v>
      </c>
      <c r="D300" s="329">
        <f>Q64</f>
        <v>11177</v>
      </c>
      <c r="E300" s="47" t="s">
        <v>125</v>
      </c>
      <c r="F300" s="131" t="s">
        <v>144</v>
      </c>
      <c r="G300" s="131" t="s">
        <v>250</v>
      </c>
      <c r="H300" s="88">
        <v>184</v>
      </c>
      <c r="I300" s="89">
        <v>510683560</v>
      </c>
      <c r="J300" s="90">
        <v>58493440</v>
      </c>
      <c r="K300" s="88">
        <f t="shared" si="61"/>
        <v>569177000</v>
      </c>
      <c r="L300" s="111">
        <f t="shared" si="59"/>
        <v>3093353.2608695654</v>
      </c>
      <c r="M300" s="238">
        <f>IFERROR(H300/$Q$64,"-")</f>
        <v>1.6462378097879576E-2</v>
      </c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</row>
    <row r="301" spans="1:32" ht="39.950000000000003" customHeight="1">
      <c r="A301" s="26"/>
      <c r="B301" s="332"/>
      <c r="C301" s="323"/>
      <c r="D301" s="327"/>
      <c r="E301" s="39" t="s">
        <v>126</v>
      </c>
      <c r="F301" s="132" t="s">
        <v>145</v>
      </c>
      <c r="G301" s="132" t="s">
        <v>251</v>
      </c>
      <c r="H301" s="40">
        <v>131</v>
      </c>
      <c r="I301" s="41">
        <v>401022400</v>
      </c>
      <c r="J301" s="42">
        <v>82360790</v>
      </c>
      <c r="K301" s="40">
        <f t="shared" si="61"/>
        <v>483383190</v>
      </c>
      <c r="L301" s="109">
        <f t="shared" si="59"/>
        <v>3689948.0152671756</v>
      </c>
      <c r="M301" s="239">
        <f t="shared" ref="M301:M304" si="69">IFERROR(H301/$Q$64,"-")</f>
        <v>1.1720497450120784E-2</v>
      </c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</row>
    <row r="302" spans="1:32" ht="39.950000000000003" customHeight="1">
      <c r="A302" s="26"/>
      <c r="B302" s="332"/>
      <c r="C302" s="323"/>
      <c r="D302" s="327"/>
      <c r="E302" s="39" t="s">
        <v>127</v>
      </c>
      <c r="F302" s="132" t="s">
        <v>240</v>
      </c>
      <c r="G302" s="132" t="s">
        <v>297</v>
      </c>
      <c r="H302" s="40">
        <v>104</v>
      </c>
      <c r="I302" s="41">
        <v>215594800</v>
      </c>
      <c r="J302" s="42">
        <v>204380450</v>
      </c>
      <c r="K302" s="40">
        <f t="shared" si="61"/>
        <v>419975250</v>
      </c>
      <c r="L302" s="109">
        <f t="shared" si="59"/>
        <v>4038223.5576923075</v>
      </c>
      <c r="M302" s="239">
        <f t="shared" si="69"/>
        <v>9.3048224031493237E-3</v>
      </c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</row>
    <row r="303" spans="1:32" ht="39.950000000000003" customHeight="1">
      <c r="A303" s="26"/>
      <c r="B303" s="332"/>
      <c r="C303" s="323"/>
      <c r="D303" s="327"/>
      <c r="E303" s="39" t="s">
        <v>148</v>
      </c>
      <c r="F303" s="132" t="s">
        <v>149</v>
      </c>
      <c r="G303" s="132" t="s">
        <v>1099</v>
      </c>
      <c r="H303" s="40">
        <v>82</v>
      </c>
      <c r="I303" s="41">
        <v>302107600</v>
      </c>
      <c r="J303" s="42">
        <v>19307840</v>
      </c>
      <c r="K303" s="40">
        <f t="shared" si="61"/>
        <v>321415440</v>
      </c>
      <c r="L303" s="109">
        <f t="shared" si="59"/>
        <v>3919700.487804878</v>
      </c>
      <c r="M303" s="239">
        <f t="shared" si="69"/>
        <v>7.3364945870985059E-3</v>
      </c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</row>
    <row r="304" spans="1:32" ht="39.950000000000003" customHeight="1" thickBot="1">
      <c r="A304" s="26"/>
      <c r="B304" s="333"/>
      <c r="C304" s="325"/>
      <c r="D304" s="328"/>
      <c r="E304" s="43" t="s">
        <v>237</v>
      </c>
      <c r="F304" s="133" t="s">
        <v>238</v>
      </c>
      <c r="G304" s="133" t="s">
        <v>374</v>
      </c>
      <c r="H304" s="44">
        <v>82</v>
      </c>
      <c r="I304" s="45">
        <v>153275030</v>
      </c>
      <c r="J304" s="46">
        <v>23262350</v>
      </c>
      <c r="K304" s="44">
        <f t="shared" si="61"/>
        <v>176537380</v>
      </c>
      <c r="L304" s="110">
        <f t="shared" si="59"/>
        <v>2152894.8780487804</v>
      </c>
      <c r="M304" s="240">
        <f t="shared" si="69"/>
        <v>7.3364945870985059E-3</v>
      </c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</row>
    <row r="305" spans="1:32" ht="39.950000000000003" customHeight="1">
      <c r="A305" s="26"/>
      <c r="B305" s="331">
        <v>61</v>
      </c>
      <c r="C305" s="330" t="s">
        <v>16</v>
      </c>
      <c r="D305" s="329">
        <f>Q65</f>
        <v>9762</v>
      </c>
      <c r="E305" s="47" t="s">
        <v>125</v>
      </c>
      <c r="F305" s="131" t="s">
        <v>144</v>
      </c>
      <c r="G305" s="131" t="s">
        <v>250</v>
      </c>
      <c r="H305" s="88">
        <v>182</v>
      </c>
      <c r="I305" s="89">
        <v>423441870</v>
      </c>
      <c r="J305" s="90">
        <v>64357960</v>
      </c>
      <c r="K305" s="88">
        <f t="shared" si="61"/>
        <v>487799830</v>
      </c>
      <c r="L305" s="111">
        <f t="shared" si="59"/>
        <v>2680218.846153846</v>
      </c>
      <c r="M305" s="238">
        <f>IFERROR(H305/$Q$65,"-")</f>
        <v>1.8643720549067815E-2</v>
      </c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</row>
    <row r="306" spans="1:32" ht="39.950000000000003" customHeight="1">
      <c r="A306" s="26"/>
      <c r="B306" s="332"/>
      <c r="C306" s="323"/>
      <c r="D306" s="327"/>
      <c r="E306" s="39" t="s">
        <v>126</v>
      </c>
      <c r="F306" s="132" t="s">
        <v>145</v>
      </c>
      <c r="G306" s="132" t="s">
        <v>382</v>
      </c>
      <c r="H306" s="40">
        <v>107</v>
      </c>
      <c r="I306" s="41">
        <v>360828460</v>
      </c>
      <c r="J306" s="42">
        <v>57209950</v>
      </c>
      <c r="K306" s="40">
        <f t="shared" si="61"/>
        <v>418038410</v>
      </c>
      <c r="L306" s="109">
        <f t="shared" si="59"/>
        <v>3906901.0280373832</v>
      </c>
      <c r="M306" s="239">
        <f t="shared" ref="M306:M309" si="70">IFERROR(H306/$Q$65,"-")</f>
        <v>1.0960868674451956E-2</v>
      </c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</row>
    <row r="307" spans="1:32" ht="39.950000000000003" customHeight="1">
      <c r="A307" s="26"/>
      <c r="B307" s="332"/>
      <c r="C307" s="323"/>
      <c r="D307" s="327"/>
      <c r="E307" s="39" t="s">
        <v>128</v>
      </c>
      <c r="F307" s="132" t="s">
        <v>146</v>
      </c>
      <c r="G307" s="132" t="s">
        <v>1107</v>
      </c>
      <c r="H307" s="40">
        <v>100</v>
      </c>
      <c r="I307" s="41">
        <v>221899110</v>
      </c>
      <c r="J307" s="42">
        <v>48586260</v>
      </c>
      <c r="K307" s="40">
        <f t="shared" si="61"/>
        <v>270485370</v>
      </c>
      <c r="L307" s="109">
        <f t="shared" si="59"/>
        <v>2704853.7</v>
      </c>
      <c r="M307" s="239">
        <f t="shared" si="70"/>
        <v>1.024380249948781E-2</v>
      </c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</row>
    <row r="308" spans="1:32" ht="39.950000000000003" customHeight="1">
      <c r="A308" s="26"/>
      <c r="B308" s="332"/>
      <c r="C308" s="323"/>
      <c r="D308" s="327"/>
      <c r="E308" s="39" t="s">
        <v>127</v>
      </c>
      <c r="F308" s="132" t="s">
        <v>240</v>
      </c>
      <c r="G308" s="132" t="s">
        <v>1108</v>
      </c>
      <c r="H308" s="40">
        <v>90</v>
      </c>
      <c r="I308" s="41">
        <v>188178000</v>
      </c>
      <c r="J308" s="42">
        <v>171539880</v>
      </c>
      <c r="K308" s="40">
        <f t="shared" si="61"/>
        <v>359717880</v>
      </c>
      <c r="L308" s="109">
        <f t="shared" si="59"/>
        <v>3996865.3333333335</v>
      </c>
      <c r="M308" s="239">
        <f t="shared" si="70"/>
        <v>9.2194222495390298E-3</v>
      </c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</row>
    <row r="309" spans="1:32" ht="39.950000000000003" customHeight="1" thickBot="1">
      <c r="A309" s="26"/>
      <c r="B309" s="333"/>
      <c r="C309" s="325"/>
      <c r="D309" s="328"/>
      <c r="E309" s="43" t="s">
        <v>175</v>
      </c>
      <c r="F309" s="133" t="s">
        <v>176</v>
      </c>
      <c r="G309" s="133" t="s">
        <v>1109</v>
      </c>
      <c r="H309" s="44">
        <v>81</v>
      </c>
      <c r="I309" s="45">
        <v>130588840</v>
      </c>
      <c r="J309" s="46">
        <v>42875760</v>
      </c>
      <c r="K309" s="44">
        <f t="shared" si="61"/>
        <v>173464600</v>
      </c>
      <c r="L309" s="110">
        <f t="shared" si="59"/>
        <v>2141538.2716049384</v>
      </c>
      <c r="M309" s="239">
        <f t="shared" si="70"/>
        <v>8.2974800245851268E-3</v>
      </c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</row>
    <row r="310" spans="1:32" ht="39.950000000000003" customHeight="1">
      <c r="A310" s="26"/>
      <c r="B310" s="331">
        <v>62</v>
      </c>
      <c r="C310" s="330" t="s">
        <v>17</v>
      </c>
      <c r="D310" s="329">
        <f>Q66</f>
        <v>14406</v>
      </c>
      <c r="E310" s="47" t="s">
        <v>125</v>
      </c>
      <c r="F310" s="131" t="s">
        <v>144</v>
      </c>
      <c r="G310" s="131" t="s">
        <v>328</v>
      </c>
      <c r="H310" s="88">
        <v>260</v>
      </c>
      <c r="I310" s="89">
        <v>609706310</v>
      </c>
      <c r="J310" s="90">
        <v>107191760</v>
      </c>
      <c r="K310" s="88">
        <f t="shared" si="61"/>
        <v>716898070</v>
      </c>
      <c r="L310" s="111">
        <f t="shared" si="59"/>
        <v>2757300.269230769</v>
      </c>
      <c r="M310" s="238">
        <f>IFERROR(H310/$Q$66,"-")</f>
        <v>1.804803554074691E-2</v>
      </c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</row>
    <row r="311" spans="1:32" ht="39.950000000000003" customHeight="1">
      <c r="A311" s="26"/>
      <c r="B311" s="332"/>
      <c r="C311" s="323"/>
      <c r="D311" s="327"/>
      <c r="E311" s="39" t="s">
        <v>126</v>
      </c>
      <c r="F311" s="132" t="s">
        <v>145</v>
      </c>
      <c r="G311" s="132" t="s">
        <v>1110</v>
      </c>
      <c r="H311" s="40">
        <v>150</v>
      </c>
      <c r="I311" s="41">
        <v>409896170</v>
      </c>
      <c r="J311" s="42">
        <v>110795570</v>
      </c>
      <c r="K311" s="40">
        <f t="shared" si="61"/>
        <v>520691740</v>
      </c>
      <c r="L311" s="109">
        <f t="shared" si="59"/>
        <v>3471278.2666666666</v>
      </c>
      <c r="M311" s="239">
        <f t="shared" ref="M311:M314" si="71">IFERROR(H311/$Q$66,"-")</f>
        <v>1.0412328196584756E-2</v>
      </c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</row>
    <row r="312" spans="1:32" ht="39.950000000000003" customHeight="1">
      <c r="A312" s="26"/>
      <c r="B312" s="332"/>
      <c r="C312" s="323"/>
      <c r="D312" s="327"/>
      <c r="E312" s="39" t="s">
        <v>127</v>
      </c>
      <c r="F312" s="132" t="s">
        <v>240</v>
      </c>
      <c r="G312" s="132" t="s">
        <v>1111</v>
      </c>
      <c r="H312" s="40">
        <v>142</v>
      </c>
      <c r="I312" s="41">
        <v>273670950</v>
      </c>
      <c r="J312" s="42">
        <v>309929100</v>
      </c>
      <c r="K312" s="40">
        <f t="shared" si="61"/>
        <v>583600050</v>
      </c>
      <c r="L312" s="109">
        <f t="shared" si="59"/>
        <v>4109859.5070422534</v>
      </c>
      <c r="M312" s="239">
        <f t="shared" si="71"/>
        <v>9.8570040261002356E-3</v>
      </c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</row>
    <row r="313" spans="1:32" ht="39.950000000000003" customHeight="1">
      <c r="A313" s="26"/>
      <c r="B313" s="332"/>
      <c r="C313" s="323"/>
      <c r="D313" s="327"/>
      <c r="E313" s="39" t="s">
        <v>128</v>
      </c>
      <c r="F313" s="132" t="s">
        <v>146</v>
      </c>
      <c r="G313" s="132" t="s">
        <v>253</v>
      </c>
      <c r="H313" s="40">
        <v>132</v>
      </c>
      <c r="I313" s="41">
        <v>290833030</v>
      </c>
      <c r="J313" s="42">
        <v>66391540</v>
      </c>
      <c r="K313" s="40">
        <f t="shared" si="61"/>
        <v>357224570</v>
      </c>
      <c r="L313" s="109">
        <f t="shared" si="59"/>
        <v>2706246.7424242422</v>
      </c>
      <c r="M313" s="239">
        <f t="shared" si="71"/>
        <v>9.1628488129945861E-3</v>
      </c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</row>
    <row r="314" spans="1:32" ht="39.950000000000003" customHeight="1" thickBot="1">
      <c r="A314" s="26"/>
      <c r="B314" s="333"/>
      <c r="C314" s="325"/>
      <c r="D314" s="328"/>
      <c r="E314" s="43" t="s">
        <v>129</v>
      </c>
      <c r="F314" s="133" t="s">
        <v>147</v>
      </c>
      <c r="G314" s="133" t="s">
        <v>1112</v>
      </c>
      <c r="H314" s="44">
        <v>83</v>
      </c>
      <c r="I314" s="45">
        <v>252139170</v>
      </c>
      <c r="J314" s="46">
        <v>27572850</v>
      </c>
      <c r="K314" s="44">
        <f t="shared" si="61"/>
        <v>279712020</v>
      </c>
      <c r="L314" s="110">
        <f t="shared" si="59"/>
        <v>3370024.3373493976</v>
      </c>
      <c r="M314" s="239">
        <f t="shared" si="71"/>
        <v>5.7614882687768987E-3</v>
      </c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</row>
    <row r="315" spans="1:32" ht="39.950000000000003" customHeight="1">
      <c r="A315" s="26"/>
      <c r="B315" s="331">
        <v>63</v>
      </c>
      <c r="C315" s="330" t="s">
        <v>26</v>
      </c>
      <c r="D315" s="329">
        <f>Q67</f>
        <v>10544</v>
      </c>
      <c r="E315" s="47" t="s">
        <v>125</v>
      </c>
      <c r="F315" s="131" t="s">
        <v>144</v>
      </c>
      <c r="G315" s="131" t="s">
        <v>250</v>
      </c>
      <c r="H315" s="88">
        <v>152</v>
      </c>
      <c r="I315" s="89">
        <v>377737180</v>
      </c>
      <c r="J315" s="90">
        <v>60231610</v>
      </c>
      <c r="K315" s="88">
        <f t="shared" si="61"/>
        <v>437968790</v>
      </c>
      <c r="L315" s="111">
        <f t="shared" si="59"/>
        <v>2881373.6184210526</v>
      </c>
      <c r="M315" s="238">
        <f>IFERROR(H315/$Q$67,"-")</f>
        <v>1.4415781487101669E-2</v>
      </c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</row>
    <row r="316" spans="1:32" ht="39.950000000000003" customHeight="1">
      <c r="A316" s="26"/>
      <c r="B316" s="332"/>
      <c r="C316" s="323"/>
      <c r="D316" s="327"/>
      <c r="E316" s="39" t="s">
        <v>126</v>
      </c>
      <c r="F316" s="132" t="s">
        <v>145</v>
      </c>
      <c r="G316" s="132" t="s">
        <v>335</v>
      </c>
      <c r="H316" s="40">
        <v>129</v>
      </c>
      <c r="I316" s="41">
        <v>437443390</v>
      </c>
      <c r="J316" s="42">
        <v>94576600</v>
      </c>
      <c r="K316" s="40">
        <f t="shared" si="61"/>
        <v>532019990</v>
      </c>
      <c r="L316" s="109">
        <f t="shared" si="59"/>
        <v>4124185.9689922482</v>
      </c>
      <c r="M316" s="239">
        <f t="shared" ref="M316:M319" si="72">IFERROR(H316/$Q$67,"-")</f>
        <v>1.2234446130500759E-2</v>
      </c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</row>
    <row r="317" spans="1:32" ht="39.950000000000003" customHeight="1">
      <c r="A317" s="26"/>
      <c r="B317" s="332"/>
      <c r="C317" s="323"/>
      <c r="D317" s="327"/>
      <c r="E317" s="39" t="s">
        <v>127</v>
      </c>
      <c r="F317" s="132" t="s">
        <v>240</v>
      </c>
      <c r="G317" s="132" t="s">
        <v>290</v>
      </c>
      <c r="H317" s="40">
        <v>111</v>
      </c>
      <c r="I317" s="41">
        <v>204187950</v>
      </c>
      <c r="J317" s="42">
        <v>258184030</v>
      </c>
      <c r="K317" s="40">
        <f t="shared" si="61"/>
        <v>462371980</v>
      </c>
      <c r="L317" s="109">
        <f t="shared" si="59"/>
        <v>4165513.3333333335</v>
      </c>
      <c r="M317" s="239">
        <f t="shared" si="72"/>
        <v>1.0527314112291351E-2</v>
      </c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</row>
    <row r="318" spans="1:32" ht="39.950000000000003" customHeight="1">
      <c r="A318" s="26"/>
      <c r="B318" s="332"/>
      <c r="C318" s="323"/>
      <c r="D318" s="327"/>
      <c r="E318" s="39" t="s">
        <v>129</v>
      </c>
      <c r="F318" s="132" t="s">
        <v>147</v>
      </c>
      <c r="G318" s="132" t="s">
        <v>1113</v>
      </c>
      <c r="H318" s="40">
        <v>84</v>
      </c>
      <c r="I318" s="41">
        <v>310267940</v>
      </c>
      <c r="J318" s="42">
        <v>26394440</v>
      </c>
      <c r="K318" s="40">
        <f t="shared" si="61"/>
        <v>336662380</v>
      </c>
      <c r="L318" s="109">
        <f t="shared" si="59"/>
        <v>4007885.4761904762</v>
      </c>
      <c r="M318" s="239">
        <f t="shared" si="72"/>
        <v>7.9666160849772381E-3</v>
      </c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</row>
    <row r="319" spans="1:32" ht="39.950000000000003" customHeight="1" thickBot="1">
      <c r="A319" s="26"/>
      <c r="B319" s="333"/>
      <c r="C319" s="325"/>
      <c r="D319" s="328"/>
      <c r="E319" s="43" t="s">
        <v>128</v>
      </c>
      <c r="F319" s="133" t="s">
        <v>146</v>
      </c>
      <c r="G319" s="133" t="s">
        <v>330</v>
      </c>
      <c r="H319" s="44">
        <v>77</v>
      </c>
      <c r="I319" s="45">
        <v>182479100</v>
      </c>
      <c r="J319" s="46">
        <v>47810810</v>
      </c>
      <c r="K319" s="44">
        <f t="shared" si="61"/>
        <v>230289910</v>
      </c>
      <c r="L319" s="110">
        <f t="shared" si="59"/>
        <v>2990778.0519480519</v>
      </c>
      <c r="M319" s="240">
        <f t="shared" si="72"/>
        <v>7.3027314112291348E-3</v>
      </c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</row>
    <row r="320" spans="1:32" ht="39.950000000000003" customHeight="1">
      <c r="A320" s="26"/>
      <c r="B320" s="331">
        <v>64</v>
      </c>
      <c r="C320" s="330" t="s">
        <v>45</v>
      </c>
      <c r="D320" s="329">
        <f>Q68</f>
        <v>10960</v>
      </c>
      <c r="E320" s="47" t="s">
        <v>125</v>
      </c>
      <c r="F320" s="131" t="s">
        <v>144</v>
      </c>
      <c r="G320" s="131" t="s">
        <v>386</v>
      </c>
      <c r="H320" s="88">
        <v>157</v>
      </c>
      <c r="I320" s="89">
        <v>416172080</v>
      </c>
      <c r="J320" s="90">
        <v>66607040</v>
      </c>
      <c r="K320" s="88">
        <f t="shared" si="61"/>
        <v>482779120</v>
      </c>
      <c r="L320" s="111">
        <f t="shared" si="59"/>
        <v>3075026.2420382164</v>
      </c>
      <c r="M320" s="238">
        <f>IFERROR(H320/$Q$68,"-")</f>
        <v>1.4324817518248175E-2</v>
      </c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</row>
    <row r="321" spans="1:32" ht="39.950000000000003" customHeight="1">
      <c r="A321" s="26"/>
      <c r="B321" s="332"/>
      <c r="C321" s="323"/>
      <c r="D321" s="327"/>
      <c r="E321" s="39" t="s">
        <v>127</v>
      </c>
      <c r="F321" s="132" t="s">
        <v>240</v>
      </c>
      <c r="G321" s="132" t="s">
        <v>1114</v>
      </c>
      <c r="H321" s="40">
        <v>114</v>
      </c>
      <c r="I321" s="41">
        <v>242797950</v>
      </c>
      <c r="J321" s="42">
        <v>238894480</v>
      </c>
      <c r="K321" s="40">
        <f t="shared" si="61"/>
        <v>481692430</v>
      </c>
      <c r="L321" s="109">
        <f t="shared" si="59"/>
        <v>4225372.1929824557</v>
      </c>
      <c r="M321" s="239">
        <f t="shared" ref="M321:M324" si="73">IFERROR(H321/$Q$68,"-")</f>
        <v>1.0401459854014599E-2</v>
      </c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</row>
    <row r="322" spans="1:32" ht="39.950000000000003" customHeight="1">
      <c r="A322" s="26"/>
      <c r="B322" s="332"/>
      <c r="C322" s="323"/>
      <c r="D322" s="327"/>
      <c r="E322" s="39" t="s">
        <v>126</v>
      </c>
      <c r="F322" s="132" t="s">
        <v>145</v>
      </c>
      <c r="G322" s="132" t="s">
        <v>296</v>
      </c>
      <c r="H322" s="40">
        <v>111</v>
      </c>
      <c r="I322" s="41">
        <v>332685710</v>
      </c>
      <c r="J322" s="42">
        <v>61158650</v>
      </c>
      <c r="K322" s="40">
        <f t="shared" si="61"/>
        <v>393844360</v>
      </c>
      <c r="L322" s="109">
        <f t="shared" si="59"/>
        <v>3548147.3873873875</v>
      </c>
      <c r="M322" s="239">
        <f t="shared" si="73"/>
        <v>1.0127737226277373E-2</v>
      </c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</row>
    <row r="323" spans="1:32" ht="39.950000000000003" customHeight="1">
      <c r="A323" s="26"/>
      <c r="B323" s="332"/>
      <c r="C323" s="323"/>
      <c r="D323" s="327"/>
      <c r="E323" s="39" t="s">
        <v>148</v>
      </c>
      <c r="F323" s="132" t="s">
        <v>149</v>
      </c>
      <c r="G323" s="132" t="s">
        <v>1115</v>
      </c>
      <c r="H323" s="40">
        <v>96</v>
      </c>
      <c r="I323" s="41">
        <v>341305290</v>
      </c>
      <c r="J323" s="42">
        <v>25401860</v>
      </c>
      <c r="K323" s="40">
        <f t="shared" si="61"/>
        <v>366707150</v>
      </c>
      <c r="L323" s="109">
        <f t="shared" si="59"/>
        <v>3819866.1458333335</v>
      </c>
      <c r="M323" s="239">
        <f t="shared" si="73"/>
        <v>8.7591240875912416E-3</v>
      </c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</row>
    <row r="324" spans="1:32" ht="39.950000000000003" customHeight="1" thickBot="1">
      <c r="A324" s="26"/>
      <c r="B324" s="333"/>
      <c r="C324" s="325"/>
      <c r="D324" s="328"/>
      <c r="E324" s="43" t="s">
        <v>177</v>
      </c>
      <c r="F324" s="133" t="s">
        <v>178</v>
      </c>
      <c r="G324" s="133" t="s">
        <v>1116</v>
      </c>
      <c r="H324" s="44">
        <v>79</v>
      </c>
      <c r="I324" s="45">
        <v>212784600</v>
      </c>
      <c r="J324" s="46">
        <v>32600430</v>
      </c>
      <c r="K324" s="44">
        <f t="shared" si="61"/>
        <v>245385030</v>
      </c>
      <c r="L324" s="110">
        <f t="shared" si="59"/>
        <v>3106139.6202531648</v>
      </c>
      <c r="M324" s="240">
        <f t="shared" si="73"/>
        <v>7.2080291970802917E-3</v>
      </c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</row>
    <row r="325" spans="1:32" ht="39.950000000000003" customHeight="1">
      <c r="A325" s="26"/>
      <c r="B325" s="331">
        <v>65</v>
      </c>
      <c r="C325" s="330" t="s">
        <v>10</v>
      </c>
      <c r="D325" s="329">
        <f>Q69</f>
        <v>5508</v>
      </c>
      <c r="E325" s="47" t="s">
        <v>125</v>
      </c>
      <c r="F325" s="131" t="s">
        <v>144</v>
      </c>
      <c r="G325" s="131" t="s">
        <v>250</v>
      </c>
      <c r="H325" s="88">
        <v>96</v>
      </c>
      <c r="I325" s="89">
        <v>286002440</v>
      </c>
      <c r="J325" s="90">
        <v>29523860</v>
      </c>
      <c r="K325" s="88">
        <f t="shared" si="61"/>
        <v>315526300</v>
      </c>
      <c r="L325" s="111">
        <f t="shared" ref="L325:L374" si="74">IFERROR(K325/H325,"-")</f>
        <v>3286732.2916666665</v>
      </c>
      <c r="M325" s="238">
        <f>IFERROR(H325/$Q$69,"-")</f>
        <v>1.7429193899782137E-2</v>
      </c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</row>
    <row r="326" spans="1:32" ht="39.950000000000003" customHeight="1">
      <c r="A326" s="26"/>
      <c r="B326" s="332"/>
      <c r="C326" s="323"/>
      <c r="D326" s="327"/>
      <c r="E326" s="39" t="s">
        <v>127</v>
      </c>
      <c r="F326" s="132" t="s">
        <v>240</v>
      </c>
      <c r="G326" s="132" t="s">
        <v>1117</v>
      </c>
      <c r="H326" s="40">
        <v>73</v>
      </c>
      <c r="I326" s="41">
        <v>195622820</v>
      </c>
      <c r="J326" s="42">
        <v>116283900</v>
      </c>
      <c r="K326" s="40">
        <f t="shared" ref="K326:K374" si="75">SUM(I326:J326)</f>
        <v>311906720</v>
      </c>
      <c r="L326" s="109">
        <f t="shared" si="74"/>
        <v>4272694.7945205476</v>
      </c>
      <c r="M326" s="239">
        <f t="shared" ref="M326:M329" si="76">IFERROR(H326/$Q$69,"-")</f>
        <v>1.3253449527959331E-2</v>
      </c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</row>
    <row r="327" spans="1:32" ht="39.950000000000003" customHeight="1">
      <c r="A327" s="26"/>
      <c r="B327" s="332"/>
      <c r="C327" s="323"/>
      <c r="D327" s="327"/>
      <c r="E327" s="39" t="s">
        <v>148</v>
      </c>
      <c r="F327" s="132" t="s">
        <v>149</v>
      </c>
      <c r="G327" s="132" t="s">
        <v>1118</v>
      </c>
      <c r="H327" s="40">
        <v>72</v>
      </c>
      <c r="I327" s="41">
        <v>192727050</v>
      </c>
      <c r="J327" s="42">
        <v>32619210</v>
      </c>
      <c r="K327" s="40">
        <f t="shared" si="75"/>
        <v>225346260</v>
      </c>
      <c r="L327" s="109">
        <f t="shared" si="74"/>
        <v>3129809.1666666665</v>
      </c>
      <c r="M327" s="239">
        <f t="shared" si="76"/>
        <v>1.3071895424836602E-2</v>
      </c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</row>
    <row r="328" spans="1:32" ht="39.950000000000003" customHeight="1">
      <c r="A328" s="26"/>
      <c r="B328" s="332"/>
      <c r="C328" s="323"/>
      <c r="D328" s="327"/>
      <c r="E328" s="39" t="s">
        <v>128</v>
      </c>
      <c r="F328" s="132" t="s">
        <v>146</v>
      </c>
      <c r="G328" s="132" t="s">
        <v>287</v>
      </c>
      <c r="H328" s="40">
        <v>59</v>
      </c>
      <c r="I328" s="41">
        <v>139921570</v>
      </c>
      <c r="J328" s="42">
        <v>31916080</v>
      </c>
      <c r="K328" s="40">
        <f t="shared" si="75"/>
        <v>171837650</v>
      </c>
      <c r="L328" s="109">
        <f t="shared" si="74"/>
        <v>2912502.5423728814</v>
      </c>
      <c r="M328" s="239">
        <f t="shared" si="76"/>
        <v>1.0711692084241104E-2</v>
      </c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</row>
    <row r="329" spans="1:32" ht="39.950000000000003" customHeight="1" thickBot="1">
      <c r="A329" s="26"/>
      <c r="B329" s="333"/>
      <c r="C329" s="325"/>
      <c r="D329" s="328"/>
      <c r="E329" s="43" t="s">
        <v>126</v>
      </c>
      <c r="F329" s="133" t="s">
        <v>145</v>
      </c>
      <c r="G329" s="133" t="s">
        <v>289</v>
      </c>
      <c r="H329" s="44">
        <v>53</v>
      </c>
      <c r="I329" s="45">
        <v>139339640</v>
      </c>
      <c r="J329" s="46">
        <v>32141570</v>
      </c>
      <c r="K329" s="44">
        <f t="shared" si="75"/>
        <v>171481210</v>
      </c>
      <c r="L329" s="110">
        <f t="shared" si="74"/>
        <v>3235494.5283018867</v>
      </c>
      <c r="M329" s="239">
        <f t="shared" si="76"/>
        <v>9.6223674655047196E-3</v>
      </c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</row>
    <row r="330" spans="1:32" ht="39.950000000000003" customHeight="1">
      <c r="A330" s="26"/>
      <c r="B330" s="331">
        <v>66</v>
      </c>
      <c r="C330" s="330" t="s">
        <v>5</v>
      </c>
      <c r="D330" s="329">
        <f>Q70</f>
        <v>5670</v>
      </c>
      <c r="E330" s="47" t="s">
        <v>125</v>
      </c>
      <c r="F330" s="131" t="s">
        <v>144</v>
      </c>
      <c r="G330" s="131" t="s">
        <v>265</v>
      </c>
      <c r="H330" s="88">
        <v>84</v>
      </c>
      <c r="I330" s="89">
        <v>225308060</v>
      </c>
      <c r="J330" s="90">
        <v>30127520</v>
      </c>
      <c r="K330" s="88">
        <f t="shared" si="75"/>
        <v>255435580</v>
      </c>
      <c r="L330" s="111">
        <f t="shared" si="74"/>
        <v>3040899.7619047621</v>
      </c>
      <c r="M330" s="238">
        <f>IFERROR(H330/$Q$70,"-")</f>
        <v>1.4814814814814815E-2</v>
      </c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</row>
    <row r="331" spans="1:32" ht="39.950000000000003" customHeight="1">
      <c r="A331" s="26"/>
      <c r="B331" s="332"/>
      <c r="C331" s="323"/>
      <c r="D331" s="327"/>
      <c r="E331" s="39" t="s">
        <v>127</v>
      </c>
      <c r="F331" s="132" t="s">
        <v>240</v>
      </c>
      <c r="G331" s="132" t="s">
        <v>293</v>
      </c>
      <c r="H331" s="40">
        <v>59</v>
      </c>
      <c r="I331" s="41">
        <v>106473390</v>
      </c>
      <c r="J331" s="42">
        <v>144001790</v>
      </c>
      <c r="K331" s="40">
        <f t="shared" si="75"/>
        <v>250475180</v>
      </c>
      <c r="L331" s="109">
        <f t="shared" si="74"/>
        <v>4245342.0338983051</v>
      </c>
      <c r="M331" s="239">
        <f t="shared" ref="M331:M334" si="77">IFERROR(H331/$Q$70,"-")</f>
        <v>1.0405643738977073E-2</v>
      </c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</row>
    <row r="332" spans="1:32" ht="39.950000000000003" customHeight="1">
      <c r="A332" s="26"/>
      <c r="B332" s="332"/>
      <c r="C332" s="323"/>
      <c r="D332" s="327"/>
      <c r="E332" s="39" t="s">
        <v>128</v>
      </c>
      <c r="F332" s="132" t="s">
        <v>146</v>
      </c>
      <c r="G332" s="132" t="s">
        <v>1073</v>
      </c>
      <c r="H332" s="40">
        <v>52</v>
      </c>
      <c r="I332" s="41">
        <v>135747720</v>
      </c>
      <c r="J332" s="42">
        <v>22224400</v>
      </c>
      <c r="K332" s="40">
        <f t="shared" si="75"/>
        <v>157972120</v>
      </c>
      <c r="L332" s="109">
        <f t="shared" si="74"/>
        <v>3037925.3846153845</v>
      </c>
      <c r="M332" s="239">
        <f t="shared" si="77"/>
        <v>9.1710758377425046E-3</v>
      </c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</row>
    <row r="333" spans="1:32" ht="39.950000000000003" customHeight="1">
      <c r="A333" s="26"/>
      <c r="B333" s="332"/>
      <c r="C333" s="323"/>
      <c r="D333" s="327"/>
      <c r="E333" s="39" t="s">
        <v>126</v>
      </c>
      <c r="F333" s="132" t="s">
        <v>145</v>
      </c>
      <c r="G333" s="132" t="s">
        <v>382</v>
      </c>
      <c r="H333" s="40">
        <v>51</v>
      </c>
      <c r="I333" s="41">
        <v>150194670</v>
      </c>
      <c r="J333" s="42">
        <v>33897910</v>
      </c>
      <c r="K333" s="40">
        <f t="shared" si="75"/>
        <v>184092580</v>
      </c>
      <c r="L333" s="109">
        <f t="shared" si="74"/>
        <v>3609658.4313725489</v>
      </c>
      <c r="M333" s="239">
        <f t="shared" si="77"/>
        <v>8.9947089947089946E-3</v>
      </c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</row>
    <row r="334" spans="1:32" ht="39.950000000000003" customHeight="1" thickBot="1">
      <c r="A334" s="26"/>
      <c r="B334" s="333"/>
      <c r="C334" s="325"/>
      <c r="D334" s="328"/>
      <c r="E334" s="43" t="s">
        <v>148</v>
      </c>
      <c r="F334" s="133" t="s">
        <v>149</v>
      </c>
      <c r="G334" s="133" t="s">
        <v>487</v>
      </c>
      <c r="H334" s="44">
        <v>38</v>
      </c>
      <c r="I334" s="45">
        <v>136334440</v>
      </c>
      <c r="J334" s="46">
        <v>17092210</v>
      </c>
      <c r="K334" s="44">
        <f t="shared" si="75"/>
        <v>153426650</v>
      </c>
      <c r="L334" s="110">
        <f t="shared" si="74"/>
        <v>4037543.4210526315</v>
      </c>
      <c r="M334" s="240">
        <f t="shared" si="77"/>
        <v>6.7019400352733684E-3</v>
      </c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</row>
    <row r="335" spans="1:32" ht="39.950000000000003" customHeight="1">
      <c r="A335" s="26"/>
      <c r="B335" s="331">
        <v>67</v>
      </c>
      <c r="C335" s="330" t="s">
        <v>6</v>
      </c>
      <c r="D335" s="329">
        <f>Q71</f>
        <v>2435</v>
      </c>
      <c r="E335" s="47" t="s">
        <v>125</v>
      </c>
      <c r="F335" s="131" t="s">
        <v>144</v>
      </c>
      <c r="G335" s="131" t="s">
        <v>265</v>
      </c>
      <c r="H335" s="88">
        <v>49</v>
      </c>
      <c r="I335" s="89">
        <v>129883590</v>
      </c>
      <c r="J335" s="90">
        <v>15867650</v>
      </c>
      <c r="K335" s="88">
        <f>SUM(I335:J335)</f>
        <v>145751240</v>
      </c>
      <c r="L335" s="111">
        <f t="shared" si="74"/>
        <v>2974515.1020408161</v>
      </c>
      <c r="M335" s="238">
        <f>IFERROR(H335/$Q$71,"-")</f>
        <v>2.0123203285420943E-2</v>
      </c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</row>
    <row r="336" spans="1:32" ht="39.950000000000003" customHeight="1">
      <c r="A336" s="26"/>
      <c r="B336" s="332"/>
      <c r="C336" s="323"/>
      <c r="D336" s="327"/>
      <c r="E336" s="39" t="s">
        <v>126</v>
      </c>
      <c r="F336" s="132" t="s">
        <v>145</v>
      </c>
      <c r="G336" s="132" t="s">
        <v>493</v>
      </c>
      <c r="H336" s="40">
        <v>35</v>
      </c>
      <c r="I336" s="41">
        <v>65317540</v>
      </c>
      <c r="J336" s="42">
        <v>22359950</v>
      </c>
      <c r="K336" s="40">
        <f>SUM(I336:J336)</f>
        <v>87677490</v>
      </c>
      <c r="L336" s="109">
        <f t="shared" si="74"/>
        <v>2505071.1428571427</v>
      </c>
      <c r="M336" s="239">
        <f t="shared" ref="M336:M339" si="78">IFERROR(H336/$Q$71,"-")</f>
        <v>1.4373716632443531E-2</v>
      </c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</row>
    <row r="337" spans="1:32" ht="39.950000000000003" customHeight="1">
      <c r="A337" s="26"/>
      <c r="B337" s="332"/>
      <c r="C337" s="323"/>
      <c r="D337" s="327"/>
      <c r="E337" s="39" t="s">
        <v>148</v>
      </c>
      <c r="F337" s="132" t="s">
        <v>149</v>
      </c>
      <c r="G337" s="132" t="s">
        <v>1119</v>
      </c>
      <c r="H337" s="40">
        <v>32</v>
      </c>
      <c r="I337" s="41">
        <v>127073050</v>
      </c>
      <c r="J337" s="42">
        <v>7887920</v>
      </c>
      <c r="K337" s="40">
        <f>SUM(I337:J337)</f>
        <v>134960970</v>
      </c>
      <c r="L337" s="109">
        <f t="shared" si="74"/>
        <v>4217530.3125</v>
      </c>
      <c r="M337" s="239">
        <f t="shared" si="78"/>
        <v>1.3141683778234086E-2</v>
      </c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</row>
    <row r="338" spans="1:32" ht="39.950000000000003" customHeight="1">
      <c r="A338" s="26"/>
      <c r="B338" s="332"/>
      <c r="C338" s="323"/>
      <c r="D338" s="327"/>
      <c r="E338" s="39" t="s">
        <v>127</v>
      </c>
      <c r="F338" s="132" t="s">
        <v>240</v>
      </c>
      <c r="G338" s="132" t="s">
        <v>1058</v>
      </c>
      <c r="H338" s="40">
        <v>25</v>
      </c>
      <c r="I338" s="41">
        <v>35592910</v>
      </c>
      <c r="J338" s="42">
        <v>47315710</v>
      </c>
      <c r="K338" s="40">
        <f>SUM(I338:J338)</f>
        <v>82908620</v>
      </c>
      <c r="L338" s="109">
        <f t="shared" si="74"/>
        <v>3316344.8</v>
      </c>
      <c r="M338" s="239">
        <f t="shared" si="78"/>
        <v>1.0266940451745379E-2</v>
      </c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</row>
    <row r="339" spans="1:32" ht="39.950000000000003" customHeight="1" thickBot="1">
      <c r="A339" s="26"/>
      <c r="B339" s="333"/>
      <c r="C339" s="325"/>
      <c r="D339" s="328"/>
      <c r="E339" s="43" t="s">
        <v>177</v>
      </c>
      <c r="F339" s="133" t="s">
        <v>178</v>
      </c>
      <c r="G339" s="133" t="s">
        <v>1120</v>
      </c>
      <c r="H339" s="44">
        <v>21</v>
      </c>
      <c r="I339" s="45">
        <v>58440490</v>
      </c>
      <c r="J339" s="46">
        <v>7505730</v>
      </c>
      <c r="K339" s="44">
        <f>SUM(I339:J339)</f>
        <v>65946220</v>
      </c>
      <c r="L339" s="110">
        <f t="shared" si="74"/>
        <v>3140296.1904761903</v>
      </c>
      <c r="M339" s="239">
        <f t="shared" si="78"/>
        <v>8.6242299794661199E-3</v>
      </c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</row>
    <row r="340" spans="1:32" ht="39.950000000000003" customHeight="1">
      <c r="A340" s="26"/>
      <c r="B340" s="331">
        <v>68</v>
      </c>
      <c r="C340" s="330" t="s">
        <v>46</v>
      </c>
      <c r="D340" s="329">
        <f>Q72</f>
        <v>3170</v>
      </c>
      <c r="E340" s="47" t="s">
        <v>125</v>
      </c>
      <c r="F340" s="131" t="s">
        <v>144</v>
      </c>
      <c r="G340" s="131" t="s">
        <v>1121</v>
      </c>
      <c r="H340" s="88">
        <v>60</v>
      </c>
      <c r="I340" s="89">
        <v>175020190</v>
      </c>
      <c r="J340" s="90">
        <v>21937210</v>
      </c>
      <c r="K340" s="88">
        <f t="shared" si="75"/>
        <v>196957400</v>
      </c>
      <c r="L340" s="111">
        <f t="shared" si="74"/>
        <v>3282623.3333333335</v>
      </c>
      <c r="M340" s="238">
        <f>IFERROR(H340/$Q$72,"-")</f>
        <v>1.8927444794952682E-2</v>
      </c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</row>
    <row r="341" spans="1:32" ht="39.950000000000003" customHeight="1">
      <c r="A341" s="26"/>
      <c r="B341" s="332"/>
      <c r="C341" s="323"/>
      <c r="D341" s="327"/>
      <c r="E341" s="39" t="s">
        <v>148</v>
      </c>
      <c r="F341" s="132" t="s">
        <v>149</v>
      </c>
      <c r="G341" s="132" t="s">
        <v>1122</v>
      </c>
      <c r="H341" s="40">
        <v>43</v>
      </c>
      <c r="I341" s="41">
        <v>164947820</v>
      </c>
      <c r="J341" s="42">
        <v>13492320</v>
      </c>
      <c r="K341" s="40">
        <f t="shared" si="75"/>
        <v>178440140</v>
      </c>
      <c r="L341" s="109">
        <f t="shared" si="74"/>
        <v>4149770.6976744188</v>
      </c>
      <c r="M341" s="239">
        <f t="shared" ref="M341:M344" si="79">IFERROR(H341/$Q$72,"-")</f>
        <v>1.3564668769716088E-2</v>
      </c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</row>
    <row r="342" spans="1:32" ht="39.950000000000003" customHeight="1">
      <c r="A342" s="26"/>
      <c r="B342" s="332"/>
      <c r="C342" s="323"/>
      <c r="D342" s="327"/>
      <c r="E342" s="39" t="s">
        <v>126</v>
      </c>
      <c r="F342" s="132" t="s">
        <v>145</v>
      </c>
      <c r="G342" s="132" t="s">
        <v>263</v>
      </c>
      <c r="H342" s="40">
        <v>36</v>
      </c>
      <c r="I342" s="41">
        <v>100305350</v>
      </c>
      <c r="J342" s="42">
        <v>20842610</v>
      </c>
      <c r="K342" s="40">
        <f t="shared" si="75"/>
        <v>121147960</v>
      </c>
      <c r="L342" s="109">
        <f t="shared" si="74"/>
        <v>3365221.111111111</v>
      </c>
      <c r="M342" s="239">
        <f t="shared" si="79"/>
        <v>1.1356466876971609E-2</v>
      </c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</row>
    <row r="343" spans="1:32" ht="39.950000000000003" customHeight="1">
      <c r="A343" s="26"/>
      <c r="B343" s="332"/>
      <c r="C343" s="323"/>
      <c r="D343" s="327"/>
      <c r="E343" s="39" t="s">
        <v>128</v>
      </c>
      <c r="F343" s="132" t="s">
        <v>146</v>
      </c>
      <c r="G343" s="132" t="s">
        <v>1123</v>
      </c>
      <c r="H343" s="40">
        <v>29</v>
      </c>
      <c r="I343" s="41">
        <v>64520280</v>
      </c>
      <c r="J343" s="42">
        <v>14767080</v>
      </c>
      <c r="K343" s="40">
        <f t="shared" si="75"/>
        <v>79287360</v>
      </c>
      <c r="L343" s="109">
        <f t="shared" si="74"/>
        <v>2734046.8965517241</v>
      </c>
      <c r="M343" s="239">
        <f t="shared" si="79"/>
        <v>9.1482649842271301E-3</v>
      </c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</row>
    <row r="344" spans="1:32" ht="39.950000000000003" customHeight="1" thickBot="1">
      <c r="A344" s="26"/>
      <c r="B344" s="333"/>
      <c r="C344" s="325"/>
      <c r="D344" s="328"/>
      <c r="E344" s="43" t="s">
        <v>129</v>
      </c>
      <c r="F344" s="133" t="s">
        <v>147</v>
      </c>
      <c r="G344" s="133" t="s">
        <v>1124</v>
      </c>
      <c r="H344" s="44">
        <v>26</v>
      </c>
      <c r="I344" s="45">
        <v>97921510</v>
      </c>
      <c r="J344" s="46">
        <v>6197170</v>
      </c>
      <c r="K344" s="44">
        <f t="shared" si="75"/>
        <v>104118680</v>
      </c>
      <c r="L344" s="110">
        <f t="shared" si="74"/>
        <v>4004564.6153846155</v>
      </c>
      <c r="M344" s="239">
        <f t="shared" si="79"/>
        <v>8.201892744479496E-3</v>
      </c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</row>
    <row r="345" spans="1:32" ht="39.950000000000003" customHeight="1">
      <c r="A345" s="26"/>
      <c r="B345" s="331">
        <v>69</v>
      </c>
      <c r="C345" s="330" t="s">
        <v>47</v>
      </c>
      <c r="D345" s="329">
        <f>Q73</f>
        <v>7840</v>
      </c>
      <c r="E345" s="47" t="s">
        <v>125</v>
      </c>
      <c r="F345" s="131" t="s">
        <v>144</v>
      </c>
      <c r="G345" s="131" t="s">
        <v>250</v>
      </c>
      <c r="H345" s="88">
        <v>137</v>
      </c>
      <c r="I345" s="89">
        <v>323062050</v>
      </c>
      <c r="J345" s="90">
        <v>58212370</v>
      </c>
      <c r="K345" s="88">
        <f t="shared" si="75"/>
        <v>381274420</v>
      </c>
      <c r="L345" s="111">
        <f t="shared" si="74"/>
        <v>2783024.9635036495</v>
      </c>
      <c r="M345" s="238">
        <f>IFERROR(H345/$Q$73,"-")</f>
        <v>1.7474489795918369E-2</v>
      </c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</row>
    <row r="346" spans="1:32" ht="39.950000000000003" customHeight="1">
      <c r="A346" s="26"/>
      <c r="B346" s="332"/>
      <c r="C346" s="323"/>
      <c r="D346" s="327"/>
      <c r="E346" s="39" t="s">
        <v>126</v>
      </c>
      <c r="F346" s="132" t="s">
        <v>145</v>
      </c>
      <c r="G346" s="132" t="s">
        <v>382</v>
      </c>
      <c r="H346" s="40">
        <v>86</v>
      </c>
      <c r="I346" s="41">
        <v>272856100</v>
      </c>
      <c r="J346" s="42">
        <v>48337300</v>
      </c>
      <c r="K346" s="40">
        <f t="shared" si="75"/>
        <v>321193400</v>
      </c>
      <c r="L346" s="109">
        <f t="shared" si="74"/>
        <v>3734806.9767441861</v>
      </c>
      <c r="M346" s="239">
        <f t="shared" ref="M346:M349" si="80">IFERROR(H346/$Q$73,"-")</f>
        <v>1.0969387755102041E-2</v>
      </c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</row>
    <row r="347" spans="1:32" ht="39.950000000000003" customHeight="1">
      <c r="A347" s="26"/>
      <c r="B347" s="332"/>
      <c r="C347" s="323"/>
      <c r="D347" s="327"/>
      <c r="E347" s="39" t="s">
        <v>148</v>
      </c>
      <c r="F347" s="132" t="s">
        <v>149</v>
      </c>
      <c r="G347" s="132" t="s">
        <v>384</v>
      </c>
      <c r="H347" s="40">
        <v>72</v>
      </c>
      <c r="I347" s="41">
        <v>239831390</v>
      </c>
      <c r="J347" s="42">
        <v>26962560</v>
      </c>
      <c r="K347" s="40">
        <f t="shared" si="75"/>
        <v>266793950</v>
      </c>
      <c r="L347" s="109">
        <f t="shared" si="74"/>
        <v>3705471.527777778</v>
      </c>
      <c r="M347" s="239">
        <f t="shared" si="80"/>
        <v>9.1836734693877559E-3</v>
      </c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</row>
    <row r="348" spans="1:32" ht="39.950000000000003" customHeight="1">
      <c r="A348" s="26"/>
      <c r="B348" s="332"/>
      <c r="C348" s="323"/>
      <c r="D348" s="327"/>
      <c r="E348" s="39" t="s">
        <v>127</v>
      </c>
      <c r="F348" s="132" t="s">
        <v>240</v>
      </c>
      <c r="G348" s="132" t="s">
        <v>252</v>
      </c>
      <c r="H348" s="40">
        <v>68</v>
      </c>
      <c r="I348" s="41">
        <v>121942600</v>
      </c>
      <c r="J348" s="42">
        <v>116524860</v>
      </c>
      <c r="K348" s="40">
        <f t="shared" si="75"/>
        <v>238467460</v>
      </c>
      <c r="L348" s="109">
        <f t="shared" si="74"/>
        <v>3506874.411764706</v>
      </c>
      <c r="M348" s="239">
        <f t="shared" si="80"/>
        <v>8.673469387755102E-3</v>
      </c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</row>
    <row r="349" spans="1:32" ht="39.950000000000003" customHeight="1" thickBot="1">
      <c r="A349" s="26"/>
      <c r="B349" s="333"/>
      <c r="C349" s="325"/>
      <c r="D349" s="328"/>
      <c r="E349" s="43" t="s">
        <v>129</v>
      </c>
      <c r="F349" s="133" t="s">
        <v>147</v>
      </c>
      <c r="G349" s="133" t="s">
        <v>1125</v>
      </c>
      <c r="H349" s="44">
        <v>59</v>
      </c>
      <c r="I349" s="45">
        <v>213100720</v>
      </c>
      <c r="J349" s="46">
        <v>18573100</v>
      </c>
      <c r="K349" s="44">
        <f t="shared" si="75"/>
        <v>231673820</v>
      </c>
      <c r="L349" s="110">
        <f t="shared" si="74"/>
        <v>3926674.9152542371</v>
      </c>
      <c r="M349" s="239">
        <f t="shared" si="80"/>
        <v>7.5255102040816327E-3</v>
      </c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</row>
    <row r="350" spans="1:32" ht="39.950000000000003" customHeight="1">
      <c r="A350" s="26"/>
      <c r="B350" s="331">
        <v>70</v>
      </c>
      <c r="C350" s="330" t="s">
        <v>48</v>
      </c>
      <c r="D350" s="329">
        <f>Q74</f>
        <v>1299</v>
      </c>
      <c r="E350" s="47" t="s">
        <v>125</v>
      </c>
      <c r="F350" s="131" t="s">
        <v>144</v>
      </c>
      <c r="G350" s="131" t="s">
        <v>1126</v>
      </c>
      <c r="H350" s="88">
        <v>25</v>
      </c>
      <c r="I350" s="89">
        <v>59281780</v>
      </c>
      <c r="J350" s="90">
        <v>9608870</v>
      </c>
      <c r="K350" s="88">
        <f t="shared" si="75"/>
        <v>68890650</v>
      </c>
      <c r="L350" s="111">
        <f t="shared" si="74"/>
        <v>2755626</v>
      </c>
      <c r="M350" s="238">
        <f>IFERROR(H350/$Q$74,"-")</f>
        <v>1.924557351809084E-2</v>
      </c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</row>
    <row r="351" spans="1:32" ht="39.950000000000003" customHeight="1">
      <c r="A351" s="26"/>
      <c r="B351" s="332"/>
      <c r="C351" s="323"/>
      <c r="D351" s="327"/>
      <c r="E351" s="39" t="s">
        <v>237</v>
      </c>
      <c r="F351" s="132" t="s">
        <v>238</v>
      </c>
      <c r="G351" s="132" t="s">
        <v>392</v>
      </c>
      <c r="H351" s="40">
        <v>16</v>
      </c>
      <c r="I351" s="41">
        <v>29569510</v>
      </c>
      <c r="J351" s="42">
        <v>5052820</v>
      </c>
      <c r="K351" s="40">
        <f t="shared" si="75"/>
        <v>34622330</v>
      </c>
      <c r="L351" s="109">
        <f t="shared" si="74"/>
        <v>2163895.625</v>
      </c>
      <c r="M351" s="239">
        <f t="shared" ref="M351:M354" si="81">IFERROR(H351/$Q$74,"-")</f>
        <v>1.2317167051578136E-2</v>
      </c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</row>
    <row r="352" spans="1:32" ht="39.950000000000003" customHeight="1">
      <c r="A352" s="26"/>
      <c r="B352" s="332"/>
      <c r="C352" s="323"/>
      <c r="D352" s="327"/>
      <c r="E352" s="39" t="s">
        <v>148</v>
      </c>
      <c r="F352" s="132" t="s">
        <v>149</v>
      </c>
      <c r="G352" s="132" t="s">
        <v>1127</v>
      </c>
      <c r="H352" s="40">
        <v>14</v>
      </c>
      <c r="I352" s="41">
        <v>60440530</v>
      </c>
      <c r="J352" s="42">
        <v>3369310</v>
      </c>
      <c r="K352" s="40">
        <f t="shared" si="75"/>
        <v>63809840</v>
      </c>
      <c r="L352" s="109">
        <f t="shared" si="74"/>
        <v>4557845.7142857146</v>
      </c>
      <c r="M352" s="239">
        <f t="shared" si="81"/>
        <v>1.0777521170130869E-2</v>
      </c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</row>
    <row r="353" spans="1:32" ht="39.950000000000003" customHeight="1">
      <c r="A353" s="26"/>
      <c r="B353" s="332"/>
      <c r="C353" s="323"/>
      <c r="D353" s="327"/>
      <c r="E353" s="39" t="s">
        <v>127</v>
      </c>
      <c r="F353" s="132" t="s">
        <v>240</v>
      </c>
      <c r="G353" s="132" t="s">
        <v>1128</v>
      </c>
      <c r="H353" s="40">
        <v>11</v>
      </c>
      <c r="I353" s="41">
        <v>23731030</v>
      </c>
      <c r="J353" s="42">
        <v>34786910</v>
      </c>
      <c r="K353" s="40">
        <f t="shared" si="75"/>
        <v>58517940</v>
      </c>
      <c r="L353" s="109">
        <f t="shared" si="74"/>
        <v>5319812.7272727275</v>
      </c>
      <c r="M353" s="239">
        <f t="shared" si="81"/>
        <v>8.4680523479599683E-3</v>
      </c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</row>
    <row r="354" spans="1:32" ht="39.950000000000003" customHeight="1" thickBot="1">
      <c r="A354" s="26"/>
      <c r="B354" s="333"/>
      <c r="C354" s="325"/>
      <c r="D354" s="328"/>
      <c r="E354" s="43" t="s">
        <v>126</v>
      </c>
      <c r="F354" s="133" t="s">
        <v>145</v>
      </c>
      <c r="G354" s="133" t="s">
        <v>1129</v>
      </c>
      <c r="H354" s="44">
        <v>11</v>
      </c>
      <c r="I354" s="45">
        <v>29036150</v>
      </c>
      <c r="J354" s="46">
        <v>6680580</v>
      </c>
      <c r="K354" s="44">
        <f t="shared" si="75"/>
        <v>35716730</v>
      </c>
      <c r="L354" s="110">
        <f t="shared" si="74"/>
        <v>3246975.4545454546</v>
      </c>
      <c r="M354" s="240">
        <f t="shared" si="81"/>
        <v>8.4680523479599683E-3</v>
      </c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</row>
    <row r="355" spans="1:32" ht="39.950000000000003" customHeight="1">
      <c r="A355" s="26"/>
      <c r="B355" s="331">
        <v>71</v>
      </c>
      <c r="C355" s="330" t="s">
        <v>49</v>
      </c>
      <c r="D355" s="329">
        <f>Q75</f>
        <v>3884</v>
      </c>
      <c r="E355" s="47" t="s">
        <v>125</v>
      </c>
      <c r="F355" s="131" t="s">
        <v>144</v>
      </c>
      <c r="G355" s="131" t="s">
        <v>397</v>
      </c>
      <c r="H355" s="88">
        <v>93</v>
      </c>
      <c r="I355" s="89">
        <v>239868380</v>
      </c>
      <c r="J355" s="90">
        <v>33916510</v>
      </c>
      <c r="K355" s="88">
        <f t="shared" si="75"/>
        <v>273784890</v>
      </c>
      <c r="L355" s="111">
        <f t="shared" si="74"/>
        <v>2943923.5483870967</v>
      </c>
      <c r="M355" s="238">
        <f>IFERROR(H355/$Q$75,"-")</f>
        <v>2.3944387229660143E-2</v>
      </c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</row>
    <row r="356" spans="1:32" ht="39.950000000000003" customHeight="1">
      <c r="A356" s="26"/>
      <c r="B356" s="332"/>
      <c r="C356" s="323"/>
      <c r="D356" s="327"/>
      <c r="E356" s="39" t="s">
        <v>148</v>
      </c>
      <c r="F356" s="132" t="s">
        <v>149</v>
      </c>
      <c r="G356" s="132" t="s">
        <v>482</v>
      </c>
      <c r="H356" s="40">
        <v>49</v>
      </c>
      <c r="I356" s="41">
        <v>197083160</v>
      </c>
      <c r="J356" s="42">
        <v>20188400</v>
      </c>
      <c r="K356" s="40">
        <f t="shared" si="75"/>
        <v>217271560</v>
      </c>
      <c r="L356" s="109">
        <f t="shared" si="74"/>
        <v>4434113.4693877548</v>
      </c>
      <c r="M356" s="239">
        <f t="shared" ref="M356:M359" si="82">IFERROR(H356/$Q$75,"-")</f>
        <v>1.2615859938208032E-2</v>
      </c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</row>
    <row r="357" spans="1:32" ht="39.950000000000003" customHeight="1">
      <c r="A357" s="26"/>
      <c r="B357" s="332"/>
      <c r="C357" s="323"/>
      <c r="D357" s="327"/>
      <c r="E357" s="39" t="s">
        <v>126</v>
      </c>
      <c r="F357" s="132" t="s">
        <v>145</v>
      </c>
      <c r="G357" s="132" t="s">
        <v>277</v>
      </c>
      <c r="H357" s="40">
        <v>47</v>
      </c>
      <c r="I357" s="41">
        <v>139691710</v>
      </c>
      <c r="J357" s="42">
        <v>28381350</v>
      </c>
      <c r="K357" s="40">
        <f t="shared" si="75"/>
        <v>168073060</v>
      </c>
      <c r="L357" s="109">
        <f t="shared" si="74"/>
        <v>3576022.5531914895</v>
      </c>
      <c r="M357" s="239">
        <f t="shared" si="82"/>
        <v>1.2100926879505664E-2</v>
      </c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</row>
    <row r="358" spans="1:32" ht="39.950000000000003" customHeight="1">
      <c r="A358" s="26"/>
      <c r="B358" s="332"/>
      <c r="C358" s="323"/>
      <c r="D358" s="327"/>
      <c r="E358" s="39" t="s">
        <v>127</v>
      </c>
      <c r="F358" s="132" t="s">
        <v>240</v>
      </c>
      <c r="G358" s="132" t="s">
        <v>1130</v>
      </c>
      <c r="H358" s="40">
        <v>35</v>
      </c>
      <c r="I358" s="41">
        <v>78791790</v>
      </c>
      <c r="J358" s="42">
        <v>85403610</v>
      </c>
      <c r="K358" s="40">
        <f t="shared" si="75"/>
        <v>164195400</v>
      </c>
      <c r="L358" s="109">
        <f t="shared" si="74"/>
        <v>4691297.1428571427</v>
      </c>
      <c r="M358" s="239">
        <f t="shared" si="82"/>
        <v>9.0113285272914526E-3</v>
      </c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</row>
    <row r="359" spans="1:32" ht="39.950000000000003" customHeight="1" thickBot="1">
      <c r="A359" s="26"/>
      <c r="B359" s="333"/>
      <c r="C359" s="325"/>
      <c r="D359" s="328"/>
      <c r="E359" s="43" t="s">
        <v>129</v>
      </c>
      <c r="F359" s="133" t="s">
        <v>147</v>
      </c>
      <c r="G359" s="133" t="s">
        <v>1131</v>
      </c>
      <c r="H359" s="44">
        <v>33</v>
      </c>
      <c r="I359" s="45">
        <v>126918540</v>
      </c>
      <c r="J359" s="46">
        <v>6173350</v>
      </c>
      <c r="K359" s="44">
        <f t="shared" si="75"/>
        <v>133091890</v>
      </c>
      <c r="L359" s="110">
        <f t="shared" si="74"/>
        <v>4033087.5757575757</v>
      </c>
      <c r="M359" s="239">
        <f t="shared" si="82"/>
        <v>8.4963954685890828E-3</v>
      </c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</row>
    <row r="360" spans="1:32" ht="39.950000000000003" customHeight="1">
      <c r="A360" s="26"/>
      <c r="B360" s="331">
        <v>72</v>
      </c>
      <c r="C360" s="330" t="s">
        <v>27</v>
      </c>
      <c r="D360" s="329">
        <f>Q76</f>
        <v>2477</v>
      </c>
      <c r="E360" s="47" t="s">
        <v>125</v>
      </c>
      <c r="F360" s="131" t="s">
        <v>144</v>
      </c>
      <c r="G360" s="131" t="s">
        <v>1132</v>
      </c>
      <c r="H360" s="88">
        <v>39</v>
      </c>
      <c r="I360" s="89">
        <v>92661800</v>
      </c>
      <c r="J360" s="90">
        <v>12730360</v>
      </c>
      <c r="K360" s="88">
        <f t="shared" si="75"/>
        <v>105392160</v>
      </c>
      <c r="L360" s="111">
        <f t="shared" si="74"/>
        <v>2702363.076923077</v>
      </c>
      <c r="M360" s="238">
        <f>IFERROR(H360/$Q$76,"-")</f>
        <v>1.5744852644327817E-2</v>
      </c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</row>
    <row r="361" spans="1:32" ht="39.950000000000003" customHeight="1">
      <c r="A361" s="26"/>
      <c r="B361" s="332"/>
      <c r="C361" s="323"/>
      <c r="D361" s="327"/>
      <c r="E361" s="39" t="s">
        <v>148</v>
      </c>
      <c r="F361" s="132" t="s">
        <v>149</v>
      </c>
      <c r="G361" s="132" t="s">
        <v>1133</v>
      </c>
      <c r="H361" s="40">
        <v>24</v>
      </c>
      <c r="I361" s="41">
        <v>76385980</v>
      </c>
      <c r="J361" s="42">
        <v>5031040</v>
      </c>
      <c r="K361" s="40">
        <f t="shared" si="75"/>
        <v>81417020</v>
      </c>
      <c r="L361" s="109">
        <f t="shared" si="74"/>
        <v>3392375.8333333335</v>
      </c>
      <c r="M361" s="239">
        <f t="shared" ref="M361:M364" si="83">IFERROR(H361/$Q$76,"-")</f>
        <v>9.6891400888171175E-3</v>
      </c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</row>
    <row r="362" spans="1:32" ht="39.950000000000003" customHeight="1">
      <c r="A362" s="26"/>
      <c r="B362" s="332"/>
      <c r="C362" s="323"/>
      <c r="D362" s="327"/>
      <c r="E362" s="39" t="s">
        <v>126</v>
      </c>
      <c r="F362" s="132" t="s">
        <v>145</v>
      </c>
      <c r="G362" s="132" t="s">
        <v>309</v>
      </c>
      <c r="H362" s="40">
        <v>21</v>
      </c>
      <c r="I362" s="41">
        <v>58469200</v>
      </c>
      <c r="J362" s="42">
        <v>15012550</v>
      </c>
      <c r="K362" s="40">
        <f t="shared" si="75"/>
        <v>73481750</v>
      </c>
      <c r="L362" s="109">
        <f t="shared" si="74"/>
        <v>3499130.9523809524</v>
      </c>
      <c r="M362" s="239">
        <f t="shared" si="83"/>
        <v>8.4779975777149776E-3</v>
      </c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</row>
    <row r="363" spans="1:32" ht="39.950000000000003" customHeight="1">
      <c r="A363" s="26"/>
      <c r="B363" s="332"/>
      <c r="C363" s="323"/>
      <c r="D363" s="327"/>
      <c r="E363" s="39" t="s">
        <v>172</v>
      </c>
      <c r="F363" s="132" t="s">
        <v>173</v>
      </c>
      <c r="G363" s="132" t="s">
        <v>491</v>
      </c>
      <c r="H363" s="40">
        <v>21</v>
      </c>
      <c r="I363" s="41">
        <v>50147890</v>
      </c>
      <c r="J363" s="42">
        <v>9531360</v>
      </c>
      <c r="K363" s="40">
        <f t="shared" si="75"/>
        <v>59679250</v>
      </c>
      <c r="L363" s="109">
        <f t="shared" si="74"/>
        <v>2841869.0476190476</v>
      </c>
      <c r="M363" s="239">
        <f t="shared" si="83"/>
        <v>8.4779975777149776E-3</v>
      </c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</row>
    <row r="364" spans="1:32" ht="39.950000000000003" customHeight="1" thickBot="1">
      <c r="A364" s="26"/>
      <c r="B364" s="333"/>
      <c r="C364" s="325"/>
      <c r="D364" s="328"/>
      <c r="E364" s="43" t="s">
        <v>127</v>
      </c>
      <c r="F364" s="133" t="s">
        <v>240</v>
      </c>
      <c r="G364" s="133" t="s">
        <v>1134</v>
      </c>
      <c r="H364" s="44">
        <v>20</v>
      </c>
      <c r="I364" s="45">
        <v>22664010</v>
      </c>
      <c r="J364" s="46">
        <v>52860220</v>
      </c>
      <c r="K364" s="44">
        <f t="shared" si="75"/>
        <v>75524230</v>
      </c>
      <c r="L364" s="110">
        <f t="shared" si="74"/>
        <v>3776211.5</v>
      </c>
      <c r="M364" s="240">
        <f t="shared" si="83"/>
        <v>8.0742834073475982E-3</v>
      </c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</row>
    <row r="365" spans="1:32" ht="39.950000000000003" customHeight="1">
      <c r="A365" s="26"/>
      <c r="B365" s="331">
        <v>73</v>
      </c>
      <c r="C365" s="330" t="s">
        <v>28</v>
      </c>
      <c r="D365" s="329">
        <f>Q77</f>
        <v>3332</v>
      </c>
      <c r="E365" s="47" t="s">
        <v>125</v>
      </c>
      <c r="F365" s="131" t="s">
        <v>144</v>
      </c>
      <c r="G365" s="131" t="s">
        <v>386</v>
      </c>
      <c r="H365" s="88">
        <v>64</v>
      </c>
      <c r="I365" s="89">
        <v>135944050</v>
      </c>
      <c r="J365" s="90">
        <v>24595750</v>
      </c>
      <c r="K365" s="88">
        <f t="shared" si="75"/>
        <v>160539800</v>
      </c>
      <c r="L365" s="111">
        <f t="shared" si="74"/>
        <v>2508434.375</v>
      </c>
      <c r="M365" s="238">
        <f>IFERROR(H365/$Q$77,"-")</f>
        <v>1.920768307322929E-2</v>
      </c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</row>
    <row r="366" spans="1:32" ht="39.950000000000003" customHeight="1">
      <c r="A366" s="26"/>
      <c r="B366" s="332"/>
      <c r="C366" s="323"/>
      <c r="D366" s="327"/>
      <c r="E366" s="39" t="s">
        <v>127</v>
      </c>
      <c r="F366" s="132" t="s">
        <v>240</v>
      </c>
      <c r="G366" s="132" t="s">
        <v>1135</v>
      </c>
      <c r="H366" s="40">
        <v>49</v>
      </c>
      <c r="I366" s="41">
        <v>95589480</v>
      </c>
      <c r="J366" s="42">
        <v>111660680</v>
      </c>
      <c r="K366" s="40">
        <f t="shared" si="75"/>
        <v>207250160</v>
      </c>
      <c r="L366" s="109">
        <f t="shared" si="74"/>
        <v>4229595.1020408161</v>
      </c>
      <c r="M366" s="239">
        <f t="shared" ref="M366:M369" si="84">IFERROR(H366/$Q$77,"-")</f>
        <v>1.4705882352941176E-2</v>
      </c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</row>
    <row r="367" spans="1:32" ht="39.950000000000003" customHeight="1">
      <c r="A367" s="26"/>
      <c r="B367" s="332"/>
      <c r="C367" s="323"/>
      <c r="D367" s="327"/>
      <c r="E367" s="39" t="s">
        <v>126</v>
      </c>
      <c r="F367" s="132" t="s">
        <v>145</v>
      </c>
      <c r="G367" s="132" t="s">
        <v>382</v>
      </c>
      <c r="H367" s="40">
        <v>45</v>
      </c>
      <c r="I367" s="41">
        <v>113676380</v>
      </c>
      <c r="J367" s="42">
        <v>21948880</v>
      </c>
      <c r="K367" s="40">
        <f t="shared" si="75"/>
        <v>135625260</v>
      </c>
      <c r="L367" s="109">
        <f t="shared" si="74"/>
        <v>3013894.6666666665</v>
      </c>
      <c r="M367" s="239">
        <f t="shared" si="84"/>
        <v>1.3505402160864346E-2</v>
      </c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</row>
    <row r="368" spans="1:32" ht="39.950000000000003" customHeight="1">
      <c r="A368" s="26"/>
      <c r="B368" s="332"/>
      <c r="C368" s="323"/>
      <c r="D368" s="327"/>
      <c r="E368" s="39" t="s">
        <v>177</v>
      </c>
      <c r="F368" s="132" t="s">
        <v>178</v>
      </c>
      <c r="G368" s="132" t="s">
        <v>1136</v>
      </c>
      <c r="H368" s="40">
        <v>33</v>
      </c>
      <c r="I368" s="41">
        <v>91194720</v>
      </c>
      <c r="J368" s="42">
        <v>15442650</v>
      </c>
      <c r="K368" s="40">
        <f t="shared" si="75"/>
        <v>106637370</v>
      </c>
      <c r="L368" s="109">
        <f t="shared" si="74"/>
        <v>3231435.4545454546</v>
      </c>
      <c r="M368" s="239">
        <f t="shared" si="84"/>
        <v>9.9039615846338528E-3</v>
      </c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</row>
    <row r="369" spans="1:32" ht="39.950000000000003" customHeight="1" thickBot="1">
      <c r="A369" s="26"/>
      <c r="B369" s="333"/>
      <c r="C369" s="325"/>
      <c r="D369" s="328"/>
      <c r="E369" s="43" t="s">
        <v>172</v>
      </c>
      <c r="F369" s="133" t="s">
        <v>173</v>
      </c>
      <c r="G369" s="133" t="s">
        <v>1137</v>
      </c>
      <c r="H369" s="44">
        <v>26</v>
      </c>
      <c r="I369" s="45">
        <v>51614260</v>
      </c>
      <c r="J369" s="46">
        <v>9987630</v>
      </c>
      <c r="K369" s="44">
        <f t="shared" si="75"/>
        <v>61601890</v>
      </c>
      <c r="L369" s="110">
        <f t="shared" si="74"/>
        <v>2369303.4615384615</v>
      </c>
      <c r="M369" s="239">
        <f t="shared" si="84"/>
        <v>7.8031212484993995E-3</v>
      </c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</row>
    <row r="370" spans="1:32" ht="39.950000000000003" customHeight="1">
      <c r="A370" s="26"/>
      <c r="B370" s="331">
        <v>74</v>
      </c>
      <c r="C370" s="330" t="s">
        <v>29</v>
      </c>
      <c r="D370" s="329">
        <f>Q78</f>
        <v>1542</v>
      </c>
      <c r="E370" s="47" t="s">
        <v>127</v>
      </c>
      <c r="F370" s="131" t="s">
        <v>240</v>
      </c>
      <c r="G370" s="131" t="s">
        <v>300</v>
      </c>
      <c r="H370" s="88">
        <v>22</v>
      </c>
      <c r="I370" s="89">
        <v>53164540</v>
      </c>
      <c r="J370" s="90">
        <v>49491080</v>
      </c>
      <c r="K370" s="88">
        <f t="shared" si="75"/>
        <v>102655620</v>
      </c>
      <c r="L370" s="111">
        <f t="shared" si="74"/>
        <v>4666164.5454545459</v>
      </c>
      <c r="M370" s="238">
        <f>IFERROR(H370/$Q$78,"-")</f>
        <v>1.4267185473411154E-2</v>
      </c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</row>
    <row r="371" spans="1:32" ht="39.950000000000003" customHeight="1">
      <c r="A371" s="26"/>
      <c r="B371" s="332"/>
      <c r="C371" s="323"/>
      <c r="D371" s="327"/>
      <c r="E371" s="39" t="s">
        <v>125</v>
      </c>
      <c r="F371" s="132" t="s">
        <v>144</v>
      </c>
      <c r="G371" s="132" t="s">
        <v>250</v>
      </c>
      <c r="H371" s="40">
        <v>21</v>
      </c>
      <c r="I371" s="41">
        <v>50297510</v>
      </c>
      <c r="J371" s="42">
        <v>7074830</v>
      </c>
      <c r="K371" s="40">
        <f t="shared" si="75"/>
        <v>57372340</v>
      </c>
      <c r="L371" s="109">
        <f t="shared" si="74"/>
        <v>2732016.1904761903</v>
      </c>
      <c r="M371" s="239">
        <f t="shared" ref="M371:M374" si="85">IFERROR(H371/$Q$78,"-")</f>
        <v>1.3618677042801557E-2</v>
      </c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</row>
    <row r="372" spans="1:32" ht="39.950000000000003" customHeight="1">
      <c r="A372" s="26"/>
      <c r="B372" s="332"/>
      <c r="C372" s="323"/>
      <c r="D372" s="327"/>
      <c r="E372" s="39" t="s">
        <v>126</v>
      </c>
      <c r="F372" s="132" t="s">
        <v>145</v>
      </c>
      <c r="G372" s="132" t="s">
        <v>1060</v>
      </c>
      <c r="H372" s="40">
        <v>20</v>
      </c>
      <c r="I372" s="41">
        <v>54269240</v>
      </c>
      <c r="J372" s="42">
        <v>11592530</v>
      </c>
      <c r="K372" s="40">
        <f t="shared" si="75"/>
        <v>65861770</v>
      </c>
      <c r="L372" s="109">
        <f t="shared" si="74"/>
        <v>3293088.5</v>
      </c>
      <c r="M372" s="239">
        <f t="shared" si="85"/>
        <v>1.2970168612191959E-2</v>
      </c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</row>
    <row r="373" spans="1:32" ht="39.950000000000003" customHeight="1">
      <c r="A373" s="26"/>
      <c r="B373" s="332"/>
      <c r="C373" s="323"/>
      <c r="D373" s="327"/>
      <c r="E373" s="39" t="s">
        <v>179</v>
      </c>
      <c r="F373" s="132" t="s">
        <v>180</v>
      </c>
      <c r="G373" s="132" t="s">
        <v>1138</v>
      </c>
      <c r="H373" s="40">
        <v>17</v>
      </c>
      <c r="I373" s="41">
        <v>29126050</v>
      </c>
      <c r="J373" s="42">
        <v>5464310</v>
      </c>
      <c r="K373" s="40">
        <f t="shared" si="75"/>
        <v>34590360</v>
      </c>
      <c r="L373" s="109">
        <f t="shared" si="74"/>
        <v>2034727.0588235294</v>
      </c>
      <c r="M373" s="239">
        <f t="shared" si="85"/>
        <v>1.1024643320363165E-2</v>
      </c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</row>
    <row r="374" spans="1:32" ht="39.950000000000003" customHeight="1" thickBot="1">
      <c r="A374" s="26"/>
      <c r="B374" s="332"/>
      <c r="C374" s="323"/>
      <c r="D374" s="327"/>
      <c r="E374" s="48" t="s">
        <v>148</v>
      </c>
      <c r="F374" s="134" t="s">
        <v>149</v>
      </c>
      <c r="G374" s="134" t="s">
        <v>1139</v>
      </c>
      <c r="H374" s="44">
        <v>11</v>
      </c>
      <c r="I374" s="45">
        <v>40056710</v>
      </c>
      <c r="J374" s="46">
        <v>3157690</v>
      </c>
      <c r="K374" s="44">
        <f t="shared" si="75"/>
        <v>43214400</v>
      </c>
      <c r="L374" s="110">
        <f t="shared" si="74"/>
        <v>3928581.8181818184</v>
      </c>
      <c r="M374" s="242">
        <f t="shared" si="85"/>
        <v>7.133592736705577E-3</v>
      </c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</row>
    <row r="375" spans="1:32" ht="39.950000000000003" customHeight="1" thickTop="1">
      <c r="A375" s="26"/>
      <c r="B375" s="320" t="s">
        <v>229</v>
      </c>
      <c r="C375" s="321"/>
      <c r="D375" s="326">
        <f>Q79</f>
        <v>1427513</v>
      </c>
      <c r="E375" s="35" t="str">
        <f>'高額レセ疾病傾向(患者数順)'!C7</f>
        <v>1901</v>
      </c>
      <c r="F375" s="135" t="str">
        <f>'高額レセ疾病傾向(患者数順)'!D7</f>
        <v>骨折</v>
      </c>
      <c r="G375" s="135" t="str">
        <f>'高額レセ疾病傾向(患者数順)'!E7</f>
        <v>大腿骨頚部骨折，大腿骨転子部骨折，腰椎圧迫骨折</v>
      </c>
      <c r="H375" s="36">
        <f>'高額レセ疾病傾向(患者数順)'!F7</f>
        <v>25057</v>
      </c>
      <c r="I375" s="37">
        <f>'高額レセ疾病傾向(患者数順)'!G7</f>
        <v>67013304720</v>
      </c>
      <c r="J375" s="38">
        <f>'高額レセ疾病傾向(患者数順)'!H7</f>
        <v>9959325430</v>
      </c>
      <c r="K375" s="36">
        <f>'高額レセ疾病傾向(患者数順)'!I7</f>
        <v>76972630150</v>
      </c>
      <c r="L375" s="36">
        <f>'高額レセ疾病傾向(患者数順)'!J7</f>
        <v>3071901.2711018901</v>
      </c>
      <c r="M375" s="247">
        <f>'高額レセ疾病傾向(患者数順)'!K7</f>
        <v>1.7552904947275436E-2</v>
      </c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</row>
    <row r="376" spans="1:32" ht="39.950000000000003" customHeight="1">
      <c r="A376" s="26"/>
      <c r="B376" s="322"/>
      <c r="C376" s="323"/>
      <c r="D376" s="327"/>
      <c r="E376" s="39" t="str">
        <f>'高額レセ疾病傾向(患者数順)'!C8</f>
        <v>0903</v>
      </c>
      <c r="F376" s="132" t="str">
        <f>'高額レセ疾病傾向(患者数順)'!D8</f>
        <v>その他の心疾患</v>
      </c>
      <c r="G376" s="132" t="str">
        <f>'高額レセ疾病傾向(患者数順)'!E8</f>
        <v>うっ血性心不全，慢性心不全，慢性うっ血性心不全</v>
      </c>
      <c r="H376" s="40">
        <f>'高額レセ疾病傾向(患者数順)'!F8</f>
        <v>17675</v>
      </c>
      <c r="I376" s="41">
        <f>'高額レセ疾病傾向(患者数順)'!G8</f>
        <v>50214610040</v>
      </c>
      <c r="J376" s="42">
        <f>'高額レセ疾病傾向(患者数順)'!H8</f>
        <v>11335047590</v>
      </c>
      <c r="K376" s="40">
        <f>'高額レセ疾病傾向(患者数順)'!I8</f>
        <v>61549657630</v>
      </c>
      <c r="L376" s="248">
        <f>'高額レセ疾病傾向(患者数順)'!J8</f>
        <v>3482300.2902404498</v>
      </c>
      <c r="M376" s="239">
        <f>'高額レセ疾病傾向(患者数順)'!K8</f>
        <v>1.2381673581956873E-2</v>
      </c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</row>
    <row r="377" spans="1:32" ht="39.950000000000003" customHeight="1">
      <c r="A377" s="26"/>
      <c r="B377" s="322"/>
      <c r="C377" s="323"/>
      <c r="D377" s="327"/>
      <c r="E377" s="39" t="str">
        <f>'高額レセ疾病傾向(患者数順)'!C9</f>
        <v>0210</v>
      </c>
      <c r="F377" s="132" t="str">
        <f>'高額レセ疾病傾向(患者数順)'!D9</f>
        <v>その他の悪性新生物＜腫瘍＞</v>
      </c>
      <c r="G377" s="132" t="str">
        <f>'高額レセ疾病傾向(患者数順)'!E9</f>
        <v>前立腺癌，膵頭部癌，多発性骨髄腫</v>
      </c>
      <c r="H377" s="40">
        <f>'高額レセ疾病傾向(患者数順)'!F9</f>
        <v>14358</v>
      </c>
      <c r="I377" s="41">
        <f>'高額レセ疾病傾向(患者数順)'!G9</f>
        <v>29382042320</v>
      </c>
      <c r="J377" s="42">
        <f>'高額レセ疾病傾向(患者数順)'!H9</f>
        <v>27333799440</v>
      </c>
      <c r="K377" s="40">
        <f>'高額レセ疾病傾向(患者数順)'!I9</f>
        <v>56715841760</v>
      </c>
      <c r="L377" s="91">
        <f>'高額レセ疾病傾向(患者数順)'!J9</f>
        <v>3950121.3093745601</v>
      </c>
      <c r="M377" s="250">
        <f>'高額レセ疾病傾向(患者数順)'!K9</f>
        <v>1.0058052010734753E-2</v>
      </c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</row>
    <row r="378" spans="1:32" ht="39.950000000000003" customHeight="1">
      <c r="A378" s="26"/>
      <c r="B378" s="322"/>
      <c r="C378" s="323"/>
      <c r="D378" s="327"/>
      <c r="E378" s="39" t="str">
        <f>'高額レセ疾病傾向(患者数順)'!C10</f>
        <v>1011</v>
      </c>
      <c r="F378" s="132" t="str">
        <f>'高額レセ疾病傾向(患者数順)'!D10</f>
        <v>その他の呼吸器系の疾患</v>
      </c>
      <c r="G378" s="132" t="str">
        <f>'高額レセ疾病傾向(患者数順)'!E10</f>
        <v>誤嚥性肺炎，間質性肺炎，特発性間質性肺炎</v>
      </c>
      <c r="H378" s="40">
        <f>'高額レセ疾病傾向(患者数順)'!F10</f>
        <v>13702</v>
      </c>
      <c r="I378" s="41">
        <f>'高額レセ疾病傾向(患者数順)'!G10</f>
        <v>32002664240</v>
      </c>
      <c r="J378" s="42">
        <f>'高額レセ疾病傾向(患者数順)'!H10</f>
        <v>7184677430</v>
      </c>
      <c r="K378" s="40">
        <f>'高額レセ疾病傾向(患者数順)'!I10</f>
        <v>39187341670</v>
      </c>
      <c r="L378" s="40">
        <f>'高額レセ疾病傾向(患者数順)'!J10</f>
        <v>2859972.38870238</v>
      </c>
      <c r="M378" s="239">
        <f>'高額レセ疾病傾向(患者数順)'!K10</f>
        <v>9.59851153719791E-3</v>
      </c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</row>
    <row r="379" spans="1:32" ht="39.950000000000003" customHeight="1" thickBot="1">
      <c r="A379" s="26"/>
      <c r="B379" s="324"/>
      <c r="C379" s="325"/>
      <c r="D379" s="328"/>
      <c r="E379" s="43" t="str">
        <f>'高額レセ疾病傾向(患者数順)'!C11</f>
        <v>1310</v>
      </c>
      <c r="F379" s="133" t="str">
        <f>'高額レセ疾病傾向(患者数順)'!D11</f>
        <v>その他の筋骨格系及び結合組織の疾患</v>
      </c>
      <c r="G379" s="133" t="str">
        <f>'高額レセ疾病傾向(患者数順)'!E11</f>
        <v>廃用症候群，顕微鏡的多発血管炎，人工股関節周囲骨折</v>
      </c>
      <c r="H379" s="44">
        <f>'高額レセ疾病傾向(患者数順)'!F11</f>
        <v>12075</v>
      </c>
      <c r="I379" s="45">
        <f>'高額レセ疾病傾向(患者数順)'!G11</f>
        <v>41639774370</v>
      </c>
      <c r="J379" s="46">
        <f>'高額レセ疾病傾向(患者数順)'!H11</f>
        <v>4143917420</v>
      </c>
      <c r="K379" s="44">
        <f>'高額レセ疾病傾向(患者数順)'!I11</f>
        <v>45783691790</v>
      </c>
      <c r="L379" s="251">
        <f>'高額レセ疾病傾向(患者数順)'!J11</f>
        <v>3791610.0861283601</v>
      </c>
      <c r="M379" s="252">
        <f>'高額レセ疾病傾向(患者数順)'!K11</f>
        <v>8.4587671005447937E-3</v>
      </c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</row>
    <row r="380" spans="1:32" ht="13.5" customHeight="1">
      <c r="A380" s="26"/>
      <c r="B380" s="14" t="s">
        <v>501</v>
      </c>
      <c r="C380" s="26"/>
      <c r="D380" s="14"/>
      <c r="E380" s="235"/>
      <c r="F380" s="235"/>
      <c r="G380" s="235"/>
      <c r="H380" s="235"/>
      <c r="I380" s="235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</row>
    <row r="381" spans="1:32" ht="13.5" customHeight="1">
      <c r="A381" s="26"/>
      <c r="B381" s="198" t="s">
        <v>186</v>
      </c>
      <c r="C381" s="26"/>
      <c r="D381" s="198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</row>
    <row r="382" spans="1:32" ht="13.5" customHeight="1">
      <c r="A382" s="26"/>
      <c r="B382" s="236" t="s">
        <v>119</v>
      </c>
      <c r="C382" s="26"/>
      <c r="D382" s="236"/>
      <c r="E382" s="26"/>
      <c r="F382" s="26"/>
      <c r="G382" s="137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</row>
    <row r="383" spans="1:32" ht="13.5" customHeight="1">
      <c r="A383" s="26"/>
      <c r="B383" s="236" t="s">
        <v>203</v>
      </c>
      <c r="C383" s="26"/>
      <c r="D383" s="236"/>
      <c r="E383" s="26"/>
      <c r="F383" s="26"/>
      <c r="G383" s="137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</row>
    <row r="384" spans="1:32" ht="13.5" customHeight="1">
      <c r="A384" s="26"/>
      <c r="B384" s="236" t="s">
        <v>226</v>
      </c>
      <c r="C384" s="26"/>
      <c r="D384" s="236"/>
      <c r="E384" s="26"/>
      <c r="F384" s="26"/>
      <c r="G384" s="137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</row>
    <row r="385" spans="1:32" ht="13.5" customHeight="1">
      <c r="A385" s="26"/>
      <c r="B385" s="236" t="s">
        <v>120</v>
      </c>
      <c r="C385" s="26"/>
      <c r="D385" s="236"/>
      <c r="E385" s="26"/>
      <c r="F385" s="26"/>
      <c r="G385" s="137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</row>
  </sheetData>
  <mergeCells count="233">
    <mergeCell ref="B315:B319"/>
    <mergeCell ref="B320:B324"/>
    <mergeCell ref="B325:B329"/>
    <mergeCell ref="B330:B334"/>
    <mergeCell ref="B335:B339"/>
    <mergeCell ref="B340:B344"/>
    <mergeCell ref="B345:B349"/>
    <mergeCell ref="B350:B354"/>
    <mergeCell ref="B355:B359"/>
    <mergeCell ref="B270:B274"/>
    <mergeCell ref="B275:B279"/>
    <mergeCell ref="B280:B284"/>
    <mergeCell ref="B285:B289"/>
    <mergeCell ref="B290:B294"/>
    <mergeCell ref="B295:B299"/>
    <mergeCell ref="B300:B304"/>
    <mergeCell ref="B305:B309"/>
    <mergeCell ref="B310:B314"/>
    <mergeCell ref="B225:B229"/>
    <mergeCell ref="B230:B234"/>
    <mergeCell ref="B235:B239"/>
    <mergeCell ref="B240:B244"/>
    <mergeCell ref="B245:B249"/>
    <mergeCell ref="B250:B254"/>
    <mergeCell ref="B255:B259"/>
    <mergeCell ref="B260:B264"/>
    <mergeCell ref="B265:B269"/>
    <mergeCell ref="B180:B184"/>
    <mergeCell ref="B185:B189"/>
    <mergeCell ref="B190:B194"/>
    <mergeCell ref="B195:B199"/>
    <mergeCell ref="B200:B204"/>
    <mergeCell ref="B205:B209"/>
    <mergeCell ref="B210:B214"/>
    <mergeCell ref="B215:B219"/>
    <mergeCell ref="B220:B224"/>
    <mergeCell ref="B135:B139"/>
    <mergeCell ref="B140:B144"/>
    <mergeCell ref="B145:B149"/>
    <mergeCell ref="B150:B154"/>
    <mergeCell ref="B155:B159"/>
    <mergeCell ref="B160:B164"/>
    <mergeCell ref="B165:B169"/>
    <mergeCell ref="B170:B174"/>
    <mergeCell ref="B175:B179"/>
    <mergeCell ref="B90:B94"/>
    <mergeCell ref="B95:B99"/>
    <mergeCell ref="B100:B104"/>
    <mergeCell ref="B105:B109"/>
    <mergeCell ref="B110:B114"/>
    <mergeCell ref="B115:B119"/>
    <mergeCell ref="B120:B124"/>
    <mergeCell ref="B125:B129"/>
    <mergeCell ref="B130:B13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3:B4"/>
    <mergeCell ref="B5:B9"/>
    <mergeCell ref="B10:B14"/>
    <mergeCell ref="B15:B19"/>
    <mergeCell ref="B20:B24"/>
    <mergeCell ref="B25:B29"/>
    <mergeCell ref="B30:B34"/>
    <mergeCell ref="B35:B39"/>
    <mergeCell ref="B40:B44"/>
    <mergeCell ref="C365:C369"/>
    <mergeCell ref="C370:C374"/>
    <mergeCell ref="C335:C339"/>
    <mergeCell ref="C340:C344"/>
    <mergeCell ref="C345:C349"/>
    <mergeCell ref="C350:C354"/>
    <mergeCell ref="C355:C359"/>
    <mergeCell ref="C360:C364"/>
    <mergeCell ref="B375:C379"/>
    <mergeCell ref="B360:B364"/>
    <mergeCell ref="B365:B369"/>
    <mergeCell ref="B370:B374"/>
    <mergeCell ref="C330:C334"/>
    <mergeCell ref="C275:C279"/>
    <mergeCell ref="C280:C284"/>
    <mergeCell ref="C285:C289"/>
    <mergeCell ref="C290:C294"/>
    <mergeCell ref="C295:C299"/>
    <mergeCell ref="C300:C304"/>
    <mergeCell ref="C305:C309"/>
    <mergeCell ref="C310:C314"/>
    <mergeCell ref="C315:C319"/>
    <mergeCell ref="C320:C324"/>
    <mergeCell ref="C325:C329"/>
    <mergeCell ref="C270:C274"/>
    <mergeCell ref="C215:C219"/>
    <mergeCell ref="C220:C224"/>
    <mergeCell ref="C225:C229"/>
    <mergeCell ref="C230:C234"/>
    <mergeCell ref="C235:C239"/>
    <mergeCell ref="C240:C244"/>
    <mergeCell ref="C245:C249"/>
    <mergeCell ref="C250:C254"/>
    <mergeCell ref="C255:C259"/>
    <mergeCell ref="C260:C264"/>
    <mergeCell ref="C265:C269"/>
    <mergeCell ref="C210:C214"/>
    <mergeCell ref="C155:C159"/>
    <mergeCell ref="C160:C164"/>
    <mergeCell ref="C165:C169"/>
    <mergeCell ref="C170:C174"/>
    <mergeCell ref="C175:C179"/>
    <mergeCell ref="C180:C184"/>
    <mergeCell ref="C185:C189"/>
    <mergeCell ref="C190:C194"/>
    <mergeCell ref="C195:C199"/>
    <mergeCell ref="C200:C204"/>
    <mergeCell ref="C205:C209"/>
    <mergeCell ref="C150:C154"/>
    <mergeCell ref="C95:C99"/>
    <mergeCell ref="C100:C104"/>
    <mergeCell ref="C105:C109"/>
    <mergeCell ref="C110:C114"/>
    <mergeCell ref="C115:C119"/>
    <mergeCell ref="C120:C124"/>
    <mergeCell ref="C125:C129"/>
    <mergeCell ref="C130:C134"/>
    <mergeCell ref="C135:C139"/>
    <mergeCell ref="C140:C144"/>
    <mergeCell ref="C145:C149"/>
    <mergeCell ref="C90:C94"/>
    <mergeCell ref="C35:C39"/>
    <mergeCell ref="C40:C44"/>
    <mergeCell ref="C45:C49"/>
    <mergeCell ref="C50:C54"/>
    <mergeCell ref="C55:C59"/>
    <mergeCell ref="C60:C64"/>
    <mergeCell ref="C65:C69"/>
    <mergeCell ref="C70:C74"/>
    <mergeCell ref="C75:C79"/>
    <mergeCell ref="C80:C84"/>
    <mergeCell ref="C85:C89"/>
    <mergeCell ref="I3:K3"/>
    <mergeCell ref="L3:L4"/>
    <mergeCell ref="C30:C34"/>
    <mergeCell ref="C3:C4"/>
    <mergeCell ref="E3:F4"/>
    <mergeCell ref="G3:G4"/>
    <mergeCell ref="H3:H4"/>
    <mergeCell ref="C5:C9"/>
    <mergeCell ref="C10:C14"/>
    <mergeCell ref="C15:C19"/>
    <mergeCell ref="C20:C24"/>
    <mergeCell ref="C25:C29"/>
    <mergeCell ref="D3:D4"/>
    <mergeCell ref="D5:D9"/>
    <mergeCell ref="D10:D14"/>
    <mergeCell ref="D15:D19"/>
    <mergeCell ref="D45:D49"/>
    <mergeCell ref="D50:D54"/>
    <mergeCell ref="D55:D59"/>
    <mergeCell ref="D60:D64"/>
    <mergeCell ref="D65:D69"/>
    <mergeCell ref="D20:D24"/>
    <mergeCell ref="D25:D29"/>
    <mergeCell ref="D30:D34"/>
    <mergeCell ref="D35:D39"/>
    <mergeCell ref="D40:D44"/>
    <mergeCell ref="D95:D99"/>
    <mergeCell ref="D100:D104"/>
    <mergeCell ref="D105:D109"/>
    <mergeCell ref="D110:D114"/>
    <mergeCell ref="D115:D119"/>
    <mergeCell ref="D70:D74"/>
    <mergeCell ref="D75:D79"/>
    <mergeCell ref="D80:D84"/>
    <mergeCell ref="D85:D89"/>
    <mergeCell ref="D90:D94"/>
    <mergeCell ref="D145:D149"/>
    <mergeCell ref="D150:D154"/>
    <mergeCell ref="D155:D159"/>
    <mergeCell ref="D160:D164"/>
    <mergeCell ref="D165:D169"/>
    <mergeCell ref="D120:D124"/>
    <mergeCell ref="D125:D129"/>
    <mergeCell ref="D130:D134"/>
    <mergeCell ref="D135:D139"/>
    <mergeCell ref="D140:D144"/>
    <mergeCell ref="D195:D199"/>
    <mergeCell ref="D200:D204"/>
    <mergeCell ref="D205:D209"/>
    <mergeCell ref="D210:D214"/>
    <mergeCell ref="D215:D219"/>
    <mergeCell ref="D170:D174"/>
    <mergeCell ref="D175:D179"/>
    <mergeCell ref="D180:D184"/>
    <mergeCell ref="D185:D189"/>
    <mergeCell ref="D190:D194"/>
    <mergeCell ref="D250:D254"/>
    <mergeCell ref="D255:D259"/>
    <mergeCell ref="D260:D264"/>
    <mergeCell ref="D265:D269"/>
    <mergeCell ref="D220:D224"/>
    <mergeCell ref="D225:D229"/>
    <mergeCell ref="D230:D234"/>
    <mergeCell ref="D235:D239"/>
    <mergeCell ref="D240:D244"/>
    <mergeCell ref="D370:D374"/>
    <mergeCell ref="D375:D379"/>
    <mergeCell ref="M3:M4"/>
    <mergeCell ref="D345:D349"/>
    <mergeCell ref="D350:D354"/>
    <mergeCell ref="D355:D359"/>
    <mergeCell ref="D360:D364"/>
    <mergeCell ref="D365:D369"/>
    <mergeCell ref="D320:D324"/>
    <mergeCell ref="D325:D329"/>
    <mergeCell ref="D330:D334"/>
    <mergeCell ref="D335:D339"/>
    <mergeCell ref="D340:D344"/>
    <mergeCell ref="D295:D299"/>
    <mergeCell ref="D300:D304"/>
    <mergeCell ref="D305:D309"/>
    <mergeCell ref="D310:D314"/>
    <mergeCell ref="D315:D319"/>
    <mergeCell ref="D270:D274"/>
    <mergeCell ref="D275:D279"/>
    <mergeCell ref="D280:D284"/>
    <mergeCell ref="D285:D289"/>
    <mergeCell ref="D290:D294"/>
    <mergeCell ref="D245:D249"/>
  </mergeCells>
  <phoneticPr fontId="4"/>
  <pageMargins left="0.59055118110236227" right="0.43307086614173229" top="0.74803149606299213" bottom="0.74803149606299213" header="0.31496062992125984" footer="0.31496062992125984"/>
  <pageSetup paperSize="8" scale="62" orientation="landscape" r:id="rId1"/>
  <headerFooter>
    <oddHeader>&amp;R&amp;"ＭＳ 明朝,標準"&amp;12 2-2.高額レセプトの件数及び医療費</oddHeader>
  </headerFooter>
  <ignoredErrors>
    <ignoredError sqref="E5:E374" numberStoredAsText="1"/>
    <ignoredError sqref="K5:K37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28</vt:i4>
      </vt:variant>
    </vt:vector>
  </HeadingPairs>
  <TitlesOfParts>
    <vt:vector size="51" baseType="lpstr">
      <vt:lpstr>件数及び割合</vt:lpstr>
      <vt:lpstr>年齢階層別_件数及び割合</vt:lpstr>
      <vt:lpstr>男女別_件数及び割合</vt:lpstr>
      <vt:lpstr>市区町村別_件数及び割合</vt:lpstr>
      <vt:lpstr>市区町村別_高額レセ件数割合グラフ</vt:lpstr>
      <vt:lpstr>市区町村別_高額レセ件数割合MAP</vt:lpstr>
      <vt:lpstr>市区町村別_高額レセ医療費割合グラフ</vt:lpstr>
      <vt:lpstr>市区町村別_高額レセ医療費割合MAP</vt:lpstr>
      <vt:lpstr>年齢階層別_医療費</vt:lpstr>
      <vt:lpstr>男女別_医療費</vt:lpstr>
      <vt:lpstr>市区町村別_医療費</vt:lpstr>
      <vt:lpstr>年齢階層別_患者数</vt:lpstr>
      <vt:lpstr>男女別_患者数</vt:lpstr>
      <vt:lpstr>市区町村別_患者数</vt:lpstr>
      <vt:lpstr>年齢階層別_レセプト件数</vt:lpstr>
      <vt:lpstr>男女別_レセプト件数</vt:lpstr>
      <vt:lpstr>市区町村別_レセプト件数</vt:lpstr>
      <vt:lpstr>高額レセ疾病傾向(患者一人当たり医療費順)</vt:lpstr>
      <vt:lpstr>市区町村別_高額レセ疾病傾向(患者一人当たり医療費順)</vt:lpstr>
      <vt:lpstr>高額レセ疾病傾向(患者数順)</vt:lpstr>
      <vt:lpstr>市区町村別_高額レセ疾病傾向(患者数順)</vt:lpstr>
      <vt:lpstr>市区町村別_高額レセ疾病傾向(一人当たり医療費順)(市区町村)</vt:lpstr>
      <vt:lpstr>市区町村別_高額レセ疾病傾向(患者数順)(市区町村基準)</vt:lpstr>
      <vt:lpstr>件数及び割合!Print_Area</vt:lpstr>
      <vt:lpstr>'高額レセ疾病傾向(患者一人当たり医療費順)'!Print_Area</vt:lpstr>
      <vt:lpstr>'高額レセ疾病傾向(患者数順)'!Print_Area</vt:lpstr>
      <vt:lpstr>市区町村別_患者数!Print_Area</vt:lpstr>
      <vt:lpstr>市区町村別_件数及び割合!Print_Area</vt:lpstr>
      <vt:lpstr>市区町村別_高額レセ医療費割合MAP!Print_Area</vt:lpstr>
      <vt:lpstr>市区町村別_高額レセ医療費割合グラフ!Print_Area</vt:lpstr>
      <vt:lpstr>市区町村別_高額レセ件数割合MAP!Print_Area</vt:lpstr>
      <vt:lpstr>市区町村別_高額レセ件数割合グラフ!Print_Area</vt:lpstr>
      <vt:lpstr>'市区町村別_高額レセ疾病傾向(一人当たり医療費順)(市区町村)'!Print_Area</vt:lpstr>
      <vt:lpstr>'市区町村別_高額レセ疾病傾向(患者一人当たり医療費順)'!Print_Area</vt:lpstr>
      <vt:lpstr>'市区町村別_高額レセ疾病傾向(患者数順)'!Print_Area</vt:lpstr>
      <vt:lpstr>'市区町村別_高額レセ疾病傾向(患者数順)(市区町村基準)'!Print_Area</vt:lpstr>
      <vt:lpstr>男女別_レセプト件数!Print_Area</vt:lpstr>
      <vt:lpstr>男女別_医療費!Print_Area</vt:lpstr>
      <vt:lpstr>男女別_患者数!Print_Area</vt:lpstr>
      <vt:lpstr>男女別_件数及び割合!Print_Area</vt:lpstr>
      <vt:lpstr>年齢階層別_レセプト件数!Print_Area</vt:lpstr>
      <vt:lpstr>年齢階層別_医療費!Print_Area</vt:lpstr>
      <vt:lpstr>年齢階層別_患者数!Print_Area</vt:lpstr>
      <vt:lpstr>年齢階層別_件数及び割合!Print_Area</vt:lpstr>
      <vt:lpstr>'高額レセ疾病傾向(患者数順)'!Print_Titles</vt:lpstr>
      <vt:lpstr>市区町村別_患者数!Print_Titles</vt:lpstr>
      <vt:lpstr>市区町村別_件数及び割合!Print_Titles</vt:lpstr>
      <vt:lpstr>'市区町村別_高額レセ疾病傾向(一人当たり医療費順)(市区町村)'!Print_Titles</vt:lpstr>
      <vt:lpstr>'市区町村別_高額レセ疾病傾向(患者一人当たり医療費順)'!Print_Titles</vt:lpstr>
      <vt:lpstr>'市区町村別_高額レセ疾病傾向(患者数順)'!Print_Titles</vt:lpstr>
      <vt:lpstr>'市区町村別_高額レセ疾病傾向(患者数順)(市区町村基準)'!Print_Titles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/>
  <cp:revision/>
  <dcterms:created xsi:type="dcterms:W3CDTF">2024-09-25T04:48:32Z</dcterms:created>
  <dcterms:modified xsi:type="dcterms:W3CDTF">2025-03-14T00:59:46Z</dcterms:modified>
  <cp:category/>
  <cp:contentStatus/>
  <dc:language/>
  <cp:version/>
</cp:coreProperties>
</file>