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1.xml" ContentType="application/vnd.openxmlformats-officedocument.drawing+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codeName="ThisWorkbook" defaultThemeVersion="124226"/>
  <xr:revisionPtr revIDLastSave="0" documentId="13_ncr:1_{F570F434-C9D7-4850-8E37-F093D664B6DE}" xr6:coauthVersionLast="36" xr6:coauthVersionMax="36" xr10:uidLastSave="{00000000-0000-0000-0000-000000000000}"/>
  <bookViews>
    <workbookView xWindow="0" yWindow="0" windowWidth="17925" windowHeight="11385" tabRatio="814" xr2:uid="{00000000-000D-0000-FFFF-FFFF00000000}"/>
  </bookViews>
  <sheets>
    <sheet name="年齢階層別_在宅(医科)" sheetId="39" r:id="rId1"/>
    <sheet name="要介護度別_在宅(医科)" sheetId="104" r:id="rId2"/>
    <sheet name="男女別_在宅(医科)" sheetId="98" r:id="rId3"/>
    <sheet name="市区町村別_在宅(医科)" sheetId="25" r:id="rId4"/>
    <sheet name="市区町村別_在宅患者割合(医科)グラフ" sheetId="35" r:id="rId5"/>
    <sheet name="市区町村別_在宅患者割合(医科)MAP" sheetId="91" r:id="rId6"/>
    <sheet name="市区町村別_訪問診療患者割合(医科)グラフ" sheetId="75" r:id="rId7"/>
    <sheet name="年齢階層別_在宅(歯科)" sheetId="38" r:id="rId8"/>
    <sheet name="要介護度別_在宅(歯科)" sheetId="105" r:id="rId9"/>
    <sheet name="男女別_在宅(歯科)" sheetId="99" r:id="rId10"/>
    <sheet name="市区町村別_在宅(歯科)" sheetId="41" r:id="rId11"/>
    <sheet name="市区町村別_在宅患者割合(歯科)グラフ" sheetId="80" r:id="rId12"/>
    <sheet name="市区町村別_在宅患者割合(歯科)MAP" sheetId="93" r:id="rId13"/>
    <sheet name="市区町村別_訪問診療患者割合(歯科)グラフ" sheetId="81" r:id="rId14"/>
    <sheet name="在宅患者の疾病傾向" sheetId="100" r:id="rId15"/>
    <sheet name="市区町村別_在宅患者の疾病傾向(医療費)" sheetId="47" r:id="rId16"/>
    <sheet name="市区町村別_在宅患者の疾病傾向(患者数)" sheetId="73" r:id="rId17"/>
    <sheet name="市区町村別_在宅患者の疾病傾向(一人当たり医療費)" sheetId="74" r:id="rId18"/>
    <sheet name="市区町村別_医療機関数" sheetId="48" r:id="rId19"/>
  </sheets>
  <definedNames>
    <definedName name="_xlnm._FilterDatabase" localSheetId="15" hidden="1">'市区町村別_在宅患者の疾病傾向(医療費)'!$B$3:$S$453</definedName>
    <definedName name="_xlnm._FilterDatabase" localSheetId="17" hidden="1">'市区町村別_在宅患者の疾病傾向(一人当たり医療費)'!$A$3:$R$453</definedName>
    <definedName name="_xlnm._FilterDatabase" localSheetId="16" hidden="1">'市区町村別_在宅患者の疾病傾向(患者数)'!$A$3:$R$453</definedName>
    <definedName name="_xlnm._FilterDatabase" localSheetId="5" hidden="1">'市区町村別_在宅患者割合(医科)MAP'!$A$6:$Q$6</definedName>
    <definedName name="_xlnm._FilterDatabase" localSheetId="12" hidden="1">'市区町村別_在宅患者割合(歯科)MAP'!$A$6:$Q$6</definedName>
    <definedName name="_xlnm._FilterDatabase" localSheetId="2" hidden="1">'男女別_在宅(医科)'!#REF!</definedName>
    <definedName name="_xlnm._FilterDatabase" localSheetId="9" hidden="1">'男女別_在宅(歯科)'!#REF!</definedName>
    <definedName name="_xlnm._FilterDatabase" localSheetId="0" hidden="1">'年齢階層別_在宅(医科)'!#REF!</definedName>
    <definedName name="_xlnm._FilterDatabase" localSheetId="7" hidden="1">'年齢階層別_在宅(歯科)'!#REF!</definedName>
    <definedName name="_xlnm._FilterDatabase" localSheetId="1" hidden="1">'要介護度別_在宅(医科)'!#REF!</definedName>
    <definedName name="_xlnm._FilterDatabase" localSheetId="8" hidden="1">'要介護度別_在宅(歯科)'!#REF!</definedName>
    <definedName name="_Order1" hidden="1">255</definedName>
    <definedName name="_xlnm.Print_Area" localSheetId="14">在宅患者の疾病傾向!$A$1:$J$49</definedName>
    <definedName name="_xlnm.Print_Area" localSheetId="18">市区町村別_医療機関数!$A$1:$J$82</definedName>
    <definedName name="_xlnm.Print_Area" localSheetId="3">'市区町村別_在宅(医科)'!$A$1:$BW$81</definedName>
    <definedName name="_xlnm.Print_Area" localSheetId="10">'市区町村別_在宅(歯科)'!$A$1:$BW$81</definedName>
    <definedName name="_xlnm.Print_Area" localSheetId="15">'市区町村別_在宅患者の疾病傾向(医療費)'!$A$1:$M$453</definedName>
    <definedName name="_xlnm.Print_Area" localSheetId="17">'市区町村別_在宅患者の疾病傾向(一人当たり医療費)'!$A$1:$M$453</definedName>
    <definedName name="_xlnm.Print_Area" localSheetId="16">'市区町村別_在宅患者の疾病傾向(患者数)'!$A$1:$M$453</definedName>
    <definedName name="_xlnm.Print_Area" localSheetId="5">'市区町村別_在宅患者割合(医科)MAP'!$A$1:$P$84</definedName>
    <definedName name="_xlnm.Print_Area" localSheetId="4">'市区町村別_在宅患者割合(医科)グラフ'!$A$1:$R$78</definedName>
    <definedName name="_xlnm.Print_Area" localSheetId="12">'市区町村別_在宅患者割合(歯科)MAP'!$A$1:$P$84</definedName>
    <definedName name="_xlnm.Print_Area" localSheetId="11">'市区町村別_在宅患者割合(歯科)グラフ'!$A$1:$R$78</definedName>
    <definedName name="_xlnm.Print_Area" localSheetId="6">'市区町村別_訪問診療患者割合(医科)グラフ'!$A$1:$R$78</definedName>
    <definedName name="_xlnm.Print_Area" localSheetId="13">'市区町村別_訪問診療患者割合(歯科)グラフ'!$A$1:$R$78</definedName>
    <definedName name="_xlnm.Print_Area" localSheetId="2">'男女別_在宅(医科)'!$A$1:$K$8</definedName>
    <definedName name="_xlnm.Print_Area" localSheetId="9">'男女別_在宅(歯科)'!$A$1:$K$8</definedName>
    <definedName name="_xlnm.Print_Area" localSheetId="0">'年齢階層別_在宅(医科)'!$A$1:$L$57</definedName>
    <definedName name="_xlnm.Print_Area" localSheetId="7">'年齢階層別_在宅(歯科)'!$A$1:$L$53</definedName>
    <definedName name="_xlnm.Print_Area" localSheetId="1">'要介護度別_在宅(医科)'!$A$1:$L$58</definedName>
    <definedName name="_xlnm.Print_Area" localSheetId="8">'要介護度別_在宅(歯科)'!$A$1:$L$54</definedName>
    <definedName name="_xlnm.Print_Titles" localSheetId="3">'市区町村別_在宅(医科)'!$A:$C,'市区町村別_在宅(医科)'!$1:$6</definedName>
    <definedName name="_xlnm.Print_Titles" localSheetId="10">'市区町村別_在宅(歯科)'!$A:$C,'市区町村別_在宅(歯科)'!$1:$6</definedName>
    <definedName name="_xlnm.Print_Titles" localSheetId="15">'市区町村別_在宅患者の疾病傾向(医療費)'!$1:$3</definedName>
    <definedName name="_xlnm.Print_Titles" localSheetId="17">'市区町村別_在宅患者の疾病傾向(一人当たり医療費)'!$1:$3</definedName>
    <definedName name="_xlnm.Print_Titles" localSheetId="16">'市区町村別_在宅患者の疾病傾向(患者数)'!$1:$3</definedName>
  </definedNames>
  <calcPr calcId="191029"/>
</workbook>
</file>

<file path=xl/calcChain.xml><?xml version="1.0" encoding="utf-8"?>
<calcChain xmlns="http://schemas.openxmlformats.org/spreadsheetml/2006/main">
  <c r="D448" i="74" l="1"/>
  <c r="D448" i="73"/>
  <c r="D448" i="47"/>
  <c r="R78" i="74"/>
  <c r="R78" i="73"/>
  <c r="R78" i="47"/>
  <c r="H79" i="48" l="1"/>
  <c r="G79" i="48"/>
  <c r="F79" i="48"/>
  <c r="E79" i="48"/>
  <c r="D79" i="48"/>
  <c r="C6" i="105" l="1"/>
  <c r="C7" i="99" l="1"/>
  <c r="C6" i="99"/>
  <c r="K13" i="104" l="1"/>
  <c r="K12" i="104"/>
  <c r="K11" i="104"/>
  <c r="K10" i="104"/>
  <c r="K9" i="104"/>
  <c r="K8" i="104"/>
  <c r="K7" i="104"/>
  <c r="K6" i="104"/>
  <c r="J13" i="104"/>
  <c r="J12" i="104"/>
  <c r="J11" i="104"/>
  <c r="J10" i="104"/>
  <c r="J9" i="104"/>
  <c r="J8" i="104"/>
  <c r="J7" i="104"/>
  <c r="J6" i="104"/>
  <c r="J7" i="99"/>
  <c r="J6" i="99"/>
  <c r="K13" i="105"/>
  <c r="K12" i="105"/>
  <c r="K11" i="105"/>
  <c r="K10" i="105"/>
  <c r="K9" i="105"/>
  <c r="K8" i="105"/>
  <c r="K7" i="105"/>
  <c r="K6" i="105"/>
  <c r="J13" i="105"/>
  <c r="J12" i="105"/>
  <c r="J11" i="105"/>
  <c r="J10" i="105"/>
  <c r="J9" i="105"/>
  <c r="J8" i="105"/>
  <c r="J7" i="105"/>
  <c r="J6" i="105"/>
  <c r="C13" i="105" l="1"/>
  <c r="F13" i="105" s="1"/>
  <c r="C12" i="105"/>
  <c r="C11" i="105"/>
  <c r="G11" i="105" s="1"/>
  <c r="C10" i="105"/>
  <c r="G10" i="105" s="1"/>
  <c r="C9" i="105"/>
  <c r="C8" i="105"/>
  <c r="C7" i="105"/>
  <c r="F7" i="105" s="1"/>
  <c r="G13" i="104"/>
  <c r="F13" i="104"/>
  <c r="G12" i="104"/>
  <c r="F12" i="104"/>
  <c r="G11" i="104"/>
  <c r="F11" i="104"/>
  <c r="G10" i="104"/>
  <c r="F10" i="104"/>
  <c r="G9" i="104"/>
  <c r="F9" i="104"/>
  <c r="G8" i="104"/>
  <c r="F8" i="104"/>
  <c r="G7" i="104"/>
  <c r="F7" i="104"/>
  <c r="G6" i="104"/>
  <c r="F6" i="104"/>
  <c r="G13" i="105" l="1"/>
  <c r="F12" i="105"/>
  <c r="G12" i="105"/>
  <c r="G7" i="105"/>
  <c r="F8" i="105"/>
  <c r="F6" i="105"/>
  <c r="G8" i="105"/>
  <c r="G6" i="105"/>
  <c r="F9" i="105"/>
  <c r="G9" i="105"/>
  <c r="F11" i="105"/>
  <c r="F10" i="105"/>
  <c r="K7" i="99" l="1"/>
  <c r="K6" i="99"/>
  <c r="K6" i="98"/>
  <c r="J6" i="98"/>
  <c r="K7" i="98"/>
  <c r="J7" i="98"/>
  <c r="G7" i="99" l="1"/>
  <c r="F7" i="99"/>
  <c r="G6" i="99"/>
  <c r="F6" i="99"/>
  <c r="G7" i="98"/>
  <c r="F7" i="98"/>
  <c r="G6" i="98"/>
  <c r="F6" i="98"/>
  <c r="DB8" i="25" l="1"/>
  <c r="DB9" i="25"/>
  <c r="DB10" i="25"/>
  <c r="DB11" i="25"/>
  <c r="DB12" i="25"/>
  <c r="DB13" i="25"/>
  <c r="DB14" i="25"/>
  <c r="DB15" i="25"/>
  <c r="DB16" i="25"/>
  <c r="DB17" i="25"/>
  <c r="DB18" i="25"/>
  <c r="DB19" i="25"/>
  <c r="DB20" i="25"/>
  <c r="DB21" i="25"/>
  <c r="DB22" i="25"/>
  <c r="DB23" i="25"/>
  <c r="DB24" i="25"/>
  <c r="DB25" i="25"/>
  <c r="DB26" i="25"/>
  <c r="DB27" i="25"/>
  <c r="DB28" i="25"/>
  <c r="DB29" i="25"/>
  <c r="DB30" i="25"/>
  <c r="DB31" i="25"/>
  <c r="DB32" i="25"/>
  <c r="DB33" i="25"/>
  <c r="DB34" i="25"/>
  <c r="DB35" i="25"/>
  <c r="DB36" i="25"/>
  <c r="DB37" i="25"/>
  <c r="DB38" i="25"/>
  <c r="DB39" i="25"/>
  <c r="DB40" i="25"/>
  <c r="DB41" i="25"/>
  <c r="DB42" i="25"/>
  <c r="DB43" i="25"/>
  <c r="DB44" i="25"/>
  <c r="DB45" i="25"/>
  <c r="DB46" i="25"/>
  <c r="DB47" i="25"/>
  <c r="DB48" i="25"/>
  <c r="DB49" i="25"/>
  <c r="DB50" i="25"/>
  <c r="DB51" i="25"/>
  <c r="DB52" i="25"/>
  <c r="DB53" i="25"/>
  <c r="DB54" i="25"/>
  <c r="DB55" i="25"/>
  <c r="DB56" i="25"/>
  <c r="DB57" i="25"/>
  <c r="DB58" i="25"/>
  <c r="DB59" i="25"/>
  <c r="DB60" i="25"/>
  <c r="DB61" i="25"/>
  <c r="DB62" i="25"/>
  <c r="DB63" i="25"/>
  <c r="DB64" i="25"/>
  <c r="DB65" i="25"/>
  <c r="DB66" i="25"/>
  <c r="DB67" i="25"/>
  <c r="DB68" i="25"/>
  <c r="DB69" i="25"/>
  <c r="DB70" i="25"/>
  <c r="DB71" i="25"/>
  <c r="DB72" i="25"/>
  <c r="DB73" i="25"/>
  <c r="DB74" i="25"/>
  <c r="DB75" i="25"/>
  <c r="DB76" i="25"/>
  <c r="DB77" i="25"/>
  <c r="DB78" i="25"/>
  <c r="DB79" i="25"/>
  <c r="DB80" i="25"/>
  <c r="DB7" i="25"/>
  <c r="DB8" i="41" l="1"/>
  <c r="DB9" i="41"/>
  <c r="DB10" i="41"/>
  <c r="DB11" i="41"/>
  <c r="DB12" i="41"/>
  <c r="DB13" i="41"/>
  <c r="DB14" i="41"/>
  <c r="DB15" i="41"/>
  <c r="DB16" i="41"/>
  <c r="DB17" i="41"/>
  <c r="DB18" i="41"/>
  <c r="DB19" i="41"/>
  <c r="DB20" i="41"/>
  <c r="DB21" i="41"/>
  <c r="DB22" i="41"/>
  <c r="DB23" i="41"/>
  <c r="DB24" i="41"/>
  <c r="DB25" i="41"/>
  <c r="DB26" i="41"/>
  <c r="DB27" i="41"/>
  <c r="DB28" i="41"/>
  <c r="DB29" i="41"/>
  <c r="DB30" i="41"/>
  <c r="DB31" i="41"/>
  <c r="DB32" i="41"/>
  <c r="DB33" i="41"/>
  <c r="DB34" i="41"/>
  <c r="DB35" i="41"/>
  <c r="DB36" i="41"/>
  <c r="DB37" i="41"/>
  <c r="DB38" i="41"/>
  <c r="DB39" i="41"/>
  <c r="DB40" i="41"/>
  <c r="DB41" i="41"/>
  <c r="DB42" i="41"/>
  <c r="DB43" i="41"/>
  <c r="DB44" i="41"/>
  <c r="DB45" i="41"/>
  <c r="DB46" i="41"/>
  <c r="DB47" i="41"/>
  <c r="DB48" i="41"/>
  <c r="DB49" i="41"/>
  <c r="DB50" i="41"/>
  <c r="DB51" i="41"/>
  <c r="DB52" i="41"/>
  <c r="DB53" i="41"/>
  <c r="DB54" i="41"/>
  <c r="DB55" i="41"/>
  <c r="DB56" i="41"/>
  <c r="DB57" i="41"/>
  <c r="DB58" i="41"/>
  <c r="DB59" i="41"/>
  <c r="DB60" i="41"/>
  <c r="DB61" i="41"/>
  <c r="DB62" i="41"/>
  <c r="DB63" i="41"/>
  <c r="DB64" i="41"/>
  <c r="DB65" i="41"/>
  <c r="DB66" i="41"/>
  <c r="DB67" i="41"/>
  <c r="DB68" i="41"/>
  <c r="DB69" i="41"/>
  <c r="DB70" i="41"/>
  <c r="DB71" i="41"/>
  <c r="DB72" i="41"/>
  <c r="DB73" i="41"/>
  <c r="DB74" i="41"/>
  <c r="DB75" i="41"/>
  <c r="DB76" i="41"/>
  <c r="DB77" i="41"/>
  <c r="DB78" i="41"/>
  <c r="DB79" i="41"/>
  <c r="DB80" i="41"/>
  <c r="CY8" i="41"/>
  <c r="CY9" i="41"/>
  <c r="CY10" i="41"/>
  <c r="CY11" i="41"/>
  <c r="CY12" i="41"/>
  <c r="CY13" i="41"/>
  <c r="CY14" i="41"/>
  <c r="CY15" i="41"/>
  <c r="CY16" i="41"/>
  <c r="CY17" i="41"/>
  <c r="CY18" i="41"/>
  <c r="CY19" i="41"/>
  <c r="CY20" i="41"/>
  <c r="CY21" i="41"/>
  <c r="CY22" i="41"/>
  <c r="CY23" i="41"/>
  <c r="CY24" i="41"/>
  <c r="CY25" i="41"/>
  <c r="CY26" i="41"/>
  <c r="CY27" i="41"/>
  <c r="CY28" i="41"/>
  <c r="CY29" i="41"/>
  <c r="CY30" i="41"/>
  <c r="CY31" i="41"/>
  <c r="CY32" i="41"/>
  <c r="CY33" i="41"/>
  <c r="CY34" i="41"/>
  <c r="CY35" i="41"/>
  <c r="CY36" i="41"/>
  <c r="CY37" i="41"/>
  <c r="CY38" i="41"/>
  <c r="CY39" i="41"/>
  <c r="CY40" i="41"/>
  <c r="CY41" i="41"/>
  <c r="CY42" i="41"/>
  <c r="CY43" i="41"/>
  <c r="CY44" i="41"/>
  <c r="CY45" i="41"/>
  <c r="CY46" i="41"/>
  <c r="CY47" i="41"/>
  <c r="CY48" i="41"/>
  <c r="CY49" i="41"/>
  <c r="CY50" i="41"/>
  <c r="CY51" i="41"/>
  <c r="CY52" i="41"/>
  <c r="CY53" i="41"/>
  <c r="CY54" i="41"/>
  <c r="CY55" i="41"/>
  <c r="CY56" i="41"/>
  <c r="CY57" i="41"/>
  <c r="CY58" i="41"/>
  <c r="CY59" i="41"/>
  <c r="CY60" i="41"/>
  <c r="CY61" i="41"/>
  <c r="CY62" i="41"/>
  <c r="CY63" i="41"/>
  <c r="CY64" i="41"/>
  <c r="CY65" i="41"/>
  <c r="CY66" i="41"/>
  <c r="CY67" i="41"/>
  <c r="CY68" i="41"/>
  <c r="CY69" i="41"/>
  <c r="CY70" i="41"/>
  <c r="CY71" i="41"/>
  <c r="CY72" i="41"/>
  <c r="CY73" i="41"/>
  <c r="CY74" i="41"/>
  <c r="CY75" i="41"/>
  <c r="CY76" i="41"/>
  <c r="CY77" i="41"/>
  <c r="CY78" i="41"/>
  <c r="CY79" i="41"/>
  <c r="CY80" i="41"/>
  <c r="DB7" i="41"/>
  <c r="CY7" i="41"/>
  <c r="CY8" i="25"/>
  <c r="CY9" i="25"/>
  <c r="CY10" i="25"/>
  <c r="CY11" i="25"/>
  <c r="CY12" i="25"/>
  <c r="CY13" i="25"/>
  <c r="CY14" i="25"/>
  <c r="CY15" i="25"/>
  <c r="CY16" i="25"/>
  <c r="CY17" i="25"/>
  <c r="CY18" i="25"/>
  <c r="CY19" i="25"/>
  <c r="CY20" i="25"/>
  <c r="CY21" i="25"/>
  <c r="CY22" i="25"/>
  <c r="CY23" i="25"/>
  <c r="CY24" i="25"/>
  <c r="CY25" i="25"/>
  <c r="CY26" i="25"/>
  <c r="CY27" i="25"/>
  <c r="CY28" i="25"/>
  <c r="CY29" i="25"/>
  <c r="CY30" i="25"/>
  <c r="CY31" i="25"/>
  <c r="CY32" i="25"/>
  <c r="CY33" i="25"/>
  <c r="CY34" i="25"/>
  <c r="CY35" i="25"/>
  <c r="CY36" i="25"/>
  <c r="CY37" i="25"/>
  <c r="CY38" i="25"/>
  <c r="CY39" i="25"/>
  <c r="CY40" i="25"/>
  <c r="CY41" i="25"/>
  <c r="CY42" i="25"/>
  <c r="CY43" i="25"/>
  <c r="CY44" i="25"/>
  <c r="CY45" i="25"/>
  <c r="CY46" i="25"/>
  <c r="CY47" i="25"/>
  <c r="CY48" i="25"/>
  <c r="CY49" i="25"/>
  <c r="CY50" i="25"/>
  <c r="CY51" i="25"/>
  <c r="CY52" i="25"/>
  <c r="CY53" i="25"/>
  <c r="CY54" i="25"/>
  <c r="CY55" i="25"/>
  <c r="CY56" i="25"/>
  <c r="CY57" i="25"/>
  <c r="CY58" i="25"/>
  <c r="CY59" i="25"/>
  <c r="CY60" i="25"/>
  <c r="CY61" i="25"/>
  <c r="CY62" i="25"/>
  <c r="CY63" i="25"/>
  <c r="CY64" i="25"/>
  <c r="CY65" i="25"/>
  <c r="CY66" i="25"/>
  <c r="CY67" i="25"/>
  <c r="CY68" i="25"/>
  <c r="CY69" i="25"/>
  <c r="CY70" i="25"/>
  <c r="CY71" i="25"/>
  <c r="CY72" i="25"/>
  <c r="CY73" i="25"/>
  <c r="CY74" i="25"/>
  <c r="CY75" i="25"/>
  <c r="CY76" i="25"/>
  <c r="CY77" i="25"/>
  <c r="CY78" i="25"/>
  <c r="CY79" i="25"/>
  <c r="CY80" i="25"/>
  <c r="CY7" i="25"/>
  <c r="I4" i="47" l="1"/>
  <c r="I5" i="47"/>
  <c r="I6" i="47"/>
  <c r="I7" i="47"/>
  <c r="I8" i="47"/>
  <c r="I4" i="73" l="1"/>
  <c r="K4" i="73"/>
  <c r="I5" i="73"/>
  <c r="K5" i="73"/>
  <c r="I6" i="73"/>
  <c r="K6" i="73"/>
  <c r="I7" i="73"/>
  <c r="K7" i="73"/>
  <c r="I8" i="73"/>
  <c r="K8" i="73"/>
  <c r="I10" i="73"/>
  <c r="K10" i="73"/>
  <c r="I11" i="73"/>
  <c r="K11" i="73"/>
  <c r="I12" i="73"/>
  <c r="K12" i="73"/>
  <c r="I13" i="73"/>
  <c r="K13" i="73"/>
  <c r="I14" i="73"/>
  <c r="K14" i="73"/>
  <c r="I16" i="73"/>
  <c r="K16" i="73"/>
  <c r="I17" i="73"/>
  <c r="K17" i="73"/>
  <c r="I18" i="73"/>
  <c r="K18" i="73"/>
  <c r="I19" i="73"/>
  <c r="K19" i="73"/>
  <c r="I20" i="73"/>
  <c r="K20" i="73"/>
  <c r="I22" i="73"/>
  <c r="K22" i="73"/>
  <c r="I23" i="73"/>
  <c r="K23" i="73"/>
  <c r="I24" i="73"/>
  <c r="K24" i="73"/>
  <c r="I25" i="73"/>
  <c r="K25" i="73"/>
  <c r="I26" i="73"/>
  <c r="K26" i="73"/>
  <c r="I28" i="73"/>
  <c r="K28" i="73"/>
  <c r="I29" i="73"/>
  <c r="K29" i="73"/>
  <c r="I30" i="73"/>
  <c r="K30" i="73"/>
  <c r="I31" i="73"/>
  <c r="K31" i="73"/>
  <c r="I32" i="73"/>
  <c r="K32" i="73"/>
  <c r="I34" i="73"/>
  <c r="K34" i="73"/>
  <c r="I35" i="73"/>
  <c r="K35" i="73"/>
  <c r="I36" i="73"/>
  <c r="K36" i="73"/>
  <c r="I37" i="73"/>
  <c r="K37" i="73"/>
  <c r="I38" i="73"/>
  <c r="K38" i="73"/>
  <c r="I40" i="73"/>
  <c r="K40" i="73"/>
  <c r="I41" i="73"/>
  <c r="K41" i="73"/>
  <c r="I42" i="73"/>
  <c r="K42" i="73"/>
  <c r="I43" i="73"/>
  <c r="K43" i="73"/>
  <c r="I44" i="73"/>
  <c r="K44" i="73"/>
  <c r="I46" i="73"/>
  <c r="K46" i="73"/>
  <c r="I47" i="73"/>
  <c r="K47" i="73"/>
  <c r="I48" i="73"/>
  <c r="K48" i="73"/>
  <c r="I49" i="73"/>
  <c r="K49" i="73"/>
  <c r="I50" i="73"/>
  <c r="K50" i="73"/>
  <c r="I52" i="73"/>
  <c r="K52" i="73"/>
  <c r="I53" i="73"/>
  <c r="K53" i="73"/>
  <c r="I54" i="73"/>
  <c r="K54" i="73"/>
  <c r="I55" i="73"/>
  <c r="K55" i="73"/>
  <c r="I56" i="73"/>
  <c r="K56" i="73"/>
  <c r="I58" i="73"/>
  <c r="K58" i="73"/>
  <c r="I59" i="73"/>
  <c r="K59" i="73"/>
  <c r="I60" i="73"/>
  <c r="K60" i="73"/>
  <c r="I61" i="73"/>
  <c r="K61" i="73"/>
  <c r="I62" i="73"/>
  <c r="K62" i="73"/>
  <c r="I64" i="73"/>
  <c r="K64" i="73"/>
  <c r="I65" i="73"/>
  <c r="K65" i="73"/>
  <c r="I66" i="73"/>
  <c r="K66" i="73"/>
  <c r="I67" i="73"/>
  <c r="K67" i="73"/>
  <c r="I68" i="73"/>
  <c r="K68" i="73"/>
  <c r="I70" i="73"/>
  <c r="K70" i="73"/>
  <c r="I71" i="73"/>
  <c r="K71" i="73"/>
  <c r="I72" i="73"/>
  <c r="K72" i="73"/>
  <c r="I73" i="73"/>
  <c r="K73" i="73"/>
  <c r="I74" i="73"/>
  <c r="K74" i="73"/>
  <c r="I76" i="73"/>
  <c r="K76" i="73"/>
  <c r="I77" i="73"/>
  <c r="K77" i="73"/>
  <c r="I78" i="73"/>
  <c r="K78" i="73"/>
  <c r="I79" i="73"/>
  <c r="K79" i="73"/>
  <c r="I80" i="73"/>
  <c r="K80" i="73"/>
  <c r="I82" i="73"/>
  <c r="K82" i="73"/>
  <c r="I83" i="73"/>
  <c r="K83" i="73"/>
  <c r="I84" i="73"/>
  <c r="K84" i="73"/>
  <c r="I85" i="73"/>
  <c r="K85" i="73"/>
  <c r="I86" i="73"/>
  <c r="K86" i="73"/>
  <c r="I88" i="73"/>
  <c r="K88" i="73"/>
  <c r="I89" i="73"/>
  <c r="K89" i="73"/>
  <c r="I90" i="73"/>
  <c r="K90" i="73"/>
  <c r="I91" i="73"/>
  <c r="K91" i="73"/>
  <c r="I92" i="73"/>
  <c r="K92" i="73"/>
  <c r="I94" i="73"/>
  <c r="K94" i="73"/>
  <c r="I95" i="73"/>
  <c r="K95" i="73"/>
  <c r="I96" i="73"/>
  <c r="K96" i="73"/>
  <c r="I97" i="73"/>
  <c r="K97" i="73"/>
  <c r="I98" i="73"/>
  <c r="K98" i="73"/>
  <c r="I100" i="73"/>
  <c r="K100" i="73"/>
  <c r="I101" i="73"/>
  <c r="K101" i="73"/>
  <c r="I102" i="73"/>
  <c r="K102" i="73"/>
  <c r="I103" i="73"/>
  <c r="K103" i="73"/>
  <c r="I104" i="73"/>
  <c r="K104" i="73"/>
  <c r="I106" i="73"/>
  <c r="K106" i="73"/>
  <c r="I107" i="73"/>
  <c r="K107" i="73"/>
  <c r="I108" i="73"/>
  <c r="K108" i="73"/>
  <c r="I109" i="73"/>
  <c r="K109" i="73"/>
  <c r="I110" i="73"/>
  <c r="K110" i="73"/>
  <c r="I112" i="73"/>
  <c r="K112" i="73"/>
  <c r="I113" i="73"/>
  <c r="K113" i="73"/>
  <c r="I114" i="73"/>
  <c r="K114" i="73"/>
  <c r="I115" i="73"/>
  <c r="K115" i="73"/>
  <c r="I116" i="73"/>
  <c r="K116" i="73"/>
  <c r="I118" i="73"/>
  <c r="K118" i="73"/>
  <c r="I119" i="73"/>
  <c r="K119" i="73"/>
  <c r="I120" i="73"/>
  <c r="K120" i="73"/>
  <c r="I121" i="73"/>
  <c r="K121" i="73"/>
  <c r="I122" i="73"/>
  <c r="K122" i="73"/>
  <c r="I124" i="73"/>
  <c r="K124" i="73"/>
  <c r="I125" i="73"/>
  <c r="K125" i="73"/>
  <c r="I126" i="73"/>
  <c r="K126" i="73"/>
  <c r="I127" i="73"/>
  <c r="K127" i="73"/>
  <c r="I128" i="73"/>
  <c r="K128" i="73"/>
  <c r="I130" i="73"/>
  <c r="K130" i="73"/>
  <c r="I131" i="73"/>
  <c r="K131" i="73"/>
  <c r="I132" i="73"/>
  <c r="K132" i="73"/>
  <c r="I133" i="73"/>
  <c r="K133" i="73"/>
  <c r="I134" i="73"/>
  <c r="K134" i="73"/>
  <c r="I136" i="73"/>
  <c r="K136" i="73"/>
  <c r="I137" i="73"/>
  <c r="K137" i="73"/>
  <c r="I138" i="73"/>
  <c r="K138" i="73"/>
  <c r="I139" i="73"/>
  <c r="K139" i="73"/>
  <c r="I140" i="73"/>
  <c r="K140" i="73"/>
  <c r="I142" i="73"/>
  <c r="K142" i="73"/>
  <c r="I143" i="73"/>
  <c r="K143" i="73"/>
  <c r="I144" i="73"/>
  <c r="K144" i="73"/>
  <c r="I145" i="73"/>
  <c r="K145" i="73"/>
  <c r="I146" i="73"/>
  <c r="K146" i="73"/>
  <c r="I148" i="73"/>
  <c r="K148" i="73"/>
  <c r="I149" i="73"/>
  <c r="K149" i="73"/>
  <c r="I150" i="73"/>
  <c r="K150" i="73"/>
  <c r="I151" i="73"/>
  <c r="K151" i="73"/>
  <c r="I152" i="73"/>
  <c r="K152" i="73"/>
  <c r="I154" i="73"/>
  <c r="K154" i="73"/>
  <c r="I155" i="73"/>
  <c r="K155" i="73"/>
  <c r="I156" i="73"/>
  <c r="K156" i="73"/>
  <c r="I157" i="73"/>
  <c r="K157" i="73"/>
  <c r="I158" i="73"/>
  <c r="K158" i="73"/>
  <c r="I160" i="73"/>
  <c r="K160" i="73"/>
  <c r="I161" i="73"/>
  <c r="K161" i="73"/>
  <c r="I162" i="73"/>
  <c r="K162" i="73"/>
  <c r="I163" i="73"/>
  <c r="K163" i="73"/>
  <c r="I164" i="73"/>
  <c r="K164" i="73"/>
  <c r="I166" i="73"/>
  <c r="K166" i="73"/>
  <c r="I167" i="73"/>
  <c r="K167" i="73"/>
  <c r="I168" i="73"/>
  <c r="K168" i="73"/>
  <c r="I169" i="73"/>
  <c r="K169" i="73"/>
  <c r="I170" i="73"/>
  <c r="K170" i="73"/>
  <c r="I172" i="73"/>
  <c r="K172" i="73"/>
  <c r="I173" i="73"/>
  <c r="K173" i="73"/>
  <c r="I174" i="73"/>
  <c r="K174" i="73"/>
  <c r="I175" i="73"/>
  <c r="K175" i="73"/>
  <c r="I176" i="73"/>
  <c r="K176" i="73"/>
  <c r="I178" i="73"/>
  <c r="K178" i="73"/>
  <c r="I179" i="73"/>
  <c r="K179" i="73"/>
  <c r="I180" i="73"/>
  <c r="K180" i="73"/>
  <c r="I181" i="73"/>
  <c r="K181" i="73"/>
  <c r="I182" i="73"/>
  <c r="K182" i="73"/>
  <c r="I184" i="73"/>
  <c r="K184" i="73"/>
  <c r="I185" i="73"/>
  <c r="K185" i="73"/>
  <c r="I186" i="73"/>
  <c r="K186" i="73"/>
  <c r="I187" i="73"/>
  <c r="K187" i="73"/>
  <c r="I188" i="73"/>
  <c r="K188" i="73"/>
  <c r="I190" i="73"/>
  <c r="K190" i="73"/>
  <c r="I191" i="73"/>
  <c r="K191" i="73"/>
  <c r="I192" i="73"/>
  <c r="K192" i="73"/>
  <c r="I193" i="73"/>
  <c r="K193" i="73"/>
  <c r="I194" i="73"/>
  <c r="K194" i="73"/>
  <c r="I196" i="73"/>
  <c r="K196" i="73"/>
  <c r="I197" i="73"/>
  <c r="K197" i="73"/>
  <c r="I198" i="73"/>
  <c r="K198" i="73"/>
  <c r="I199" i="73"/>
  <c r="K199" i="73"/>
  <c r="I200" i="73"/>
  <c r="K200" i="73"/>
  <c r="I202" i="73"/>
  <c r="K202" i="73"/>
  <c r="I203" i="73"/>
  <c r="K203" i="73"/>
  <c r="I204" i="73"/>
  <c r="K204" i="73"/>
  <c r="I205" i="73"/>
  <c r="K205" i="73"/>
  <c r="I206" i="73"/>
  <c r="K206" i="73"/>
  <c r="I208" i="73"/>
  <c r="K208" i="73"/>
  <c r="I209" i="73"/>
  <c r="K209" i="73"/>
  <c r="I210" i="73"/>
  <c r="K210" i="73"/>
  <c r="I211" i="73"/>
  <c r="K211" i="73"/>
  <c r="I212" i="73"/>
  <c r="K212" i="73"/>
  <c r="I214" i="73"/>
  <c r="K214" i="73"/>
  <c r="I215" i="73"/>
  <c r="K215" i="73"/>
  <c r="I216" i="73"/>
  <c r="K216" i="73"/>
  <c r="I217" i="73"/>
  <c r="K217" i="73"/>
  <c r="I218" i="73"/>
  <c r="K218" i="73"/>
  <c r="I220" i="73"/>
  <c r="K220" i="73"/>
  <c r="I221" i="73"/>
  <c r="K221" i="73"/>
  <c r="I222" i="73"/>
  <c r="K222" i="73"/>
  <c r="I223" i="73"/>
  <c r="K223" i="73"/>
  <c r="I224" i="73"/>
  <c r="K224" i="73"/>
  <c r="I226" i="73"/>
  <c r="K226" i="73"/>
  <c r="I227" i="73"/>
  <c r="K227" i="73"/>
  <c r="I228" i="73"/>
  <c r="K228" i="73"/>
  <c r="I229" i="73"/>
  <c r="K229" i="73"/>
  <c r="I230" i="73"/>
  <c r="K230" i="73"/>
  <c r="I232" i="73"/>
  <c r="K232" i="73"/>
  <c r="I233" i="73"/>
  <c r="K233" i="73"/>
  <c r="I234" i="73"/>
  <c r="K234" i="73"/>
  <c r="I235" i="73"/>
  <c r="K235" i="73"/>
  <c r="I236" i="73"/>
  <c r="K236" i="73"/>
  <c r="I238" i="73"/>
  <c r="K238" i="73"/>
  <c r="I239" i="73"/>
  <c r="K239" i="73"/>
  <c r="I240" i="73"/>
  <c r="K240" i="73"/>
  <c r="I241" i="73"/>
  <c r="K241" i="73"/>
  <c r="I242" i="73"/>
  <c r="K242" i="73"/>
  <c r="I244" i="73"/>
  <c r="K244" i="73"/>
  <c r="I245" i="73"/>
  <c r="K245" i="73"/>
  <c r="I246" i="73"/>
  <c r="K246" i="73"/>
  <c r="I247" i="73"/>
  <c r="K247" i="73"/>
  <c r="I248" i="73"/>
  <c r="K248" i="73"/>
  <c r="I250" i="73"/>
  <c r="K250" i="73"/>
  <c r="I251" i="73"/>
  <c r="K251" i="73"/>
  <c r="I252" i="73"/>
  <c r="K252" i="73"/>
  <c r="I253" i="73"/>
  <c r="K253" i="73"/>
  <c r="I254" i="73"/>
  <c r="K254" i="73"/>
  <c r="I256" i="73"/>
  <c r="K256" i="73"/>
  <c r="I257" i="73"/>
  <c r="K257" i="73"/>
  <c r="I258" i="73"/>
  <c r="K258" i="73"/>
  <c r="I259" i="73"/>
  <c r="K259" i="73"/>
  <c r="I260" i="73"/>
  <c r="K260" i="73"/>
  <c r="I262" i="73"/>
  <c r="K262" i="73"/>
  <c r="I263" i="73"/>
  <c r="K263" i="73"/>
  <c r="I264" i="73"/>
  <c r="K264" i="73"/>
  <c r="I265" i="73"/>
  <c r="K265" i="73"/>
  <c r="I266" i="73"/>
  <c r="K266" i="73"/>
  <c r="I268" i="73"/>
  <c r="K268" i="73"/>
  <c r="I269" i="73"/>
  <c r="K269" i="73"/>
  <c r="I270" i="73"/>
  <c r="K270" i="73"/>
  <c r="I271" i="73"/>
  <c r="K271" i="73"/>
  <c r="I272" i="73"/>
  <c r="K272" i="73"/>
  <c r="I274" i="73"/>
  <c r="K274" i="73"/>
  <c r="I275" i="73"/>
  <c r="K275" i="73"/>
  <c r="I276" i="73"/>
  <c r="K276" i="73"/>
  <c r="I277" i="73"/>
  <c r="K277" i="73"/>
  <c r="I278" i="73"/>
  <c r="K278" i="73"/>
  <c r="I280" i="73"/>
  <c r="K280" i="73"/>
  <c r="I281" i="73"/>
  <c r="K281" i="73"/>
  <c r="I282" i="73"/>
  <c r="K282" i="73"/>
  <c r="I283" i="73"/>
  <c r="K283" i="73"/>
  <c r="I284" i="73"/>
  <c r="K284" i="73"/>
  <c r="I286" i="73"/>
  <c r="K286" i="73"/>
  <c r="I287" i="73"/>
  <c r="K287" i="73"/>
  <c r="I288" i="73"/>
  <c r="K288" i="73"/>
  <c r="I289" i="73"/>
  <c r="K289" i="73"/>
  <c r="I290" i="73"/>
  <c r="K290" i="73"/>
  <c r="I292" i="73"/>
  <c r="K292" i="73"/>
  <c r="I293" i="73"/>
  <c r="K293" i="73"/>
  <c r="I294" i="73"/>
  <c r="K294" i="73"/>
  <c r="I295" i="73"/>
  <c r="K295" i="73"/>
  <c r="I296" i="73"/>
  <c r="K296" i="73"/>
  <c r="I298" i="73"/>
  <c r="K298" i="73"/>
  <c r="I299" i="73"/>
  <c r="K299" i="73"/>
  <c r="I300" i="73"/>
  <c r="K300" i="73"/>
  <c r="I301" i="73"/>
  <c r="K301" i="73"/>
  <c r="I302" i="73"/>
  <c r="K302" i="73"/>
  <c r="I304" i="73"/>
  <c r="K304" i="73"/>
  <c r="I305" i="73"/>
  <c r="K305" i="73"/>
  <c r="I306" i="73"/>
  <c r="K306" i="73"/>
  <c r="I307" i="73"/>
  <c r="K307" i="73"/>
  <c r="I308" i="73"/>
  <c r="K308" i="73"/>
  <c r="I310" i="73"/>
  <c r="K310" i="73"/>
  <c r="I311" i="73"/>
  <c r="K311" i="73"/>
  <c r="I312" i="73"/>
  <c r="K312" i="73"/>
  <c r="I313" i="73"/>
  <c r="K313" i="73"/>
  <c r="I314" i="73"/>
  <c r="K314" i="73"/>
  <c r="I316" i="73"/>
  <c r="K316" i="73"/>
  <c r="I317" i="73"/>
  <c r="K317" i="73"/>
  <c r="I318" i="73"/>
  <c r="K318" i="73"/>
  <c r="I319" i="73"/>
  <c r="K319" i="73"/>
  <c r="I320" i="73"/>
  <c r="K320" i="73"/>
  <c r="I322" i="73"/>
  <c r="K322" i="73"/>
  <c r="I323" i="73"/>
  <c r="K323" i="73"/>
  <c r="I324" i="73"/>
  <c r="K324" i="73"/>
  <c r="I325" i="73"/>
  <c r="K325" i="73"/>
  <c r="I326" i="73"/>
  <c r="K326" i="73"/>
  <c r="I328" i="73"/>
  <c r="K328" i="73"/>
  <c r="I329" i="73"/>
  <c r="K329" i="73"/>
  <c r="I330" i="73"/>
  <c r="K330" i="73"/>
  <c r="I331" i="73"/>
  <c r="K331" i="73"/>
  <c r="I332" i="73"/>
  <c r="K332" i="73"/>
  <c r="I334" i="73"/>
  <c r="K334" i="73"/>
  <c r="I335" i="73"/>
  <c r="K335" i="73"/>
  <c r="I336" i="73"/>
  <c r="K336" i="73"/>
  <c r="I337" i="73"/>
  <c r="K337" i="73"/>
  <c r="I338" i="73"/>
  <c r="K338" i="73"/>
  <c r="I340" i="73"/>
  <c r="K340" i="73"/>
  <c r="I341" i="73"/>
  <c r="K341" i="73"/>
  <c r="I342" i="73"/>
  <c r="K342" i="73"/>
  <c r="I343" i="73"/>
  <c r="K343" i="73"/>
  <c r="I344" i="73"/>
  <c r="K344" i="73"/>
  <c r="I346" i="73"/>
  <c r="K346" i="73"/>
  <c r="I347" i="73"/>
  <c r="K347" i="73"/>
  <c r="I348" i="73"/>
  <c r="K348" i="73"/>
  <c r="I349" i="73"/>
  <c r="K349" i="73"/>
  <c r="I350" i="73"/>
  <c r="K350" i="73"/>
  <c r="I352" i="73"/>
  <c r="K352" i="73"/>
  <c r="I353" i="73"/>
  <c r="K353" i="73"/>
  <c r="I354" i="73"/>
  <c r="K354" i="73"/>
  <c r="I355" i="73"/>
  <c r="K355" i="73"/>
  <c r="I356" i="73"/>
  <c r="K356" i="73"/>
  <c r="I358" i="73"/>
  <c r="K358" i="73"/>
  <c r="I359" i="73"/>
  <c r="K359" i="73"/>
  <c r="I360" i="73"/>
  <c r="K360" i="73"/>
  <c r="I361" i="73"/>
  <c r="K361" i="73"/>
  <c r="I362" i="73"/>
  <c r="K362" i="73"/>
  <c r="I364" i="73"/>
  <c r="K364" i="73"/>
  <c r="I365" i="73"/>
  <c r="K365" i="73"/>
  <c r="I366" i="73"/>
  <c r="K366" i="73"/>
  <c r="I367" i="73"/>
  <c r="K367" i="73"/>
  <c r="I368" i="73"/>
  <c r="K368" i="73"/>
  <c r="I370" i="73"/>
  <c r="K370" i="73"/>
  <c r="I371" i="73"/>
  <c r="K371" i="73"/>
  <c r="I372" i="73"/>
  <c r="K372" i="73"/>
  <c r="I373" i="73"/>
  <c r="K373" i="73"/>
  <c r="I374" i="73"/>
  <c r="K374" i="73"/>
  <c r="I376" i="73"/>
  <c r="K376" i="73"/>
  <c r="I377" i="73"/>
  <c r="K377" i="73"/>
  <c r="I378" i="73"/>
  <c r="K378" i="73"/>
  <c r="I379" i="73"/>
  <c r="K379" i="73"/>
  <c r="I380" i="73"/>
  <c r="K380" i="73"/>
  <c r="I382" i="73"/>
  <c r="K382" i="73"/>
  <c r="I383" i="73"/>
  <c r="K383" i="73"/>
  <c r="I384" i="73"/>
  <c r="K384" i="73"/>
  <c r="I385" i="73"/>
  <c r="K385" i="73"/>
  <c r="I386" i="73"/>
  <c r="K386" i="73"/>
  <c r="I388" i="73"/>
  <c r="K388" i="73"/>
  <c r="I389" i="73"/>
  <c r="K389" i="73"/>
  <c r="I390" i="73"/>
  <c r="K390" i="73"/>
  <c r="I391" i="73"/>
  <c r="K391" i="73"/>
  <c r="I392" i="73"/>
  <c r="K392" i="73"/>
  <c r="I394" i="73"/>
  <c r="K394" i="73"/>
  <c r="I395" i="73"/>
  <c r="K395" i="73"/>
  <c r="I396" i="73"/>
  <c r="K396" i="73"/>
  <c r="I397" i="73"/>
  <c r="K397" i="73"/>
  <c r="I398" i="73"/>
  <c r="K398" i="73"/>
  <c r="I400" i="73"/>
  <c r="K400" i="73"/>
  <c r="I401" i="73"/>
  <c r="K401" i="73"/>
  <c r="I402" i="73"/>
  <c r="K402" i="73"/>
  <c r="I403" i="73"/>
  <c r="K403" i="73"/>
  <c r="I404" i="73"/>
  <c r="K404" i="73"/>
  <c r="I406" i="73"/>
  <c r="K406" i="73"/>
  <c r="I407" i="73"/>
  <c r="K407" i="73"/>
  <c r="I408" i="73"/>
  <c r="K408" i="73"/>
  <c r="I409" i="73"/>
  <c r="K409" i="73"/>
  <c r="I410" i="73"/>
  <c r="K410" i="73"/>
  <c r="I412" i="73"/>
  <c r="K412" i="73"/>
  <c r="I413" i="73"/>
  <c r="K413" i="73"/>
  <c r="I414" i="73"/>
  <c r="K414" i="73"/>
  <c r="I415" i="73"/>
  <c r="K415" i="73"/>
  <c r="I416" i="73"/>
  <c r="K416" i="73"/>
  <c r="I418" i="73"/>
  <c r="K418" i="73"/>
  <c r="I419" i="73"/>
  <c r="K419" i="73"/>
  <c r="I420" i="73"/>
  <c r="K420" i="73"/>
  <c r="I421" i="73"/>
  <c r="K421" i="73"/>
  <c r="I422" i="73"/>
  <c r="K422" i="73"/>
  <c r="I424" i="73"/>
  <c r="K424" i="73"/>
  <c r="I425" i="73"/>
  <c r="K425" i="73"/>
  <c r="I426" i="73"/>
  <c r="K426" i="73"/>
  <c r="I427" i="73"/>
  <c r="K427" i="73"/>
  <c r="I428" i="73"/>
  <c r="K428" i="73"/>
  <c r="I430" i="73"/>
  <c r="K430" i="73"/>
  <c r="I431" i="73"/>
  <c r="K431" i="73"/>
  <c r="I432" i="73"/>
  <c r="K432" i="73"/>
  <c r="I433" i="73"/>
  <c r="K433" i="73"/>
  <c r="I434" i="73"/>
  <c r="K434" i="73"/>
  <c r="I436" i="73"/>
  <c r="K436" i="73"/>
  <c r="I437" i="73"/>
  <c r="K437" i="73"/>
  <c r="I438" i="73"/>
  <c r="K438" i="73"/>
  <c r="I439" i="73"/>
  <c r="K439" i="73"/>
  <c r="I440" i="73"/>
  <c r="K440" i="73"/>
  <c r="I442" i="73"/>
  <c r="K442" i="73"/>
  <c r="I443" i="73"/>
  <c r="K443" i="73"/>
  <c r="I444" i="73"/>
  <c r="K444" i="73"/>
  <c r="I445" i="73"/>
  <c r="K445" i="73"/>
  <c r="I446" i="73"/>
  <c r="K446" i="73"/>
  <c r="K112" i="47" l="1"/>
  <c r="K116" i="47"/>
  <c r="K115" i="47"/>
  <c r="K114" i="47"/>
  <c r="K113" i="47"/>
  <c r="L447" i="47" l="1"/>
  <c r="L446" i="47"/>
  <c r="L445" i="47"/>
  <c r="BF80" i="41" l="1"/>
  <c r="BF79" i="41"/>
  <c r="BF78" i="41"/>
  <c r="BF77" i="41"/>
  <c r="BF76" i="41"/>
  <c r="BF75" i="41"/>
  <c r="BF74" i="41"/>
  <c r="BF73" i="41"/>
  <c r="BF72" i="41"/>
  <c r="BF71" i="41"/>
  <c r="BF70" i="41"/>
  <c r="BF69" i="41"/>
  <c r="BF68" i="41"/>
  <c r="BF67" i="41"/>
  <c r="BF66" i="41"/>
  <c r="BF65" i="41"/>
  <c r="BF64" i="41"/>
  <c r="BF63" i="41"/>
  <c r="BF62" i="41"/>
  <c r="BF61" i="41"/>
  <c r="BF60" i="41"/>
  <c r="BF59" i="41"/>
  <c r="BF58" i="41"/>
  <c r="BF57" i="41"/>
  <c r="BF56" i="41"/>
  <c r="BF55" i="41"/>
  <c r="BF54" i="41"/>
  <c r="BF53" i="41"/>
  <c r="BF52" i="41"/>
  <c r="BF51" i="41"/>
  <c r="BF50" i="41"/>
  <c r="BF49" i="41"/>
  <c r="BF48" i="41"/>
  <c r="BF47" i="41"/>
  <c r="BF46" i="41"/>
  <c r="BF45" i="41"/>
  <c r="BF44" i="41"/>
  <c r="BF43" i="41"/>
  <c r="BF42" i="41"/>
  <c r="BF41" i="41"/>
  <c r="BF40" i="41"/>
  <c r="BF39" i="41"/>
  <c r="BF38" i="41"/>
  <c r="BF37" i="41"/>
  <c r="BF36" i="41"/>
  <c r="BF35" i="41"/>
  <c r="BF34" i="41"/>
  <c r="BF33" i="41"/>
  <c r="BF32" i="41"/>
  <c r="BF31" i="41"/>
  <c r="BF30" i="41"/>
  <c r="BF29" i="41"/>
  <c r="BF28" i="41"/>
  <c r="BF27" i="41"/>
  <c r="BF26" i="41"/>
  <c r="BF25" i="41"/>
  <c r="BF24" i="41"/>
  <c r="BF23" i="41"/>
  <c r="BF22" i="41"/>
  <c r="BF21" i="41"/>
  <c r="BF20" i="41"/>
  <c r="BF19" i="41"/>
  <c r="BF18" i="41"/>
  <c r="BF17" i="41"/>
  <c r="BF16" i="41"/>
  <c r="BF15" i="41"/>
  <c r="BF14" i="41"/>
  <c r="BF13" i="41"/>
  <c r="BF12" i="41"/>
  <c r="BF11" i="41"/>
  <c r="BF10" i="41"/>
  <c r="BF9" i="41"/>
  <c r="BF8" i="41"/>
  <c r="BF7" i="41"/>
  <c r="AW80" i="41"/>
  <c r="AW79" i="41"/>
  <c r="AW78" i="41"/>
  <c r="AW77" i="41"/>
  <c r="AW76" i="41"/>
  <c r="AW75" i="41"/>
  <c r="AW74" i="41"/>
  <c r="AW73" i="41"/>
  <c r="AW72" i="41"/>
  <c r="AW71" i="41"/>
  <c r="AW70" i="41"/>
  <c r="AW69" i="41"/>
  <c r="AW68" i="41"/>
  <c r="AW67" i="41"/>
  <c r="AW66" i="41"/>
  <c r="AW65" i="41"/>
  <c r="AW64" i="41"/>
  <c r="AW63" i="41"/>
  <c r="AW62" i="41"/>
  <c r="AW61" i="41"/>
  <c r="AW60" i="41"/>
  <c r="AW59" i="41"/>
  <c r="AW58" i="41"/>
  <c r="AW57" i="41"/>
  <c r="AW56" i="41"/>
  <c r="AW55" i="41"/>
  <c r="AW54" i="41"/>
  <c r="AW53" i="41"/>
  <c r="AW52" i="41"/>
  <c r="AW51" i="41"/>
  <c r="AW50" i="41"/>
  <c r="AW49" i="41"/>
  <c r="AW48" i="41"/>
  <c r="AW47" i="41"/>
  <c r="AW46" i="41"/>
  <c r="AW45" i="41"/>
  <c r="AW44" i="41"/>
  <c r="AW43" i="41"/>
  <c r="AW42" i="41"/>
  <c r="AW41" i="41"/>
  <c r="AW40" i="41"/>
  <c r="AW39" i="41"/>
  <c r="AW38" i="41"/>
  <c r="AW37" i="41"/>
  <c r="AW36" i="41"/>
  <c r="AW35" i="41"/>
  <c r="AW34" i="41"/>
  <c r="AW33" i="41"/>
  <c r="AW32" i="41"/>
  <c r="AW31" i="41"/>
  <c r="AW30" i="41"/>
  <c r="AW29" i="41"/>
  <c r="AW28" i="41"/>
  <c r="AW27" i="41"/>
  <c r="AW26" i="41"/>
  <c r="AW25" i="41"/>
  <c r="AW24" i="41"/>
  <c r="AW23" i="41"/>
  <c r="AW22" i="41"/>
  <c r="AW21" i="41"/>
  <c r="AW20" i="41"/>
  <c r="AW19" i="41"/>
  <c r="AW18" i="41"/>
  <c r="AW17" i="41"/>
  <c r="AW16" i="41"/>
  <c r="AW15" i="41"/>
  <c r="AW14" i="41"/>
  <c r="AW13" i="41"/>
  <c r="AW12" i="41"/>
  <c r="AW11" i="41"/>
  <c r="AW10" i="41"/>
  <c r="AW9" i="41"/>
  <c r="AW8" i="41"/>
  <c r="AW7" i="41"/>
  <c r="AN80" i="41"/>
  <c r="AN79" i="41"/>
  <c r="AN78" i="41"/>
  <c r="AN77" i="41"/>
  <c r="AN76" i="41"/>
  <c r="AN75" i="41"/>
  <c r="AN74" i="41"/>
  <c r="AN73" i="41"/>
  <c r="AN72" i="41"/>
  <c r="AN71" i="41"/>
  <c r="AN70" i="41"/>
  <c r="AN69" i="41"/>
  <c r="AN68" i="41"/>
  <c r="AN67" i="41"/>
  <c r="AN66" i="41"/>
  <c r="AN65" i="41"/>
  <c r="AN64" i="41"/>
  <c r="AN63" i="41"/>
  <c r="AN62" i="41"/>
  <c r="AN61" i="41"/>
  <c r="AN60" i="41"/>
  <c r="AN59" i="41"/>
  <c r="AN58" i="41"/>
  <c r="AN57" i="41"/>
  <c r="AN56" i="41"/>
  <c r="AN55" i="41"/>
  <c r="AN54" i="41"/>
  <c r="AN53" i="41"/>
  <c r="AN52" i="41"/>
  <c r="AN51" i="41"/>
  <c r="AN50" i="41"/>
  <c r="AN49" i="41"/>
  <c r="AN48" i="41"/>
  <c r="AN47" i="41"/>
  <c r="AN46" i="41"/>
  <c r="AN45" i="41"/>
  <c r="AN44" i="41"/>
  <c r="AN43" i="41"/>
  <c r="AN42" i="41"/>
  <c r="AN41" i="41"/>
  <c r="AN40" i="41"/>
  <c r="AN39" i="41"/>
  <c r="AN38" i="41"/>
  <c r="AN37" i="41"/>
  <c r="AN36" i="41"/>
  <c r="AN35" i="41"/>
  <c r="AN34" i="41"/>
  <c r="AN33" i="41"/>
  <c r="AN32" i="41"/>
  <c r="AN31" i="41"/>
  <c r="AN30" i="41"/>
  <c r="AN29" i="41"/>
  <c r="AN28" i="41"/>
  <c r="AN27" i="41"/>
  <c r="AN26" i="41"/>
  <c r="AN25" i="41"/>
  <c r="AN24" i="41"/>
  <c r="AN23" i="41"/>
  <c r="AN22" i="41"/>
  <c r="AN21" i="41"/>
  <c r="AN20" i="41"/>
  <c r="AN19" i="41"/>
  <c r="AN18" i="41"/>
  <c r="AN17" i="41"/>
  <c r="AN16" i="41"/>
  <c r="AN15" i="41"/>
  <c r="AN14" i="41"/>
  <c r="AN13" i="41"/>
  <c r="AN12" i="41"/>
  <c r="AN11" i="41"/>
  <c r="AN10" i="41"/>
  <c r="AN9" i="41"/>
  <c r="AN8" i="41"/>
  <c r="AN7" i="41"/>
  <c r="AE80" i="41"/>
  <c r="AE79" i="41"/>
  <c r="AE78" i="41"/>
  <c r="AE77" i="41"/>
  <c r="AE76" i="41"/>
  <c r="AE75" i="41"/>
  <c r="AE74" i="41"/>
  <c r="AE73" i="41"/>
  <c r="AE72" i="41"/>
  <c r="AE71" i="41"/>
  <c r="AE70" i="41"/>
  <c r="AE69" i="41"/>
  <c r="AE68" i="41"/>
  <c r="AE67" i="41"/>
  <c r="AE66" i="41"/>
  <c r="AE65" i="41"/>
  <c r="AE64" i="41"/>
  <c r="AE63" i="41"/>
  <c r="AE62" i="41"/>
  <c r="AE61" i="41"/>
  <c r="AE60" i="41"/>
  <c r="AE59" i="41"/>
  <c r="AE58" i="41"/>
  <c r="AE57" i="41"/>
  <c r="AE56" i="41"/>
  <c r="AE55" i="41"/>
  <c r="AE54" i="41"/>
  <c r="AE53" i="41"/>
  <c r="AE52" i="41"/>
  <c r="AE51" i="41"/>
  <c r="AE50" i="41"/>
  <c r="AE49" i="41"/>
  <c r="AE48" i="41"/>
  <c r="AE47" i="41"/>
  <c r="AE46" i="41"/>
  <c r="AE45" i="41"/>
  <c r="AE44" i="41"/>
  <c r="AE43" i="41"/>
  <c r="AE42" i="41"/>
  <c r="AE41" i="41"/>
  <c r="AE40" i="41"/>
  <c r="AE39" i="41"/>
  <c r="AE38" i="41"/>
  <c r="AE37" i="41"/>
  <c r="AE36" i="41"/>
  <c r="AE35" i="41"/>
  <c r="AE34" i="41"/>
  <c r="AE33" i="41"/>
  <c r="AE32" i="41"/>
  <c r="AE31" i="41"/>
  <c r="AE30" i="41"/>
  <c r="AE29" i="41"/>
  <c r="AE28" i="41"/>
  <c r="AE27" i="41"/>
  <c r="AE26" i="41"/>
  <c r="AE25" i="41"/>
  <c r="AE24" i="41"/>
  <c r="AE23" i="41"/>
  <c r="AE22" i="41"/>
  <c r="AE21" i="41"/>
  <c r="AE20" i="41"/>
  <c r="AE19" i="41"/>
  <c r="AE18" i="41"/>
  <c r="AE17" i="41"/>
  <c r="AE16" i="41"/>
  <c r="AE15" i="41"/>
  <c r="AE14" i="41"/>
  <c r="AE13" i="41"/>
  <c r="AE12" i="41"/>
  <c r="AE11" i="41"/>
  <c r="AE10" i="41"/>
  <c r="AE9" i="41"/>
  <c r="AE8" i="41"/>
  <c r="AE7" i="41"/>
  <c r="V80" i="41"/>
  <c r="V79" i="41"/>
  <c r="V78" i="41"/>
  <c r="V77" i="41"/>
  <c r="V76" i="41"/>
  <c r="V75" i="41"/>
  <c r="V74" i="41"/>
  <c r="V73" i="41"/>
  <c r="V72" i="41"/>
  <c r="V71" i="41"/>
  <c r="V70" i="41"/>
  <c r="V69" i="41"/>
  <c r="V68" i="41"/>
  <c r="V67" i="41"/>
  <c r="V66" i="41"/>
  <c r="V65" i="41"/>
  <c r="V64" i="41"/>
  <c r="V63" i="41"/>
  <c r="V62" i="41"/>
  <c r="V61" i="41"/>
  <c r="V60" i="41"/>
  <c r="V59" i="41"/>
  <c r="V58" i="41"/>
  <c r="V57" i="41"/>
  <c r="V56" i="41"/>
  <c r="V55" i="41"/>
  <c r="V54" i="41"/>
  <c r="V53" i="41"/>
  <c r="V52" i="41"/>
  <c r="V51" i="41"/>
  <c r="V50" i="41"/>
  <c r="V49" i="41"/>
  <c r="V48" i="41"/>
  <c r="V47" i="41"/>
  <c r="V46" i="41"/>
  <c r="V45" i="41"/>
  <c r="V44" i="41"/>
  <c r="V43" i="41"/>
  <c r="V42" i="41"/>
  <c r="V41" i="41"/>
  <c r="V40" i="41"/>
  <c r="V39" i="41"/>
  <c r="V38" i="41"/>
  <c r="V37" i="41"/>
  <c r="V36" i="41"/>
  <c r="V35" i="41"/>
  <c r="V34" i="41"/>
  <c r="V33" i="41"/>
  <c r="V32" i="41"/>
  <c r="V31" i="41"/>
  <c r="V30" i="41"/>
  <c r="V29" i="41"/>
  <c r="V28" i="41"/>
  <c r="V27" i="41"/>
  <c r="V26" i="41"/>
  <c r="V25" i="41"/>
  <c r="V24" i="41"/>
  <c r="V23" i="41"/>
  <c r="V22" i="41"/>
  <c r="V21" i="41"/>
  <c r="V20" i="41"/>
  <c r="V19" i="41"/>
  <c r="V18" i="41"/>
  <c r="V17" i="41"/>
  <c r="V16" i="41"/>
  <c r="V15" i="41"/>
  <c r="V14" i="41"/>
  <c r="V13" i="41"/>
  <c r="V12" i="41"/>
  <c r="V11" i="41"/>
  <c r="V10" i="41"/>
  <c r="V9" i="41"/>
  <c r="V8" i="41"/>
  <c r="V7" i="41"/>
  <c r="M80" i="41"/>
  <c r="M79" i="41"/>
  <c r="M78" i="41"/>
  <c r="M77" i="41"/>
  <c r="M76" i="41"/>
  <c r="M75" i="41"/>
  <c r="M74" i="41"/>
  <c r="M73" i="41"/>
  <c r="M72" i="41"/>
  <c r="M71" i="41"/>
  <c r="M70" i="41"/>
  <c r="M69" i="41"/>
  <c r="M68" i="41"/>
  <c r="M67" i="41"/>
  <c r="M66" i="41"/>
  <c r="M65" i="41"/>
  <c r="M64" i="41"/>
  <c r="M63" i="41"/>
  <c r="M62" i="41"/>
  <c r="M61" i="41"/>
  <c r="M60" i="41"/>
  <c r="M59" i="41"/>
  <c r="M58" i="41"/>
  <c r="M57" i="41"/>
  <c r="M56" i="41"/>
  <c r="M55" i="41"/>
  <c r="M54" i="41"/>
  <c r="M53" i="41"/>
  <c r="M52" i="41"/>
  <c r="M51" i="41"/>
  <c r="M50" i="41"/>
  <c r="M49" i="41"/>
  <c r="M48" i="41"/>
  <c r="M47" i="41"/>
  <c r="M46" i="41"/>
  <c r="M45" i="41"/>
  <c r="M44" i="41"/>
  <c r="M43" i="41"/>
  <c r="M42" i="41"/>
  <c r="M41" i="41"/>
  <c r="M40" i="41"/>
  <c r="M39" i="41"/>
  <c r="M38" i="41"/>
  <c r="M37" i="41"/>
  <c r="M36" i="41"/>
  <c r="M35" i="41"/>
  <c r="M34" i="41"/>
  <c r="M33" i="41"/>
  <c r="M32" i="41"/>
  <c r="M31" i="41"/>
  <c r="M30" i="41"/>
  <c r="M29" i="41"/>
  <c r="M28" i="41"/>
  <c r="M27" i="41"/>
  <c r="M26" i="41"/>
  <c r="M25" i="41"/>
  <c r="M24" i="41"/>
  <c r="M23" i="41"/>
  <c r="M22" i="41"/>
  <c r="M21" i="41"/>
  <c r="M20" i="41"/>
  <c r="M19" i="41"/>
  <c r="M18" i="41"/>
  <c r="M17" i="41"/>
  <c r="M16" i="41"/>
  <c r="M15" i="41"/>
  <c r="M14" i="41"/>
  <c r="M13" i="41"/>
  <c r="M12" i="41"/>
  <c r="M11" i="41"/>
  <c r="M10" i="41"/>
  <c r="M9" i="41"/>
  <c r="M8" i="41"/>
  <c r="M7" i="41"/>
  <c r="D80" i="41"/>
  <c r="D79" i="41"/>
  <c r="D78" i="41"/>
  <c r="D77" i="41"/>
  <c r="D76" i="41"/>
  <c r="D75" i="41"/>
  <c r="D74" i="41"/>
  <c r="D73" i="41"/>
  <c r="D72" i="41"/>
  <c r="D71" i="41"/>
  <c r="D70" i="41"/>
  <c r="D69" i="41"/>
  <c r="D68" i="41"/>
  <c r="D67" i="41"/>
  <c r="D66" i="41"/>
  <c r="D65" i="41"/>
  <c r="D64" i="41"/>
  <c r="D63" i="41"/>
  <c r="D62" i="41"/>
  <c r="D61" i="41"/>
  <c r="D60" i="41"/>
  <c r="D59" i="41"/>
  <c r="D58" i="41"/>
  <c r="D57" i="41"/>
  <c r="D56" i="41"/>
  <c r="D55" i="41"/>
  <c r="D54" i="41"/>
  <c r="D53" i="41"/>
  <c r="D52" i="41"/>
  <c r="D51" i="41"/>
  <c r="D50" i="41"/>
  <c r="D49" i="41"/>
  <c r="D48" i="41"/>
  <c r="D47" i="41"/>
  <c r="D46" i="41"/>
  <c r="D45" i="41"/>
  <c r="D44" i="41"/>
  <c r="D43" i="41"/>
  <c r="D42" i="41"/>
  <c r="D41" i="41"/>
  <c r="D40" i="41"/>
  <c r="D39" i="41"/>
  <c r="D38" i="41"/>
  <c r="D37" i="41"/>
  <c r="D36" i="41"/>
  <c r="D35" i="41"/>
  <c r="D34" i="41"/>
  <c r="D33" i="41"/>
  <c r="D32" i="41"/>
  <c r="D31" i="41"/>
  <c r="D30" i="41"/>
  <c r="D29" i="41"/>
  <c r="D28" i="41"/>
  <c r="D27" i="41"/>
  <c r="D26" i="41"/>
  <c r="D25" i="41"/>
  <c r="D24" i="41"/>
  <c r="D23" i="41"/>
  <c r="D22" i="41"/>
  <c r="D21" i="41"/>
  <c r="D20" i="41"/>
  <c r="D19" i="41"/>
  <c r="D18" i="41"/>
  <c r="D17" i="41"/>
  <c r="D16" i="41"/>
  <c r="D15" i="41"/>
  <c r="D14" i="41"/>
  <c r="D13" i="41"/>
  <c r="D12" i="41"/>
  <c r="D11" i="41"/>
  <c r="D10" i="41"/>
  <c r="D9" i="41"/>
  <c r="D8" i="41"/>
  <c r="D7" i="41"/>
  <c r="BN80" i="41" l="1"/>
  <c r="BM80" i="41"/>
  <c r="BN79" i="41"/>
  <c r="BM79" i="41"/>
  <c r="BN78" i="41"/>
  <c r="BM78" i="41"/>
  <c r="BN77" i="41"/>
  <c r="BM77" i="41"/>
  <c r="BN76" i="41"/>
  <c r="BM76" i="41"/>
  <c r="BN75" i="41"/>
  <c r="BM75" i="41"/>
  <c r="BN74" i="41"/>
  <c r="BM74" i="41"/>
  <c r="BN73" i="41"/>
  <c r="BM73" i="41"/>
  <c r="BN72" i="41"/>
  <c r="BM72" i="41"/>
  <c r="BN71" i="41"/>
  <c r="BM71" i="41"/>
  <c r="BN70" i="41"/>
  <c r="BM70" i="41"/>
  <c r="BN69" i="41"/>
  <c r="BM69" i="41"/>
  <c r="BN68" i="41"/>
  <c r="BM68" i="41"/>
  <c r="BN67" i="41"/>
  <c r="BM67" i="41"/>
  <c r="BN66" i="41"/>
  <c r="BM66" i="41"/>
  <c r="BN65" i="41"/>
  <c r="BM65" i="41"/>
  <c r="BN64" i="41"/>
  <c r="BM64" i="41"/>
  <c r="BN63" i="41"/>
  <c r="BM63" i="41"/>
  <c r="BN62" i="41"/>
  <c r="BM62" i="41"/>
  <c r="BN61" i="41"/>
  <c r="BM61" i="41"/>
  <c r="BN60" i="41"/>
  <c r="BM60" i="41"/>
  <c r="BN59" i="41"/>
  <c r="BM59" i="41"/>
  <c r="BN58" i="41"/>
  <c r="BM58" i="41"/>
  <c r="BN57" i="41"/>
  <c r="BM57" i="41"/>
  <c r="BN56" i="41"/>
  <c r="BM56" i="41"/>
  <c r="BN55" i="41"/>
  <c r="BM55" i="41"/>
  <c r="BN54" i="41"/>
  <c r="BM54" i="41"/>
  <c r="BN53" i="41"/>
  <c r="BM53" i="41"/>
  <c r="BN52" i="41"/>
  <c r="BM52" i="41"/>
  <c r="BN51" i="41"/>
  <c r="BM51" i="41"/>
  <c r="BN50" i="41"/>
  <c r="BM50" i="41"/>
  <c r="BN49" i="41"/>
  <c r="BM49" i="41"/>
  <c r="BN48" i="41"/>
  <c r="BM48" i="41"/>
  <c r="BN47" i="41"/>
  <c r="BM47" i="41"/>
  <c r="BN46" i="41"/>
  <c r="BM46" i="41"/>
  <c r="BN45" i="41"/>
  <c r="BM45" i="41"/>
  <c r="BN44" i="41"/>
  <c r="BM44" i="41"/>
  <c r="BN43" i="41"/>
  <c r="BM43" i="41"/>
  <c r="BN42" i="41"/>
  <c r="BM42" i="41"/>
  <c r="BN41" i="41"/>
  <c r="BM41" i="41"/>
  <c r="BN40" i="41"/>
  <c r="BM40" i="41"/>
  <c r="BN39" i="41"/>
  <c r="BM39" i="41"/>
  <c r="BN38" i="41"/>
  <c r="BM38" i="41"/>
  <c r="BN37" i="41"/>
  <c r="BM37" i="41"/>
  <c r="BN36" i="41"/>
  <c r="BM36" i="41"/>
  <c r="BN35" i="41"/>
  <c r="BM35" i="41"/>
  <c r="BN34" i="41"/>
  <c r="BM34" i="41"/>
  <c r="BN33" i="41"/>
  <c r="BM33" i="41"/>
  <c r="BN32" i="41"/>
  <c r="BM32" i="41"/>
  <c r="BN31" i="41"/>
  <c r="BM31" i="41"/>
  <c r="BN30" i="41"/>
  <c r="BM30" i="41"/>
  <c r="BN29" i="41"/>
  <c r="BM29" i="41"/>
  <c r="BN28" i="41"/>
  <c r="BM28" i="41"/>
  <c r="BN27" i="41"/>
  <c r="BM27" i="41"/>
  <c r="BN26" i="41"/>
  <c r="BM26" i="41"/>
  <c r="BN25" i="41"/>
  <c r="BM25" i="41"/>
  <c r="BN24" i="41"/>
  <c r="BM24" i="41"/>
  <c r="BN23" i="41"/>
  <c r="BM23" i="41"/>
  <c r="BN22" i="41"/>
  <c r="BM22" i="41"/>
  <c r="BN21" i="41"/>
  <c r="BM21" i="41"/>
  <c r="BN20" i="41"/>
  <c r="BM20" i="41"/>
  <c r="BN19" i="41"/>
  <c r="BM19" i="41"/>
  <c r="BN18" i="41"/>
  <c r="BM18" i="41"/>
  <c r="BN17" i="41"/>
  <c r="BM17" i="41"/>
  <c r="BN16" i="41"/>
  <c r="BM16" i="41"/>
  <c r="BN15" i="41"/>
  <c r="BM15" i="41"/>
  <c r="BN14" i="41"/>
  <c r="BM14" i="41"/>
  <c r="BN13" i="41"/>
  <c r="BM13" i="41"/>
  <c r="BN12" i="41"/>
  <c r="BM12" i="41"/>
  <c r="BN11" i="41"/>
  <c r="BM11" i="41"/>
  <c r="BN10" i="41"/>
  <c r="BM10" i="41"/>
  <c r="BN9" i="41"/>
  <c r="BM9" i="41"/>
  <c r="BN8" i="41"/>
  <c r="BM8" i="41"/>
  <c r="BN7" i="41"/>
  <c r="BM7" i="41"/>
  <c r="BE80" i="41"/>
  <c r="BD80" i="41"/>
  <c r="BE79" i="41"/>
  <c r="BD79" i="41"/>
  <c r="BE78" i="41"/>
  <c r="BD78" i="41"/>
  <c r="BE77" i="41"/>
  <c r="BD77" i="41"/>
  <c r="BE76" i="41"/>
  <c r="BD76" i="41"/>
  <c r="BE75" i="41"/>
  <c r="BD75" i="41"/>
  <c r="BE74" i="41"/>
  <c r="BD74" i="41"/>
  <c r="BE73" i="41"/>
  <c r="BD73" i="41"/>
  <c r="BE72" i="41"/>
  <c r="BD72" i="41"/>
  <c r="BE71" i="41"/>
  <c r="BD71" i="41"/>
  <c r="BE70" i="41"/>
  <c r="BD70" i="41"/>
  <c r="BE69" i="41"/>
  <c r="BD69" i="41"/>
  <c r="BE68" i="41"/>
  <c r="BD68" i="41"/>
  <c r="BE67" i="41"/>
  <c r="BD67" i="41"/>
  <c r="BE66" i="41"/>
  <c r="BD66" i="41"/>
  <c r="BE65" i="41"/>
  <c r="BD65" i="41"/>
  <c r="BE64" i="41"/>
  <c r="BD64" i="41"/>
  <c r="BE63" i="41"/>
  <c r="BD63" i="41"/>
  <c r="BE62" i="41"/>
  <c r="BD62" i="41"/>
  <c r="BE61" i="41"/>
  <c r="BD61" i="41"/>
  <c r="BE60" i="41"/>
  <c r="BD60" i="41"/>
  <c r="BE59" i="41"/>
  <c r="BD59" i="41"/>
  <c r="BE58" i="41"/>
  <c r="BD58" i="41"/>
  <c r="BE57" i="41"/>
  <c r="BD57" i="41"/>
  <c r="BE56" i="41"/>
  <c r="BD56" i="41"/>
  <c r="BE55" i="41"/>
  <c r="BD55" i="41"/>
  <c r="BE54" i="41"/>
  <c r="BD54" i="41"/>
  <c r="BE53" i="41"/>
  <c r="BD53" i="41"/>
  <c r="BE52" i="41"/>
  <c r="BD52" i="41"/>
  <c r="BE51" i="41"/>
  <c r="BD51" i="41"/>
  <c r="BE50" i="41"/>
  <c r="BD50" i="41"/>
  <c r="BE49" i="41"/>
  <c r="BD49" i="41"/>
  <c r="BE48" i="41"/>
  <c r="BD48" i="41"/>
  <c r="BE47" i="41"/>
  <c r="BD47" i="41"/>
  <c r="BE46" i="41"/>
  <c r="BD46" i="41"/>
  <c r="BE45" i="41"/>
  <c r="BD45" i="41"/>
  <c r="BE44" i="41"/>
  <c r="BD44" i="41"/>
  <c r="BE43" i="41"/>
  <c r="BD43" i="41"/>
  <c r="BE42" i="41"/>
  <c r="BD42" i="41"/>
  <c r="BE41" i="41"/>
  <c r="BD41" i="41"/>
  <c r="BE40" i="41"/>
  <c r="BD40" i="41"/>
  <c r="BE39" i="41"/>
  <c r="BD39" i="41"/>
  <c r="BE38" i="41"/>
  <c r="BD38" i="41"/>
  <c r="BE37" i="41"/>
  <c r="BD37" i="41"/>
  <c r="BE36" i="41"/>
  <c r="BD36" i="41"/>
  <c r="BE35" i="41"/>
  <c r="BD35" i="41"/>
  <c r="BE34" i="41"/>
  <c r="BD34" i="41"/>
  <c r="BE33" i="41"/>
  <c r="BD33" i="41"/>
  <c r="BE32" i="41"/>
  <c r="BD32" i="41"/>
  <c r="BE31" i="41"/>
  <c r="BD31" i="41"/>
  <c r="BE30" i="41"/>
  <c r="BD30" i="41"/>
  <c r="BE29" i="41"/>
  <c r="BD29" i="41"/>
  <c r="BE28" i="41"/>
  <c r="BD28" i="41"/>
  <c r="BE27" i="41"/>
  <c r="BD27" i="41"/>
  <c r="BE26" i="41"/>
  <c r="BD26" i="41"/>
  <c r="BE25" i="41"/>
  <c r="BD25" i="41"/>
  <c r="BE24" i="41"/>
  <c r="BD24" i="41"/>
  <c r="BE23" i="41"/>
  <c r="BD23" i="41"/>
  <c r="BE22" i="41"/>
  <c r="BD22" i="41"/>
  <c r="BE21" i="41"/>
  <c r="BD21" i="41"/>
  <c r="BE20" i="41"/>
  <c r="BD20" i="41"/>
  <c r="BE19" i="41"/>
  <c r="BD19" i="41"/>
  <c r="BE18" i="41"/>
  <c r="BD18" i="41"/>
  <c r="BE17" i="41"/>
  <c r="BD17" i="41"/>
  <c r="BE16" i="41"/>
  <c r="BD16" i="41"/>
  <c r="BE15" i="41"/>
  <c r="BD15" i="41"/>
  <c r="BE14" i="41"/>
  <c r="BD14" i="41"/>
  <c r="BE13" i="41"/>
  <c r="BD13" i="41"/>
  <c r="BE12" i="41"/>
  <c r="BD12" i="41"/>
  <c r="BE11" i="41"/>
  <c r="BD11" i="41"/>
  <c r="BE10" i="41"/>
  <c r="BD10" i="41"/>
  <c r="BE9" i="41"/>
  <c r="BD9" i="41"/>
  <c r="BE8" i="41"/>
  <c r="BD8" i="41"/>
  <c r="BE7" i="41"/>
  <c r="BD7" i="41"/>
  <c r="AV80" i="41"/>
  <c r="AU80" i="41"/>
  <c r="AV79" i="41"/>
  <c r="AU79" i="41"/>
  <c r="AV78" i="41"/>
  <c r="AU78" i="41"/>
  <c r="AV77" i="41"/>
  <c r="AU77" i="41"/>
  <c r="AV76" i="41"/>
  <c r="AU76" i="41"/>
  <c r="AV75" i="41"/>
  <c r="AU75" i="41"/>
  <c r="AV74" i="41"/>
  <c r="AU74" i="41"/>
  <c r="AV73" i="41"/>
  <c r="AU73" i="41"/>
  <c r="AV72" i="41"/>
  <c r="AU72" i="41"/>
  <c r="AV71" i="41"/>
  <c r="AU71" i="41"/>
  <c r="AV70" i="41"/>
  <c r="AU70" i="41"/>
  <c r="AV69" i="41"/>
  <c r="AU69" i="41"/>
  <c r="AV68" i="41"/>
  <c r="AU68" i="41"/>
  <c r="AV67" i="41"/>
  <c r="AU67" i="41"/>
  <c r="AV66" i="41"/>
  <c r="AU66" i="41"/>
  <c r="AV65" i="41"/>
  <c r="AU65" i="41"/>
  <c r="AV64" i="41"/>
  <c r="AU64" i="41"/>
  <c r="AV63" i="41"/>
  <c r="AU63" i="41"/>
  <c r="AV62" i="41"/>
  <c r="AU62" i="41"/>
  <c r="AV61" i="41"/>
  <c r="AU61" i="41"/>
  <c r="AV60" i="41"/>
  <c r="AU60" i="41"/>
  <c r="AV59" i="41"/>
  <c r="AU59" i="41"/>
  <c r="AV58" i="41"/>
  <c r="AU58" i="41"/>
  <c r="AV57" i="41"/>
  <c r="AU57" i="41"/>
  <c r="AV56" i="41"/>
  <c r="AU56" i="41"/>
  <c r="AV55" i="41"/>
  <c r="AU55" i="41"/>
  <c r="AV54" i="41"/>
  <c r="AU54" i="41"/>
  <c r="AV53" i="41"/>
  <c r="AU53" i="41"/>
  <c r="AV52" i="41"/>
  <c r="AU52" i="41"/>
  <c r="AV51" i="41"/>
  <c r="AU51" i="41"/>
  <c r="AV50" i="41"/>
  <c r="AU50" i="41"/>
  <c r="AV49" i="41"/>
  <c r="AU49" i="41"/>
  <c r="AV48" i="41"/>
  <c r="AU48" i="41"/>
  <c r="AV47" i="41"/>
  <c r="AU47" i="41"/>
  <c r="AV46" i="41"/>
  <c r="AU46" i="41"/>
  <c r="AV45" i="41"/>
  <c r="AU45" i="41"/>
  <c r="AV44" i="41"/>
  <c r="AU44" i="41"/>
  <c r="AV43" i="41"/>
  <c r="AU43" i="41"/>
  <c r="AV42" i="41"/>
  <c r="AU42" i="41"/>
  <c r="AV41" i="41"/>
  <c r="AU41" i="41"/>
  <c r="AV40" i="41"/>
  <c r="AU40" i="41"/>
  <c r="AV39" i="41"/>
  <c r="AU39" i="41"/>
  <c r="AV38" i="41"/>
  <c r="AU38" i="41"/>
  <c r="AV37" i="41"/>
  <c r="AU37" i="41"/>
  <c r="AV36" i="41"/>
  <c r="AU36" i="41"/>
  <c r="AV35" i="41"/>
  <c r="AU35" i="41"/>
  <c r="AV34" i="41"/>
  <c r="AU34" i="41"/>
  <c r="AV33" i="41"/>
  <c r="AU33" i="41"/>
  <c r="AV32" i="41"/>
  <c r="AU32" i="41"/>
  <c r="AV31" i="41"/>
  <c r="AU31" i="41"/>
  <c r="AV30" i="41"/>
  <c r="AU30" i="41"/>
  <c r="AV29" i="41"/>
  <c r="AU29" i="41"/>
  <c r="AV28" i="41"/>
  <c r="AU28" i="41"/>
  <c r="AV27" i="41"/>
  <c r="AU27" i="41"/>
  <c r="AV26" i="41"/>
  <c r="AU26" i="41"/>
  <c r="AV25" i="41"/>
  <c r="AU25" i="41"/>
  <c r="AV24" i="41"/>
  <c r="AU24" i="41"/>
  <c r="AV23" i="41"/>
  <c r="AU23" i="41"/>
  <c r="AV22" i="41"/>
  <c r="AU22" i="41"/>
  <c r="AV21" i="41"/>
  <c r="AU21" i="41"/>
  <c r="AV20" i="41"/>
  <c r="AU20" i="41"/>
  <c r="AV19" i="41"/>
  <c r="AU19" i="41"/>
  <c r="AV18" i="41"/>
  <c r="AU18" i="41"/>
  <c r="AV17" i="41"/>
  <c r="AU17" i="41"/>
  <c r="AV16" i="41"/>
  <c r="AU16" i="41"/>
  <c r="AV15" i="41"/>
  <c r="AU15" i="41"/>
  <c r="AV14" i="41"/>
  <c r="AU14" i="41"/>
  <c r="AV13" i="41"/>
  <c r="AU13" i="41"/>
  <c r="AV12" i="41"/>
  <c r="AU12" i="41"/>
  <c r="AV11" i="41"/>
  <c r="AU11" i="41"/>
  <c r="AV10" i="41"/>
  <c r="AU10" i="41"/>
  <c r="AV9" i="41"/>
  <c r="AU9" i="41"/>
  <c r="AV8" i="41"/>
  <c r="AU8" i="41"/>
  <c r="AV7" i="41"/>
  <c r="AU7" i="41"/>
  <c r="AM80" i="41"/>
  <c r="AL80" i="41"/>
  <c r="AM79" i="41"/>
  <c r="AL79" i="41"/>
  <c r="AM78" i="41"/>
  <c r="AL78" i="41"/>
  <c r="AM77" i="41"/>
  <c r="AL77" i="41"/>
  <c r="AM76" i="41"/>
  <c r="AL76" i="41"/>
  <c r="AM75" i="41"/>
  <c r="AL75" i="41"/>
  <c r="AM74" i="41"/>
  <c r="AL74" i="41"/>
  <c r="AM73" i="41"/>
  <c r="AL73" i="41"/>
  <c r="AM72" i="41"/>
  <c r="AL72" i="41"/>
  <c r="AM71" i="41"/>
  <c r="AL71" i="41"/>
  <c r="AM70" i="41"/>
  <c r="AL70" i="41"/>
  <c r="AM69" i="41"/>
  <c r="AL69" i="41"/>
  <c r="AM68" i="41"/>
  <c r="AL68" i="41"/>
  <c r="AM67" i="41"/>
  <c r="AL67" i="41"/>
  <c r="AM66" i="41"/>
  <c r="AL66" i="41"/>
  <c r="AM65" i="41"/>
  <c r="AL65" i="41"/>
  <c r="AM64" i="41"/>
  <c r="AL64" i="41"/>
  <c r="AM63" i="41"/>
  <c r="AL63" i="41"/>
  <c r="AM62" i="41"/>
  <c r="AL62" i="41"/>
  <c r="AM61" i="41"/>
  <c r="AL61" i="41"/>
  <c r="AM60" i="41"/>
  <c r="AL60" i="41"/>
  <c r="AM59" i="41"/>
  <c r="AL59" i="41"/>
  <c r="AM58" i="41"/>
  <c r="AL58" i="41"/>
  <c r="AM57" i="41"/>
  <c r="AL57" i="41"/>
  <c r="AM56" i="41"/>
  <c r="AL56" i="41"/>
  <c r="AM55" i="41"/>
  <c r="AL55" i="41"/>
  <c r="AM54" i="41"/>
  <c r="AL54" i="41"/>
  <c r="AM53" i="41"/>
  <c r="AL53" i="41"/>
  <c r="AM52" i="41"/>
  <c r="AL52" i="41"/>
  <c r="AM51" i="41"/>
  <c r="AL51" i="41"/>
  <c r="AM50" i="41"/>
  <c r="AL50" i="41"/>
  <c r="AM49" i="41"/>
  <c r="AL49" i="41"/>
  <c r="AM48" i="41"/>
  <c r="AL48" i="41"/>
  <c r="AM47" i="41"/>
  <c r="AL47" i="41"/>
  <c r="AM46" i="41"/>
  <c r="AL46" i="41"/>
  <c r="AM45" i="41"/>
  <c r="AL45" i="41"/>
  <c r="AM44" i="41"/>
  <c r="AL44" i="41"/>
  <c r="AM43" i="41"/>
  <c r="AL43" i="41"/>
  <c r="AM42" i="41"/>
  <c r="AL42" i="41"/>
  <c r="AM41" i="41"/>
  <c r="AL41" i="41"/>
  <c r="AM40" i="41"/>
  <c r="AL40" i="41"/>
  <c r="AM39" i="41"/>
  <c r="AL39" i="41"/>
  <c r="AM38" i="41"/>
  <c r="AL38" i="41"/>
  <c r="AM37" i="41"/>
  <c r="AL37" i="41"/>
  <c r="AM36" i="41"/>
  <c r="AL36" i="41"/>
  <c r="AM35" i="41"/>
  <c r="AL35" i="41"/>
  <c r="AM34" i="41"/>
  <c r="AL34" i="41"/>
  <c r="AM33" i="41"/>
  <c r="AL33" i="41"/>
  <c r="AM32" i="41"/>
  <c r="AL32" i="41"/>
  <c r="AM31" i="41"/>
  <c r="AL31" i="41"/>
  <c r="AM30" i="41"/>
  <c r="AL30" i="41"/>
  <c r="AM29" i="41"/>
  <c r="AL29" i="41"/>
  <c r="AM28" i="41"/>
  <c r="AL28" i="41"/>
  <c r="AM27" i="41"/>
  <c r="AL27" i="41"/>
  <c r="AM26" i="41"/>
  <c r="AL26" i="41"/>
  <c r="AM25" i="41"/>
  <c r="AL25" i="41"/>
  <c r="AM24" i="41"/>
  <c r="AL24" i="41"/>
  <c r="AM23" i="41"/>
  <c r="AL23" i="41"/>
  <c r="AM22" i="41"/>
  <c r="AL22" i="41"/>
  <c r="AM21" i="41"/>
  <c r="AL21" i="41"/>
  <c r="AM20" i="41"/>
  <c r="AL20" i="41"/>
  <c r="AM19" i="41"/>
  <c r="AL19" i="41"/>
  <c r="AM18" i="41"/>
  <c r="AL18" i="41"/>
  <c r="AM17" i="41"/>
  <c r="AL17" i="41"/>
  <c r="AM16" i="41"/>
  <c r="AL16" i="41"/>
  <c r="AM15" i="41"/>
  <c r="AL15" i="41"/>
  <c r="AM14" i="41"/>
  <c r="AL14" i="41"/>
  <c r="AM13" i="41"/>
  <c r="AL13" i="41"/>
  <c r="AM12" i="41"/>
  <c r="AL12" i="41"/>
  <c r="AM11" i="41"/>
  <c r="AL11" i="41"/>
  <c r="AM10" i="41"/>
  <c r="AL10" i="41"/>
  <c r="AM9" i="41"/>
  <c r="AL9" i="41"/>
  <c r="AM8" i="41"/>
  <c r="AL8" i="41"/>
  <c r="AM7" i="41"/>
  <c r="AL7" i="41"/>
  <c r="AD80" i="41"/>
  <c r="AC80" i="41"/>
  <c r="AD79" i="41"/>
  <c r="AC79" i="41"/>
  <c r="AD78" i="41"/>
  <c r="AC78" i="41"/>
  <c r="AD77" i="41"/>
  <c r="AC77" i="41"/>
  <c r="AD76" i="41"/>
  <c r="AC76" i="41"/>
  <c r="AD75" i="41"/>
  <c r="AC75" i="41"/>
  <c r="AD74" i="41"/>
  <c r="AC74" i="41"/>
  <c r="AD73" i="41"/>
  <c r="AC73" i="41"/>
  <c r="AD72" i="41"/>
  <c r="AC72" i="41"/>
  <c r="AD71" i="41"/>
  <c r="AC71" i="41"/>
  <c r="AD70" i="41"/>
  <c r="AC70" i="41"/>
  <c r="AD69" i="41"/>
  <c r="AC69" i="41"/>
  <c r="AD68" i="41"/>
  <c r="AC68" i="41"/>
  <c r="AD67" i="41"/>
  <c r="AC67" i="41"/>
  <c r="AD66" i="41"/>
  <c r="AC66" i="41"/>
  <c r="AD65" i="41"/>
  <c r="AC65" i="41"/>
  <c r="AD64" i="41"/>
  <c r="AC64" i="41"/>
  <c r="AD63" i="41"/>
  <c r="AC63" i="41"/>
  <c r="AD62" i="41"/>
  <c r="AC62" i="41"/>
  <c r="AD61" i="41"/>
  <c r="AC61" i="41"/>
  <c r="AD60" i="41"/>
  <c r="AC60" i="41"/>
  <c r="AD59" i="41"/>
  <c r="AC59" i="41"/>
  <c r="AD58" i="41"/>
  <c r="AC58" i="41"/>
  <c r="AD57" i="41"/>
  <c r="AC57" i="41"/>
  <c r="AD56" i="41"/>
  <c r="AC56" i="41"/>
  <c r="AD55" i="41"/>
  <c r="AC55" i="41"/>
  <c r="AD54" i="41"/>
  <c r="AC54" i="41"/>
  <c r="AD53" i="41"/>
  <c r="AC53" i="41"/>
  <c r="AD52" i="41"/>
  <c r="AC52" i="41"/>
  <c r="AD51" i="41"/>
  <c r="AC51" i="41"/>
  <c r="AD50" i="41"/>
  <c r="AC50" i="41"/>
  <c r="AD49" i="41"/>
  <c r="AC49" i="41"/>
  <c r="AD48" i="41"/>
  <c r="AC48" i="41"/>
  <c r="AD47" i="41"/>
  <c r="AC47" i="41"/>
  <c r="AD46" i="41"/>
  <c r="AC46" i="41"/>
  <c r="AD45" i="41"/>
  <c r="AC45" i="41"/>
  <c r="AD44" i="41"/>
  <c r="AC44" i="41"/>
  <c r="AD43" i="41"/>
  <c r="AC43" i="41"/>
  <c r="AD42" i="41"/>
  <c r="AC42" i="41"/>
  <c r="AD41" i="41"/>
  <c r="AC41" i="41"/>
  <c r="AD40" i="41"/>
  <c r="AC40" i="41"/>
  <c r="AD39" i="41"/>
  <c r="AC39" i="41"/>
  <c r="AD38" i="41"/>
  <c r="AC38" i="41"/>
  <c r="AD37" i="41"/>
  <c r="AC37" i="41"/>
  <c r="AD36" i="41"/>
  <c r="AC36" i="41"/>
  <c r="AD35" i="41"/>
  <c r="AC35" i="41"/>
  <c r="AD34" i="41"/>
  <c r="AC34" i="41"/>
  <c r="AD33" i="41"/>
  <c r="AC33" i="41"/>
  <c r="AD32" i="41"/>
  <c r="AC32" i="41"/>
  <c r="AD31" i="41"/>
  <c r="AC31" i="41"/>
  <c r="AD30" i="41"/>
  <c r="AC30" i="41"/>
  <c r="AD29" i="41"/>
  <c r="AC29" i="41"/>
  <c r="AD28" i="41"/>
  <c r="AC28" i="41"/>
  <c r="AD27" i="41"/>
  <c r="AC27" i="41"/>
  <c r="AD26" i="41"/>
  <c r="AC26" i="41"/>
  <c r="AD25" i="41"/>
  <c r="AC25" i="41"/>
  <c r="AD24" i="41"/>
  <c r="AC24" i="41"/>
  <c r="AD23" i="41"/>
  <c r="AC23" i="41"/>
  <c r="AD22" i="41"/>
  <c r="AC22" i="41"/>
  <c r="AD21" i="41"/>
  <c r="AC21" i="41"/>
  <c r="AD20" i="41"/>
  <c r="AC20" i="41"/>
  <c r="AD19" i="41"/>
  <c r="AC19" i="41"/>
  <c r="AD18" i="41"/>
  <c r="AC18" i="41"/>
  <c r="AD17" i="41"/>
  <c r="AC17" i="41"/>
  <c r="AD16" i="41"/>
  <c r="AC16" i="41"/>
  <c r="AD15" i="41"/>
  <c r="AC15" i="41"/>
  <c r="AD14" i="41"/>
  <c r="AC14" i="41"/>
  <c r="AD13" i="41"/>
  <c r="AC13" i="41"/>
  <c r="AD12" i="41"/>
  <c r="AC12" i="41"/>
  <c r="AD11" i="41"/>
  <c r="AC11" i="41"/>
  <c r="AD10" i="41"/>
  <c r="AC10" i="41"/>
  <c r="AD9" i="41"/>
  <c r="AC9" i="41"/>
  <c r="AD8" i="41"/>
  <c r="AC8" i="41"/>
  <c r="AD7" i="41"/>
  <c r="AC7" i="41"/>
  <c r="U80" i="41"/>
  <c r="T80" i="41"/>
  <c r="U79" i="41"/>
  <c r="T79" i="41"/>
  <c r="U78" i="41"/>
  <c r="T78" i="41"/>
  <c r="U77" i="41"/>
  <c r="T77" i="41"/>
  <c r="U76" i="41"/>
  <c r="T76" i="41"/>
  <c r="U75" i="41"/>
  <c r="T75" i="41"/>
  <c r="U74" i="41"/>
  <c r="T74" i="41"/>
  <c r="U73" i="41"/>
  <c r="T73" i="41"/>
  <c r="U72" i="41"/>
  <c r="T72" i="41"/>
  <c r="U71" i="41"/>
  <c r="T71" i="41"/>
  <c r="U70" i="41"/>
  <c r="T70" i="41"/>
  <c r="U69" i="41"/>
  <c r="T69" i="41"/>
  <c r="U68" i="41"/>
  <c r="T68" i="41"/>
  <c r="U67" i="41"/>
  <c r="T67" i="41"/>
  <c r="U66" i="41"/>
  <c r="T66" i="41"/>
  <c r="U65" i="41"/>
  <c r="T65" i="41"/>
  <c r="U64" i="41"/>
  <c r="T64" i="41"/>
  <c r="U63" i="41"/>
  <c r="T63" i="41"/>
  <c r="U62" i="41"/>
  <c r="T62" i="41"/>
  <c r="U61" i="41"/>
  <c r="T61" i="41"/>
  <c r="U60" i="41"/>
  <c r="T60" i="41"/>
  <c r="U59" i="41"/>
  <c r="T59" i="41"/>
  <c r="U58" i="41"/>
  <c r="T58" i="41"/>
  <c r="U57" i="41"/>
  <c r="T57" i="41"/>
  <c r="U56" i="41"/>
  <c r="T56" i="41"/>
  <c r="U55" i="41"/>
  <c r="T55" i="41"/>
  <c r="U54" i="41"/>
  <c r="T54" i="41"/>
  <c r="U53" i="41"/>
  <c r="T53" i="41"/>
  <c r="U52" i="41"/>
  <c r="T52" i="41"/>
  <c r="U51" i="41"/>
  <c r="T51" i="41"/>
  <c r="U50" i="41"/>
  <c r="T50" i="41"/>
  <c r="U49" i="41"/>
  <c r="T49" i="41"/>
  <c r="U48" i="41"/>
  <c r="T48" i="41"/>
  <c r="U47" i="41"/>
  <c r="T47" i="41"/>
  <c r="U46" i="41"/>
  <c r="T46" i="41"/>
  <c r="U45" i="41"/>
  <c r="T45" i="41"/>
  <c r="U44" i="41"/>
  <c r="T44" i="41"/>
  <c r="U43" i="41"/>
  <c r="T43" i="41"/>
  <c r="U42" i="41"/>
  <c r="T42" i="41"/>
  <c r="U41" i="41"/>
  <c r="T41" i="41"/>
  <c r="U40" i="41"/>
  <c r="T40" i="41"/>
  <c r="U39" i="41"/>
  <c r="T39" i="41"/>
  <c r="U38" i="41"/>
  <c r="T38" i="41"/>
  <c r="U37" i="41"/>
  <c r="T37" i="41"/>
  <c r="U36" i="41"/>
  <c r="T36" i="41"/>
  <c r="U35" i="41"/>
  <c r="T35" i="41"/>
  <c r="U34" i="41"/>
  <c r="T34" i="41"/>
  <c r="U33" i="41"/>
  <c r="T33" i="41"/>
  <c r="U32" i="41"/>
  <c r="T32" i="41"/>
  <c r="U31" i="41"/>
  <c r="T31" i="41"/>
  <c r="U30" i="41"/>
  <c r="T30" i="41"/>
  <c r="U29" i="41"/>
  <c r="T29" i="41"/>
  <c r="U28" i="41"/>
  <c r="T28" i="41"/>
  <c r="U27" i="41"/>
  <c r="T27" i="41"/>
  <c r="U26" i="41"/>
  <c r="T26" i="41"/>
  <c r="U25" i="41"/>
  <c r="T25" i="41"/>
  <c r="U24" i="41"/>
  <c r="T24" i="41"/>
  <c r="U23" i="41"/>
  <c r="T23" i="41"/>
  <c r="U22" i="41"/>
  <c r="T22" i="41"/>
  <c r="U21" i="41"/>
  <c r="T21" i="41"/>
  <c r="U20" i="41"/>
  <c r="T20" i="41"/>
  <c r="U19" i="41"/>
  <c r="T19" i="41"/>
  <c r="U18" i="41"/>
  <c r="T18" i="41"/>
  <c r="U17" i="41"/>
  <c r="T17" i="41"/>
  <c r="U16" i="41"/>
  <c r="T16" i="41"/>
  <c r="U15" i="41"/>
  <c r="T15" i="41"/>
  <c r="U14" i="41"/>
  <c r="T14" i="41"/>
  <c r="U13" i="41"/>
  <c r="T13" i="41"/>
  <c r="U12" i="41"/>
  <c r="T12" i="41"/>
  <c r="U11" i="41"/>
  <c r="T11" i="41"/>
  <c r="U10" i="41"/>
  <c r="T10" i="41"/>
  <c r="U9" i="41"/>
  <c r="T9" i="41"/>
  <c r="U8" i="41"/>
  <c r="T8" i="41"/>
  <c r="U7" i="41"/>
  <c r="T7" i="41"/>
  <c r="BJ80" i="41"/>
  <c r="BI80" i="41"/>
  <c r="BJ79" i="41"/>
  <c r="BI79" i="41"/>
  <c r="BJ78" i="41"/>
  <c r="BI78" i="41"/>
  <c r="BJ77" i="41"/>
  <c r="BI77" i="41"/>
  <c r="BJ76" i="41"/>
  <c r="BI76" i="41"/>
  <c r="BJ75" i="41"/>
  <c r="BI75" i="41"/>
  <c r="BJ74" i="41"/>
  <c r="BI74" i="41"/>
  <c r="BJ73" i="41"/>
  <c r="BI73" i="41"/>
  <c r="BJ72" i="41"/>
  <c r="BI72" i="41"/>
  <c r="BJ71" i="41"/>
  <c r="BI71" i="41"/>
  <c r="BJ70" i="41"/>
  <c r="BI70" i="41"/>
  <c r="BJ69" i="41"/>
  <c r="BI69" i="41"/>
  <c r="BJ68" i="41"/>
  <c r="BI68" i="41"/>
  <c r="BJ67" i="41"/>
  <c r="BI67" i="41"/>
  <c r="BJ66" i="41"/>
  <c r="BI66" i="41"/>
  <c r="BJ65" i="41"/>
  <c r="BI65" i="41"/>
  <c r="BJ64" i="41"/>
  <c r="BI64" i="41"/>
  <c r="BJ63" i="41"/>
  <c r="BI63" i="41"/>
  <c r="BJ62" i="41"/>
  <c r="BI62" i="41"/>
  <c r="BJ61" i="41"/>
  <c r="BI61" i="41"/>
  <c r="BJ60" i="41"/>
  <c r="BI60" i="41"/>
  <c r="BJ59" i="41"/>
  <c r="BI59" i="41"/>
  <c r="BJ58" i="41"/>
  <c r="BI58" i="41"/>
  <c r="BJ57" i="41"/>
  <c r="BI57" i="41"/>
  <c r="BJ56" i="41"/>
  <c r="BI56" i="41"/>
  <c r="BJ55" i="41"/>
  <c r="BI55" i="41"/>
  <c r="BJ54" i="41"/>
  <c r="BI54" i="41"/>
  <c r="BJ53" i="41"/>
  <c r="BI53" i="41"/>
  <c r="BJ52" i="41"/>
  <c r="BI52" i="41"/>
  <c r="BJ51" i="41"/>
  <c r="BI51" i="41"/>
  <c r="BJ50" i="41"/>
  <c r="BI50" i="41"/>
  <c r="BJ49" i="41"/>
  <c r="BI49" i="41"/>
  <c r="BJ48" i="41"/>
  <c r="BI48" i="41"/>
  <c r="BJ47" i="41"/>
  <c r="BI47" i="41"/>
  <c r="BJ46" i="41"/>
  <c r="BI46" i="41"/>
  <c r="BJ45" i="41"/>
  <c r="BI45" i="41"/>
  <c r="BJ44" i="41"/>
  <c r="BI44" i="41"/>
  <c r="BJ43" i="41"/>
  <c r="BI43" i="41"/>
  <c r="BJ42" i="41"/>
  <c r="BI42" i="41"/>
  <c r="BJ41" i="41"/>
  <c r="BI41" i="41"/>
  <c r="BJ40" i="41"/>
  <c r="BI40" i="41"/>
  <c r="BJ39" i="41"/>
  <c r="BI39" i="41"/>
  <c r="BJ38" i="41"/>
  <c r="BI38" i="41"/>
  <c r="BJ37" i="41"/>
  <c r="BI37" i="41"/>
  <c r="BJ36" i="41"/>
  <c r="BI36" i="41"/>
  <c r="BJ35" i="41"/>
  <c r="BI35" i="41"/>
  <c r="BJ34" i="41"/>
  <c r="BI34" i="41"/>
  <c r="BJ33" i="41"/>
  <c r="BI33" i="41"/>
  <c r="BJ32" i="41"/>
  <c r="BI32" i="41"/>
  <c r="BJ31" i="41"/>
  <c r="BI31" i="41"/>
  <c r="BJ30" i="41"/>
  <c r="BI30" i="41"/>
  <c r="BJ29" i="41"/>
  <c r="BI29" i="41"/>
  <c r="BJ28" i="41"/>
  <c r="BI28" i="41"/>
  <c r="BJ27" i="41"/>
  <c r="BI27" i="41"/>
  <c r="BJ26" i="41"/>
  <c r="BI26" i="41"/>
  <c r="BJ25" i="41"/>
  <c r="BI25" i="41"/>
  <c r="BJ24" i="41"/>
  <c r="BI24" i="41"/>
  <c r="BJ23" i="41"/>
  <c r="BI23" i="41"/>
  <c r="BJ22" i="41"/>
  <c r="BI22" i="41"/>
  <c r="BJ21" i="41"/>
  <c r="BI21" i="41"/>
  <c r="BJ20" i="41"/>
  <c r="BI20" i="41"/>
  <c r="BJ19" i="41"/>
  <c r="BI19" i="41"/>
  <c r="BJ18" i="41"/>
  <c r="BI18" i="41"/>
  <c r="BJ17" i="41"/>
  <c r="BI17" i="41"/>
  <c r="BJ16" i="41"/>
  <c r="BI16" i="41"/>
  <c r="BJ15" i="41"/>
  <c r="BI15" i="41"/>
  <c r="BJ14" i="41"/>
  <c r="BI14" i="41"/>
  <c r="BJ13" i="41"/>
  <c r="BI13" i="41"/>
  <c r="BJ12" i="41"/>
  <c r="BI12" i="41"/>
  <c r="BJ11" i="41"/>
  <c r="BI11" i="41"/>
  <c r="BJ10" i="41"/>
  <c r="BI10" i="41"/>
  <c r="BJ9" i="41"/>
  <c r="BI9" i="41"/>
  <c r="BJ8" i="41"/>
  <c r="BI8" i="41"/>
  <c r="BJ7" i="41"/>
  <c r="BI7" i="41"/>
  <c r="BA80" i="41"/>
  <c r="AZ80" i="41"/>
  <c r="BA79" i="41"/>
  <c r="AZ79" i="41"/>
  <c r="BA78" i="41"/>
  <c r="AZ78" i="41"/>
  <c r="BA77" i="41"/>
  <c r="AZ77" i="41"/>
  <c r="BA76" i="41"/>
  <c r="AZ76" i="41"/>
  <c r="BA75" i="41"/>
  <c r="AZ75" i="41"/>
  <c r="BA74" i="41"/>
  <c r="AZ74" i="41"/>
  <c r="BA73" i="41"/>
  <c r="AZ73" i="41"/>
  <c r="BA72" i="41"/>
  <c r="AZ72" i="41"/>
  <c r="BA71" i="41"/>
  <c r="AZ71" i="41"/>
  <c r="BA70" i="41"/>
  <c r="AZ70" i="41"/>
  <c r="BA69" i="41"/>
  <c r="AZ69" i="41"/>
  <c r="BA68" i="41"/>
  <c r="AZ68" i="41"/>
  <c r="BA67" i="41"/>
  <c r="AZ67" i="41"/>
  <c r="BA66" i="41"/>
  <c r="AZ66" i="41"/>
  <c r="BA65" i="41"/>
  <c r="AZ65" i="41"/>
  <c r="BA64" i="41"/>
  <c r="AZ64" i="41"/>
  <c r="BA63" i="41"/>
  <c r="AZ63" i="41"/>
  <c r="BA62" i="41"/>
  <c r="AZ62" i="41"/>
  <c r="BA61" i="41"/>
  <c r="AZ61" i="41"/>
  <c r="BA60" i="41"/>
  <c r="AZ60" i="41"/>
  <c r="BA59" i="41"/>
  <c r="AZ59" i="41"/>
  <c r="BA58" i="41"/>
  <c r="AZ58" i="41"/>
  <c r="BA57" i="41"/>
  <c r="AZ57" i="41"/>
  <c r="BA56" i="41"/>
  <c r="AZ56" i="41"/>
  <c r="BA55" i="41"/>
  <c r="AZ55" i="41"/>
  <c r="BA54" i="41"/>
  <c r="AZ54" i="41"/>
  <c r="BA53" i="41"/>
  <c r="AZ53" i="41"/>
  <c r="BA52" i="41"/>
  <c r="AZ52" i="41"/>
  <c r="BA51" i="41"/>
  <c r="AZ51" i="41"/>
  <c r="BA50" i="41"/>
  <c r="AZ50" i="41"/>
  <c r="BA49" i="41"/>
  <c r="AZ49" i="41"/>
  <c r="BA48" i="41"/>
  <c r="AZ48" i="41"/>
  <c r="BA47" i="41"/>
  <c r="AZ47" i="41"/>
  <c r="BA46" i="41"/>
  <c r="AZ46" i="41"/>
  <c r="BA45" i="41"/>
  <c r="AZ45" i="41"/>
  <c r="BA44" i="41"/>
  <c r="AZ44" i="41"/>
  <c r="BA43" i="41"/>
  <c r="AZ43" i="41"/>
  <c r="BA42" i="41"/>
  <c r="AZ42" i="41"/>
  <c r="BA41" i="41"/>
  <c r="AZ41" i="41"/>
  <c r="BA40" i="41"/>
  <c r="AZ40" i="41"/>
  <c r="BA39" i="41"/>
  <c r="AZ39" i="41"/>
  <c r="BA38" i="41"/>
  <c r="AZ38" i="41"/>
  <c r="BA37" i="41"/>
  <c r="AZ37" i="41"/>
  <c r="BA36" i="41"/>
  <c r="AZ36" i="41"/>
  <c r="BA35" i="41"/>
  <c r="AZ35" i="41"/>
  <c r="BA34" i="41"/>
  <c r="AZ34" i="41"/>
  <c r="BA33" i="41"/>
  <c r="AZ33" i="41"/>
  <c r="BA32" i="41"/>
  <c r="AZ32" i="41"/>
  <c r="BA31" i="41"/>
  <c r="AZ31" i="41"/>
  <c r="BA30" i="41"/>
  <c r="AZ30" i="41"/>
  <c r="BA29" i="41"/>
  <c r="AZ29" i="41"/>
  <c r="BA28" i="41"/>
  <c r="AZ28" i="41"/>
  <c r="BA27" i="41"/>
  <c r="AZ27" i="41"/>
  <c r="BA26" i="41"/>
  <c r="AZ26" i="41"/>
  <c r="BA25" i="41"/>
  <c r="AZ25" i="41"/>
  <c r="BA24" i="41"/>
  <c r="AZ24" i="41"/>
  <c r="BA23" i="41"/>
  <c r="AZ23" i="41"/>
  <c r="BA22" i="41"/>
  <c r="AZ22" i="41"/>
  <c r="BA21" i="41"/>
  <c r="AZ21" i="41"/>
  <c r="BA20" i="41"/>
  <c r="AZ20" i="41"/>
  <c r="BA19" i="41"/>
  <c r="AZ19" i="41"/>
  <c r="BA18" i="41"/>
  <c r="AZ18" i="41"/>
  <c r="BA17" i="41"/>
  <c r="AZ17" i="41"/>
  <c r="BA16" i="41"/>
  <c r="AZ16" i="41"/>
  <c r="BA15" i="41"/>
  <c r="AZ15" i="41"/>
  <c r="BA14" i="41"/>
  <c r="AZ14" i="41"/>
  <c r="BA13" i="41"/>
  <c r="AZ13" i="41"/>
  <c r="BA12" i="41"/>
  <c r="AZ12" i="41"/>
  <c r="BA11" i="41"/>
  <c r="AZ11" i="41"/>
  <c r="BA10" i="41"/>
  <c r="AZ10" i="41"/>
  <c r="BA9" i="41"/>
  <c r="AZ9" i="41"/>
  <c r="BA8" i="41"/>
  <c r="AZ8" i="41"/>
  <c r="BA7" i="41"/>
  <c r="AZ7" i="41"/>
  <c r="AR80" i="41"/>
  <c r="AQ80" i="41"/>
  <c r="AR79" i="41"/>
  <c r="AQ79" i="41"/>
  <c r="AR78" i="41"/>
  <c r="AQ78" i="41"/>
  <c r="AR77" i="41"/>
  <c r="AQ77" i="41"/>
  <c r="AR76" i="41"/>
  <c r="AQ76" i="41"/>
  <c r="AR75" i="41"/>
  <c r="AQ75" i="41"/>
  <c r="AR74" i="41"/>
  <c r="AQ74" i="41"/>
  <c r="AR73" i="41"/>
  <c r="AQ73" i="41"/>
  <c r="AR72" i="41"/>
  <c r="AQ72" i="41"/>
  <c r="AR71" i="41"/>
  <c r="AQ71" i="41"/>
  <c r="AR70" i="41"/>
  <c r="AQ70" i="41"/>
  <c r="AR69" i="41"/>
  <c r="AQ69" i="41"/>
  <c r="AR68" i="41"/>
  <c r="AQ68" i="41"/>
  <c r="AR67" i="41"/>
  <c r="AQ67" i="41"/>
  <c r="AR66" i="41"/>
  <c r="AQ66" i="41"/>
  <c r="AR65" i="41"/>
  <c r="AQ65" i="41"/>
  <c r="AR64" i="41"/>
  <c r="AQ64" i="41"/>
  <c r="AR63" i="41"/>
  <c r="AQ63" i="41"/>
  <c r="AR62" i="41"/>
  <c r="AQ62" i="41"/>
  <c r="AR61" i="41"/>
  <c r="AQ61" i="41"/>
  <c r="AR60" i="41"/>
  <c r="AQ60" i="41"/>
  <c r="AR59" i="41"/>
  <c r="AQ59" i="41"/>
  <c r="AR58" i="41"/>
  <c r="AQ58" i="41"/>
  <c r="AR57" i="41"/>
  <c r="AQ57" i="41"/>
  <c r="AR56" i="41"/>
  <c r="AQ56" i="41"/>
  <c r="AR55" i="41"/>
  <c r="AQ55" i="41"/>
  <c r="AR54" i="41"/>
  <c r="AQ54" i="41"/>
  <c r="AR53" i="41"/>
  <c r="AQ53" i="41"/>
  <c r="AR52" i="41"/>
  <c r="AQ52" i="41"/>
  <c r="AR51" i="41"/>
  <c r="AQ51" i="41"/>
  <c r="AR50" i="41"/>
  <c r="AQ50" i="41"/>
  <c r="AR49" i="41"/>
  <c r="AQ49" i="41"/>
  <c r="AR48" i="41"/>
  <c r="AQ48" i="41"/>
  <c r="AR47" i="41"/>
  <c r="AQ47" i="41"/>
  <c r="AR46" i="41"/>
  <c r="AQ46" i="41"/>
  <c r="AR45" i="41"/>
  <c r="AQ45" i="41"/>
  <c r="AR44" i="41"/>
  <c r="AQ44" i="41"/>
  <c r="AR43" i="41"/>
  <c r="AQ43" i="41"/>
  <c r="AR42" i="41"/>
  <c r="AQ42" i="41"/>
  <c r="AR41" i="41"/>
  <c r="AQ41" i="41"/>
  <c r="AR40" i="41"/>
  <c r="AQ40" i="41"/>
  <c r="AR39" i="41"/>
  <c r="AQ39" i="41"/>
  <c r="AR38" i="41"/>
  <c r="AQ38" i="41"/>
  <c r="AR37" i="41"/>
  <c r="AQ37" i="41"/>
  <c r="AR36" i="41"/>
  <c r="AQ36" i="41"/>
  <c r="AR35" i="41"/>
  <c r="AQ35" i="41"/>
  <c r="AR34" i="41"/>
  <c r="AQ34" i="41"/>
  <c r="AR33" i="41"/>
  <c r="AQ33" i="41"/>
  <c r="AR32" i="41"/>
  <c r="AQ32" i="41"/>
  <c r="AR31" i="41"/>
  <c r="AQ31" i="41"/>
  <c r="AR30" i="41"/>
  <c r="AQ30" i="41"/>
  <c r="AR29" i="41"/>
  <c r="AQ29" i="41"/>
  <c r="AR28" i="41"/>
  <c r="AQ28" i="41"/>
  <c r="AR27" i="41"/>
  <c r="AQ27" i="41"/>
  <c r="AR26" i="41"/>
  <c r="AQ26" i="41"/>
  <c r="AR25" i="41"/>
  <c r="AQ25" i="41"/>
  <c r="AR24" i="41"/>
  <c r="AQ24" i="41"/>
  <c r="AR23" i="41"/>
  <c r="AQ23" i="41"/>
  <c r="AR22" i="41"/>
  <c r="AQ22" i="41"/>
  <c r="AR21" i="41"/>
  <c r="AQ21" i="41"/>
  <c r="AR20" i="41"/>
  <c r="AQ20" i="41"/>
  <c r="AR19" i="41"/>
  <c r="AQ19" i="41"/>
  <c r="AR18" i="41"/>
  <c r="AQ18" i="41"/>
  <c r="AR17" i="41"/>
  <c r="AQ17" i="41"/>
  <c r="AR16" i="41"/>
  <c r="AQ16" i="41"/>
  <c r="AR15" i="41"/>
  <c r="AQ15" i="41"/>
  <c r="AR14" i="41"/>
  <c r="AQ14" i="41"/>
  <c r="AR13" i="41"/>
  <c r="AQ13" i="41"/>
  <c r="AR12" i="41"/>
  <c r="AQ12" i="41"/>
  <c r="AR11" i="41"/>
  <c r="AQ11" i="41"/>
  <c r="AR10" i="41"/>
  <c r="AQ10" i="41"/>
  <c r="AR9" i="41"/>
  <c r="AQ9" i="41"/>
  <c r="AR8" i="41"/>
  <c r="AQ8" i="41"/>
  <c r="AR7" i="41"/>
  <c r="AQ7" i="41"/>
  <c r="AI80" i="41"/>
  <c r="AH80" i="41"/>
  <c r="AI79" i="41"/>
  <c r="AH79" i="41"/>
  <c r="AI78" i="41"/>
  <c r="AH78" i="41"/>
  <c r="AI77" i="41"/>
  <c r="AH77" i="41"/>
  <c r="AI76" i="41"/>
  <c r="AH76" i="41"/>
  <c r="AI75" i="41"/>
  <c r="AH75" i="41"/>
  <c r="AI74" i="41"/>
  <c r="AH74" i="41"/>
  <c r="AI73" i="41"/>
  <c r="AH73" i="41"/>
  <c r="AI72" i="41"/>
  <c r="AH72" i="41"/>
  <c r="AI71" i="41"/>
  <c r="AH71" i="41"/>
  <c r="AI70" i="41"/>
  <c r="AH70" i="41"/>
  <c r="AI69" i="41"/>
  <c r="AH69" i="41"/>
  <c r="AI68" i="41"/>
  <c r="AH68" i="41"/>
  <c r="AI67" i="41"/>
  <c r="AH67" i="41"/>
  <c r="AI66" i="41"/>
  <c r="AH66" i="41"/>
  <c r="AI65" i="41"/>
  <c r="AH65" i="41"/>
  <c r="AI64" i="41"/>
  <c r="AH64" i="41"/>
  <c r="AI63" i="41"/>
  <c r="AH63" i="41"/>
  <c r="AI62" i="41"/>
  <c r="AH62" i="41"/>
  <c r="AI61" i="41"/>
  <c r="AH61" i="41"/>
  <c r="AI60" i="41"/>
  <c r="AH60" i="41"/>
  <c r="AI59" i="41"/>
  <c r="AH59" i="41"/>
  <c r="AI58" i="41"/>
  <c r="AH58" i="41"/>
  <c r="AI57" i="41"/>
  <c r="AH57" i="41"/>
  <c r="AI56" i="41"/>
  <c r="AH56" i="41"/>
  <c r="AI55" i="41"/>
  <c r="AH55" i="41"/>
  <c r="AI54" i="41"/>
  <c r="AH54" i="41"/>
  <c r="AI53" i="41"/>
  <c r="AH53" i="41"/>
  <c r="AI52" i="41"/>
  <c r="AH52" i="41"/>
  <c r="AI51" i="41"/>
  <c r="AH51" i="41"/>
  <c r="AI50" i="41"/>
  <c r="AH50" i="41"/>
  <c r="AI49" i="41"/>
  <c r="AH49" i="41"/>
  <c r="AI48" i="41"/>
  <c r="AH48" i="41"/>
  <c r="AI47" i="41"/>
  <c r="AH47" i="41"/>
  <c r="AI46" i="41"/>
  <c r="AH46" i="41"/>
  <c r="AI45" i="41"/>
  <c r="AH45" i="41"/>
  <c r="AI44" i="41"/>
  <c r="AH44" i="41"/>
  <c r="AI43" i="41"/>
  <c r="AH43" i="41"/>
  <c r="AI42" i="41"/>
  <c r="AH42" i="41"/>
  <c r="AI41" i="41"/>
  <c r="AH41" i="41"/>
  <c r="AI40" i="41"/>
  <c r="AH40" i="41"/>
  <c r="AI39" i="41"/>
  <c r="AH39" i="41"/>
  <c r="AI38" i="41"/>
  <c r="AH38" i="41"/>
  <c r="AI37" i="41"/>
  <c r="AH37" i="41"/>
  <c r="AI36" i="41"/>
  <c r="AH36" i="41"/>
  <c r="AI35" i="41"/>
  <c r="AH35" i="41"/>
  <c r="AI34" i="41"/>
  <c r="AH34" i="41"/>
  <c r="AI33" i="41"/>
  <c r="AH33" i="41"/>
  <c r="AI32" i="41"/>
  <c r="AH32" i="41"/>
  <c r="AI31" i="41"/>
  <c r="AH31" i="41"/>
  <c r="AI30" i="41"/>
  <c r="AH30" i="41"/>
  <c r="AI29" i="41"/>
  <c r="AH29" i="41"/>
  <c r="AI28" i="41"/>
  <c r="AH28" i="41"/>
  <c r="AI27" i="41"/>
  <c r="AH27" i="41"/>
  <c r="AI26" i="41"/>
  <c r="AH26" i="41"/>
  <c r="AI25" i="41"/>
  <c r="AH25" i="41"/>
  <c r="AI24" i="41"/>
  <c r="AH24" i="41"/>
  <c r="AI23" i="41"/>
  <c r="AH23" i="41"/>
  <c r="AI22" i="41"/>
  <c r="AH22" i="41"/>
  <c r="AI21" i="41"/>
  <c r="AH21" i="41"/>
  <c r="AI20" i="41"/>
  <c r="AH20" i="41"/>
  <c r="AI19" i="41"/>
  <c r="AH19" i="41"/>
  <c r="AI18" i="41"/>
  <c r="AH18" i="41"/>
  <c r="AI17" i="41"/>
  <c r="AH17" i="41"/>
  <c r="AI16" i="41"/>
  <c r="AH16" i="41"/>
  <c r="AI15" i="41"/>
  <c r="AH15" i="41"/>
  <c r="AI14" i="41"/>
  <c r="AH14" i="41"/>
  <c r="AI13" i="41"/>
  <c r="AH13" i="41"/>
  <c r="AI12" i="41"/>
  <c r="AH12" i="41"/>
  <c r="AI11" i="41"/>
  <c r="AH11" i="41"/>
  <c r="AI10" i="41"/>
  <c r="AH10" i="41"/>
  <c r="AI9" i="41"/>
  <c r="AH9" i="41"/>
  <c r="AI8" i="41"/>
  <c r="AH8" i="41"/>
  <c r="AI7" i="41"/>
  <c r="AH7" i="41"/>
  <c r="Z80" i="41"/>
  <c r="Y80" i="41"/>
  <c r="Z79" i="41"/>
  <c r="Y79" i="41"/>
  <c r="Z78" i="41"/>
  <c r="Y78" i="41"/>
  <c r="Z77" i="41"/>
  <c r="Y77" i="41"/>
  <c r="Z76" i="41"/>
  <c r="Y76" i="41"/>
  <c r="Z75" i="41"/>
  <c r="Y75" i="41"/>
  <c r="Z74" i="41"/>
  <c r="Y74" i="41"/>
  <c r="Z73" i="41"/>
  <c r="Y73" i="41"/>
  <c r="Z72" i="41"/>
  <c r="Y72" i="41"/>
  <c r="Z71" i="41"/>
  <c r="Y71" i="41"/>
  <c r="Z70" i="41"/>
  <c r="Y70" i="41"/>
  <c r="Z69" i="41"/>
  <c r="Y69" i="41"/>
  <c r="Z68" i="41"/>
  <c r="Y68" i="41"/>
  <c r="Z67" i="41"/>
  <c r="Y67" i="41"/>
  <c r="Z66" i="41"/>
  <c r="Y66" i="41"/>
  <c r="Z65" i="41"/>
  <c r="Y65" i="41"/>
  <c r="Z64" i="41"/>
  <c r="Y64" i="41"/>
  <c r="Z63" i="41"/>
  <c r="Y63" i="41"/>
  <c r="Z62" i="41"/>
  <c r="Y62" i="41"/>
  <c r="Z61" i="41"/>
  <c r="Y61" i="41"/>
  <c r="Z60" i="41"/>
  <c r="Y60" i="41"/>
  <c r="Z59" i="41"/>
  <c r="Y59" i="41"/>
  <c r="Z58" i="41"/>
  <c r="Y58" i="41"/>
  <c r="Z57" i="41"/>
  <c r="Y57" i="41"/>
  <c r="Z56" i="41"/>
  <c r="Y56" i="41"/>
  <c r="Z55" i="41"/>
  <c r="Y55" i="41"/>
  <c r="Z54" i="41"/>
  <c r="Y54" i="41"/>
  <c r="Z53" i="41"/>
  <c r="Y53" i="41"/>
  <c r="Z52" i="41"/>
  <c r="Y52" i="41"/>
  <c r="Z51" i="41"/>
  <c r="Y51" i="41"/>
  <c r="Z50" i="41"/>
  <c r="Y50" i="41"/>
  <c r="Z49" i="41"/>
  <c r="Y49" i="41"/>
  <c r="Z48" i="41"/>
  <c r="Y48" i="41"/>
  <c r="Z47" i="41"/>
  <c r="Y47" i="41"/>
  <c r="Z46" i="41"/>
  <c r="Y46" i="41"/>
  <c r="Z45" i="41"/>
  <c r="Y45" i="41"/>
  <c r="Z44" i="41"/>
  <c r="Y44" i="41"/>
  <c r="Z43" i="41"/>
  <c r="Y43" i="41"/>
  <c r="Z42" i="41"/>
  <c r="Y42" i="41"/>
  <c r="Z41" i="41"/>
  <c r="Y41" i="41"/>
  <c r="Z40" i="41"/>
  <c r="Y40" i="41"/>
  <c r="Z39" i="41"/>
  <c r="Y39" i="41"/>
  <c r="Z38" i="41"/>
  <c r="Y38" i="41"/>
  <c r="Z37" i="41"/>
  <c r="Y37" i="41"/>
  <c r="Z36" i="41"/>
  <c r="Y36" i="41"/>
  <c r="Z35" i="41"/>
  <c r="Y35" i="41"/>
  <c r="Z34" i="41"/>
  <c r="Y34" i="41"/>
  <c r="Z33" i="41"/>
  <c r="Y33" i="41"/>
  <c r="Z32" i="41"/>
  <c r="Y32" i="41"/>
  <c r="Z31" i="41"/>
  <c r="Y31" i="41"/>
  <c r="Z30" i="41"/>
  <c r="Y30" i="41"/>
  <c r="Z29" i="41"/>
  <c r="Y29" i="41"/>
  <c r="Z28" i="41"/>
  <c r="Y28" i="41"/>
  <c r="Z27" i="41"/>
  <c r="Y27" i="41"/>
  <c r="Z26" i="41"/>
  <c r="Y26" i="41"/>
  <c r="Z25" i="41"/>
  <c r="Y25" i="41"/>
  <c r="Z24" i="41"/>
  <c r="Y24" i="41"/>
  <c r="Z23" i="41"/>
  <c r="Y23" i="41"/>
  <c r="Z22" i="41"/>
  <c r="Y22" i="41"/>
  <c r="Z21" i="41"/>
  <c r="Y21" i="41"/>
  <c r="Z20" i="41"/>
  <c r="Y20" i="41"/>
  <c r="Z19" i="41"/>
  <c r="Y19" i="41"/>
  <c r="Z18" i="41"/>
  <c r="Y18" i="41"/>
  <c r="Z17" i="41"/>
  <c r="Y17" i="41"/>
  <c r="Z16" i="41"/>
  <c r="Y16" i="41"/>
  <c r="Z15" i="41"/>
  <c r="Y15" i="41"/>
  <c r="Z14" i="41"/>
  <c r="Y14" i="41"/>
  <c r="Z13" i="41"/>
  <c r="Y13" i="41"/>
  <c r="Z12" i="41"/>
  <c r="Y12" i="41"/>
  <c r="Z11" i="41"/>
  <c r="Y11" i="41"/>
  <c r="Z10" i="41"/>
  <c r="Y10" i="41"/>
  <c r="Z9" i="41"/>
  <c r="Y9" i="41"/>
  <c r="Z8" i="41"/>
  <c r="Y8" i="41"/>
  <c r="Z7" i="41"/>
  <c r="Y7" i="41"/>
  <c r="Q80" i="41"/>
  <c r="P80" i="41"/>
  <c r="Q79" i="41"/>
  <c r="P79" i="41"/>
  <c r="Q78" i="41"/>
  <c r="P78" i="41"/>
  <c r="Q77" i="41"/>
  <c r="P77" i="41"/>
  <c r="Q76" i="41"/>
  <c r="P76" i="41"/>
  <c r="Q75" i="41"/>
  <c r="P75" i="41"/>
  <c r="Q74" i="41"/>
  <c r="P74" i="41"/>
  <c r="Q73" i="41"/>
  <c r="P73" i="41"/>
  <c r="Q72" i="41"/>
  <c r="P72" i="41"/>
  <c r="Q71" i="41"/>
  <c r="P71" i="41"/>
  <c r="Q70" i="41"/>
  <c r="P70" i="41"/>
  <c r="Q69" i="41"/>
  <c r="P69" i="41"/>
  <c r="Q68" i="41"/>
  <c r="P68" i="41"/>
  <c r="Q67" i="41"/>
  <c r="P67" i="41"/>
  <c r="Q66" i="41"/>
  <c r="P66" i="41"/>
  <c r="Q65" i="41"/>
  <c r="P65" i="41"/>
  <c r="Q64" i="41"/>
  <c r="P64" i="41"/>
  <c r="Q63" i="41"/>
  <c r="P63" i="41"/>
  <c r="Q62" i="41"/>
  <c r="P62" i="41"/>
  <c r="Q61" i="41"/>
  <c r="P61" i="41"/>
  <c r="Q60" i="41"/>
  <c r="P60" i="41"/>
  <c r="Q59" i="41"/>
  <c r="P59" i="41"/>
  <c r="Q58" i="41"/>
  <c r="P58" i="41"/>
  <c r="Q57" i="41"/>
  <c r="P57" i="41"/>
  <c r="Q56" i="41"/>
  <c r="P56" i="41"/>
  <c r="Q55" i="41"/>
  <c r="P55" i="41"/>
  <c r="Q54" i="41"/>
  <c r="P54" i="41"/>
  <c r="Q53" i="41"/>
  <c r="P53" i="41"/>
  <c r="Q52" i="41"/>
  <c r="P52" i="41"/>
  <c r="Q51" i="41"/>
  <c r="P51" i="41"/>
  <c r="Q50" i="41"/>
  <c r="P50" i="41"/>
  <c r="Q49" i="41"/>
  <c r="P49" i="41"/>
  <c r="Q48" i="41"/>
  <c r="P48" i="41"/>
  <c r="Q47" i="41"/>
  <c r="P47" i="41"/>
  <c r="Q46" i="41"/>
  <c r="P46" i="41"/>
  <c r="Q45" i="41"/>
  <c r="P45" i="41"/>
  <c r="Q44" i="41"/>
  <c r="P44" i="41"/>
  <c r="Q43" i="41"/>
  <c r="P43" i="41"/>
  <c r="Q42" i="41"/>
  <c r="P42" i="41"/>
  <c r="Q41" i="41"/>
  <c r="P41" i="41"/>
  <c r="Q40" i="41"/>
  <c r="P40" i="41"/>
  <c r="Q39" i="41"/>
  <c r="P39" i="41"/>
  <c r="Q38" i="41"/>
  <c r="P38" i="41"/>
  <c r="Q37" i="41"/>
  <c r="P37" i="41"/>
  <c r="Q36" i="41"/>
  <c r="P36" i="41"/>
  <c r="Q35" i="41"/>
  <c r="P35" i="41"/>
  <c r="Q34" i="41"/>
  <c r="P34" i="41"/>
  <c r="Q33" i="41"/>
  <c r="P33" i="41"/>
  <c r="Q32" i="41"/>
  <c r="P32" i="41"/>
  <c r="Q31" i="41"/>
  <c r="P31" i="41"/>
  <c r="Q30" i="41"/>
  <c r="P30" i="41"/>
  <c r="Q29" i="41"/>
  <c r="P29" i="41"/>
  <c r="Q28" i="41"/>
  <c r="P28" i="41"/>
  <c r="Q27" i="41"/>
  <c r="P27" i="41"/>
  <c r="Q26" i="41"/>
  <c r="P26" i="41"/>
  <c r="Q25" i="41"/>
  <c r="P25" i="41"/>
  <c r="Q24" i="41"/>
  <c r="P24" i="41"/>
  <c r="Q23" i="41"/>
  <c r="P23" i="41"/>
  <c r="Q22" i="41"/>
  <c r="P22" i="41"/>
  <c r="Q21" i="41"/>
  <c r="P21" i="41"/>
  <c r="Q20" i="41"/>
  <c r="P20" i="41"/>
  <c r="Q19" i="41"/>
  <c r="P19" i="41"/>
  <c r="Q18" i="41"/>
  <c r="P18" i="41"/>
  <c r="Q17" i="41"/>
  <c r="P17" i="41"/>
  <c r="Q16" i="41"/>
  <c r="P16" i="41"/>
  <c r="Q15" i="41"/>
  <c r="P15" i="41"/>
  <c r="Q14" i="41"/>
  <c r="P14" i="41"/>
  <c r="Q13" i="41"/>
  <c r="P13" i="41"/>
  <c r="Q12" i="41"/>
  <c r="P12" i="41"/>
  <c r="Q11" i="41"/>
  <c r="P11" i="41"/>
  <c r="Q10" i="41"/>
  <c r="P10" i="41"/>
  <c r="Q9" i="41"/>
  <c r="P9" i="41"/>
  <c r="Q8" i="41"/>
  <c r="P8" i="41"/>
  <c r="Q7" i="41"/>
  <c r="P7" i="41"/>
  <c r="K8" i="41"/>
  <c r="L8" i="41"/>
  <c r="K9" i="41"/>
  <c r="L9" i="41"/>
  <c r="K10" i="41"/>
  <c r="L10" i="41"/>
  <c r="K11" i="41"/>
  <c r="L11" i="41"/>
  <c r="K12" i="41"/>
  <c r="L12" i="41"/>
  <c r="K13" i="41"/>
  <c r="L13" i="41"/>
  <c r="K14" i="41"/>
  <c r="L14" i="41"/>
  <c r="K15" i="41"/>
  <c r="L15" i="41"/>
  <c r="K16" i="41"/>
  <c r="L16" i="41"/>
  <c r="K17" i="41"/>
  <c r="L17" i="41"/>
  <c r="K18" i="41"/>
  <c r="L18" i="41"/>
  <c r="K19" i="41"/>
  <c r="L19" i="41"/>
  <c r="K20" i="41"/>
  <c r="L20" i="41"/>
  <c r="K21" i="41"/>
  <c r="L21" i="41"/>
  <c r="K22" i="41"/>
  <c r="L22" i="41"/>
  <c r="K23" i="41"/>
  <c r="L23" i="41"/>
  <c r="K24" i="41"/>
  <c r="L24" i="41"/>
  <c r="K25" i="41"/>
  <c r="L25" i="41"/>
  <c r="K26" i="41"/>
  <c r="L26" i="41"/>
  <c r="K27" i="41"/>
  <c r="L27" i="41"/>
  <c r="K28" i="41"/>
  <c r="L28" i="41"/>
  <c r="K29" i="41"/>
  <c r="L29" i="41"/>
  <c r="K30" i="41"/>
  <c r="L30" i="41"/>
  <c r="K31" i="41"/>
  <c r="L31" i="41"/>
  <c r="K32" i="41"/>
  <c r="L32" i="41"/>
  <c r="K33" i="41"/>
  <c r="L33" i="41"/>
  <c r="K34" i="41"/>
  <c r="L34" i="41"/>
  <c r="K35" i="41"/>
  <c r="L35" i="41"/>
  <c r="K36" i="41"/>
  <c r="L36" i="41"/>
  <c r="K37" i="41"/>
  <c r="L37" i="41"/>
  <c r="K38" i="41"/>
  <c r="L38" i="41"/>
  <c r="K39" i="41"/>
  <c r="L39" i="41"/>
  <c r="K40" i="41"/>
  <c r="L40" i="41"/>
  <c r="K41" i="41"/>
  <c r="L41" i="41"/>
  <c r="K42" i="41"/>
  <c r="L42" i="41"/>
  <c r="K43" i="41"/>
  <c r="L43" i="41"/>
  <c r="K44" i="41"/>
  <c r="L44" i="41"/>
  <c r="K45" i="41"/>
  <c r="L45" i="41"/>
  <c r="K46" i="41"/>
  <c r="L46" i="41"/>
  <c r="K47" i="41"/>
  <c r="L47" i="41"/>
  <c r="K48" i="41"/>
  <c r="L48" i="41"/>
  <c r="K49" i="41"/>
  <c r="L49" i="41"/>
  <c r="K50" i="41"/>
  <c r="L50" i="41"/>
  <c r="K51" i="41"/>
  <c r="L51" i="41"/>
  <c r="K52" i="41"/>
  <c r="L52" i="41"/>
  <c r="K53" i="41"/>
  <c r="L53" i="41"/>
  <c r="K54" i="41"/>
  <c r="L54" i="41"/>
  <c r="K55" i="41"/>
  <c r="L55" i="41"/>
  <c r="K56" i="41"/>
  <c r="L56" i="41"/>
  <c r="K57" i="41"/>
  <c r="L57" i="41"/>
  <c r="K58" i="41"/>
  <c r="L58" i="41"/>
  <c r="K59" i="41"/>
  <c r="L59" i="41"/>
  <c r="K60" i="41"/>
  <c r="L60" i="41"/>
  <c r="K61" i="41"/>
  <c r="L61" i="41"/>
  <c r="K62" i="41"/>
  <c r="L62" i="41"/>
  <c r="K63" i="41"/>
  <c r="L63" i="41"/>
  <c r="K64" i="41"/>
  <c r="L64" i="41"/>
  <c r="K65" i="41"/>
  <c r="L65" i="41"/>
  <c r="K66" i="41"/>
  <c r="L66" i="41"/>
  <c r="K67" i="41"/>
  <c r="L67" i="41"/>
  <c r="K68" i="41"/>
  <c r="L68" i="41"/>
  <c r="K69" i="41"/>
  <c r="L69" i="41"/>
  <c r="K70" i="41"/>
  <c r="L70" i="41"/>
  <c r="K71" i="41"/>
  <c r="L71" i="41"/>
  <c r="K72" i="41"/>
  <c r="L72" i="41"/>
  <c r="K73" i="41"/>
  <c r="L73" i="41"/>
  <c r="K74" i="41"/>
  <c r="L74" i="41"/>
  <c r="K75" i="41"/>
  <c r="L75" i="41"/>
  <c r="K76" i="41"/>
  <c r="L76" i="41"/>
  <c r="K77" i="41"/>
  <c r="L77" i="41"/>
  <c r="K78" i="41"/>
  <c r="L78" i="41"/>
  <c r="K79" i="41"/>
  <c r="L79" i="41"/>
  <c r="K80" i="41"/>
  <c r="L80" i="41"/>
  <c r="G8" i="41"/>
  <c r="H8" i="41"/>
  <c r="G9" i="41"/>
  <c r="H9" i="41"/>
  <c r="G10" i="41"/>
  <c r="H10" i="41"/>
  <c r="G11" i="41"/>
  <c r="H11" i="41"/>
  <c r="G12" i="41"/>
  <c r="H12" i="41"/>
  <c r="G13" i="41"/>
  <c r="H13" i="41"/>
  <c r="G14" i="41"/>
  <c r="H14" i="41"/>
  <c r="G15" i="41"/>
  <c r="H15" i="41"/>
  <c r="G16" i="41"/>
  <c r="H16" i="41"/>
  <c r="G17" i="41"/>
  <c r="H17" i="41"/>
  <c r="G18" i="41"/>
  <c r="H18" i="41"/>
  <c r="G19" i="41"/>
  <c r="H19" i="41"/>
  <c r="G20" i="41"/>
  <c r="H20" i="41"/>
  <c r="G21" i="41"/>
  <c r="H21" i="41"/>
  <c r="G22" i="41"/>
  <c r="H22" i="41"/>
  <c r="G23" i="41"/>
  <c r="H23" i="41"/>
  <c r="G24" i="41"/>
  <c r="H24" i="41"/>
  <c r="G25" i="41"/>
  <c r="H25" i="41"/>
  <c r="G26" i="41"/>
  <c r="H26" i="41"/>
  <c r="G27" i="41"/>
  <c r="H27" i="41"/>
  <c r="G28" i="41"/>
  <c r="H28" i="41"/>
  <c r="G29" i="41"/>
  <c r="H29" i="41"/>
  <c r="G30" i="41"/>
  <c r="H30" i="41"/>
  <c r="G31" i="41"/>
  <c r="H31" i="41"/>
  <c r="G32" i="41"/>
  <c r="H32" i="41"/>
  <c r="G33" i="41"/>
  <c r="H33" i="41"/>
  <c r="G34" i="41"/>
  <c r="H34" i="41"/>
  <c r="G35" i="41"/>
  <c r="H35" i="41"/>
  <c r="G36" i="41"/>
  <c r="H36" i="41"/>
  <c r="G37" i="41"/>
  <c r="H37" i="41"/>
  <c r="G38" i="41"/>
  <c r="H38" i="41"/>
  <c r="G39" i="41"/>
  <c r="H39" i="41"/>
  <c r="G40" i="41"/>
  <c r="H40" i="41"/>
  <c r="G41" i="41"/>
  <c r="H41" i="41"/>
  <c r="G42" i="41"/>
  <c r="H42" i="41"/>
  <c r="G43" i="41"/>
  <c r="H43" i="41"/>
  <c r="G44" i="41"/>
  <c r="H44" i="41"/>
  <c r="G45" i="41"/>
  <c r="H45" i="41"/>
  <c r="G46" i="41"/>
  <c r="H46" i="41"/>
  <c r="G47" i="41"/>
  <c r="H47" i="41"/>
  <c r="G48" i="41"/>
  <c r="H48" i="41"/>
  <c r="G49" i="41"/>
  <c r="H49" i="41"/>
  <c r="G50" i="41"/>
  <c r="H50" i="41"/>
  <c r="G51" i="41"/>
  <c r="H51" i="41"/>
  <c r="G52" i="41"/>
  <c r="H52" i="41"/>
  <c r="G53" i="41"/>
  <c r="H53" i="41"/>
  <c r="G54" i="41"/>
  <c r="H54" i="41"/>
  <c r="G55" i="41"/>
  <c r="H55" i="41"/>
  <c r="G56" i="41"/>
  <c r="H56" i="41"/>
  <c r="G57" i="41"/>
  <c r="H57" i="41"/>
  <c r="G58" i="41"/>
  <c r="H58" i="41"/>
  <c r="G59" i="41"/>
  <c r="H59" i="41"/>
  <c r="G60" i="41"/>
  <c r="H60" i="41"/>
  <c r="G61" i="41"/>
  <c r="H61" i="41"/>
  <c r="G62" i="41"/>
  <c r="H62" i="41"/>
  <c r="G63" i="41"/>
  <c r="H63" i="41"/>
  <c r="G64" i="41"/>
  <c r="H64" i="41"/>
  <c r="G65" i="41"/>
  <c r="H65" i="41"/>
  <c r="G66" i="41"/>
  <c r="H66" i="41"/>
  <c r="G67" i="41"/>
  <c r="H67" i="41"/>
  <c r="G68" i="41"/>
  <c r="H68" i="41"/>
  <c r="G69" i="41"/>
  <c r="H69" i="41"/>
  <c r="G70" i="41"/>
  <c r="H70" i="41"/>
  <c r="G71" i="41"/>
  <c r="H71" i="41"/>
  <c r="G72" i="41"/>
  <c r="H72" i="41"/>
  <c r="G73" i="41"/>
  <c r="H73" i="41"/>
  <c r="G74" i="41"/>
  <c r="H74" i="41"/>
  <c r="G75" i="41"/>
  <c r="H75" i="41"/>
  <c r="G76" i="41"/>
  <c r="H76" i="41"/>
  <c r="G77" i="41"/>
  <c r="H77" i="41"/>
  <c r="G78" i="41"/>
  <c r="H78" i="41"/>
  <c r="G79" i="41"/>
  <c r="H79" i="41"/>
  <c r="G80" i="41"/>
  <c r="H80" i="41"/>
  <c r="L7" i="41"/>
  <c r="K7" i="41"/>
  <c r="H7" i="41"/>
  <c r="G7" i="41"/>
  <c r="L447" i="73" l="1"/>
  <c r="L446" i="73"/>
  <c r="L445" i="73"/>
  <c r="L444" i="73"/>
  <c r="L443" i="73"/>
  <c r="L442" i="73"/>
  <c r="L441" i="73"/>
  <c r="L440" i="73"/>
  <c r="L439" i="73"/>
  <c r="L438" i="73"/>
  <c r="L437" i="73"/>
  <c r="L436" i="73"/>
  <c r="L435" i="73"/>
  <c r="L434" i="73"/>
  <c r="L433" i="73"/>
  <c r="L432" i="73"/>
  <c r="L431" i="73"/>
  <c r="L430" i="73"/>
  <c r="L429" i="73"/>
  <c r="L428" i="73"/>
  <c r="L427" i="73"/>
  <c r="L426" i="73"/>
  <c r="L425" i="73"/>
  <c r="L424" i="73"/>
  <c r="L423" i="73"/>
  <c r="L422" i="73"/>
  <c r="L421" i="73"/>
  <c r="L420" i="73"/>
  <c r="L419" i="73"/>
  <c r="L418" i="73"/>
  <c r="L417" i="73"/>
  <c r="L416" i="73"/>
  <c r="L415" i="73"/>
  <c r="L414" i="73"/>
  <c r="L413" i="73"/>
  <c r="L412" i="73"/>
  <c r="L411" i="73"/>
  <c r="L410" i="73"/>
  <c r="L409" i="73"/>
  <c r="L408" i="73"/>
  <c r="L407" i="73"/>
  <c r="L406" i="73"/>
  <c r="L405" i="73"/>
  <c r="L404" i="73"/>
  <c r="L403" i="73"/>
  <c r="L402" i="73"/>
  <c r="L401" i="73"/>
  <c r="L400" i="73"/>
  <c r="L399" i="73"/>
  <c r="L398" i="73"/>
  <c r="L397" i="73"/>
  <c r="L396" i="73"/>
  <c r="L395" i="73"/>
  <c r="L394" i="73"/>
  <c r="L393" i="73"/>
  <c r="L392" i="73"/>
  <c r="L391" i="73"/>
  <c r="L390" i="73"/>
  <c r="L389" i="73"/>
  <c r="L388" i="73"/>
  <c r="L387" i="73"/>
  <c r="L386" i="73"/>
  <c r="L385" i="73"/>
  <c r="L384" i="73"/>
  <c r="L383" i="73"/>
  <c r="L382" i="73"/>
  <c r="L381" i="73"/>
  <c r="L380" i="73"/>
  <c r="L379" i="73"/>
  <c r="L378" i="73"/>
  <c r="L377" i="73"/>
  <c r="L376" i="73"/>
  <c r="L375" i="73"/>
  <c r="L374" i="73"/>
  <c r="L373" i="73"/>
  <c r="L372" i="73"/>
  <c r="L371" i="73"/>
  <c r="L370" i="73"/>
  <c r="L369" i="73"/>
  <c r="L368" i="73"/>
  <c r="L367" i="73"/>
  <c r="L366" i="73"/>
  <c r="L365" i="73"/>
  <c r="L364" i="73"/>
  <c r="L363" i="73"/>
  <c r="L362" i="73"/>
  <c r="L361" i="73"/>
  <c r="L360" i="73"/>
  <c r="L359" i="73"/>
  <c r="L358" i="73"/>
  <c r="L357" i="73"/>
  <c r="L356" i="73"/>
  <c r="L355" i="73"/>
  <c r="L354" i="73"/>
  <c r="L353" i="73"/>
  <c r="L352" i="73"/>
  <c r="L351" i="73"/>
  <c r="L350" i="73"/>
  <c r="L349" i="73"/>
  <c r="L348" i="73"/>
  <c r="L347" i="73"/>
  <c r="L346" i="73"/>
  <c r="L345" i="73"/>
  <c r="L344" i="73"/>
  <c r="L343" i="73"/>
  <c r="L342" i="73"/>
  <c r="L341" i="73"/>
  <c r="L340" i="73"/>
  <c r="L339" i="73"/>
  <c r="L338" i="73"/>
  <c r="L337" i="73"/>
  <c r="L336" i="73"/>
  <c r="L335" i="73"/>
  <c r="L334" i="73"/>
  <c r="L333" i="73"/>
  <c r="L332" i="73"/>
  <c r="L331" i="73"/>
  <c r="L330" i="73"/>
  <c r="L329" i="73"/>
  <c r="L328" i="73"/>
  <c r="L327" i="73"/>
  <c r="L326" i="73"/>
  <c r="L325" i="73"/>
  <c r="L324" i="73"/>
  <c r="L323" i="73"/>
  <c r="L322" i="73"/>
  <c r="L321" i="73"/>
  <c r="L320" i="73"/>
  <c r="L319" i="73"/>
  <c r="L318" i="73"/>
  <c r="L317" i="73"/>
  <c r="L316" i="73"/>
  <c r="L315" i="73"/>
  <c r="L314" i="73"/>
  <c r="L313" i="73"/>
  <c r="L312" i="73"/>
  <c r="L311" i="73"/>
  <c r="L310" i="73"/>
  <c r="L309" i="73"/>
  <c r="L308" i="73"/>
  <c r="L307" i="73"/>
  <c r="L306" i="73"/>
  <c r="L305" i="73"/>
  <c r="L304" i="73"/>
  <c r="L303" i="73"/>
  <c r="L302" i="73"/>
  <c r="L301" i="73"/>
  <c r="L300" i="73"/>
  <c r="L299" i="73"/>
  <c r="L298" i="73"/>
  <c r="L297" i="73"/>
  <c r="L296" i="73"/>
  <c r="L295" i="73"/>
  <c r="L294" i="73"/>
  <c r="L293" i="73"/>
  <c r="L292" i="73"/>
  <c r="L291" i="73"/>
  <c r="L290" i="73"/>
  <c r="L289" i="73"/>
  <c r="L288" i="73"/>
  <c r="L287" i="73"/>
  <c r="L286" i="73"/>
  <c r="L285" i="73"/>
  <c r="L284" i="73"/>
  <c r="L283" i="73"/>
  <c r="L282" i="73"/>
  <c r="L281" i="73"/>
  <c r="L280" i="73"/>
  <c r="L279" i="73"/>
  <c r="L278" i="73"/>
  <c r="L277" i="73"/>
  <c r="L276" i="73"/>
  <c r="L275" i="73"/>
  <c r="L274" i="73"/>
  <c r="L273" i="73"/>
  <c r="L272" i="73"/>
  <c r="L271" i="73"/>
  <c r="L270" i="73"/>
  <c r="L269" i="73"/>
  <c r="L268" i="73"/>
  <c r="L267" i="73"/>
  <c r="L266" i="73"/>
  <c r="L265" i="73"/>
  <c r="L264" i="73"/>
  <c r="L263" i="73"/>
  <c r="L262" i="73"/>
  <c r="L261" i="73"/>
  <c r="L260" i="73"/>
  <c r="L259" i="73"/>
  <c r="L258" i="73"/>
  <c r="L257" i="73"/>
  <c r="L256" i="73"/>
  <c r="L255" i="73"/>
  <c r="L254" i="73"/>
  <c r="L253" i="73"/>
  <c r="L252" i="73"/>
  <c r="L251" i="73"/>
  <c r="L250" i="73"/>
  <c r="L249" i="73"/>
  <c r="L248" i="73"/>
  <c r="L247" i="73"/>
  <c r="L246" i="73"/>
  <c r="L245" i="73"/>
  <c r="L244" i="73"/>
  <c r="L243" i="73"/>
  <c r="L242" i="73"/>
  <c r="L241" i="73"/>
  <c r="L240" i="73"/>
  <c r="L239" i="73"/>
  <c r="L238" i="73"/>
  <c r="L237" i="73"/>
  <c r="L236" i="73"/>
  <c r="L235" i="73"/>
  <c r="L234" i="73"/>
  <c r="L233" i="73"/>
  <c r="L232" i="73"/>
  <c r="L231" i="73"/>
  <c r="L230" i="73"/>
  <c r="L229" i="73"/>
  <c r="L228" i="73"/>
  <c r="L227" i="73"/>
  <c r="L226" i="73"/>
  <c r="L225" i="73"/>
  <c r="L224" i="73"/>
  <c r="L223" i="73"/>
  <c r="L222" i="73"/>
  <c r="L221" i="73"/>
  <c r="L220" i="73"/>
  <c r="L219" i="73"/>
  <c r="L218" i="73"/>
  <c r="L217" i="73"/>
  <c r="L216" i="73"/>
  <c r="L215" i="73"/>
  <c r="L214" i="73"/>
  <c r="L213" i="73"/>
  <c r="L212" i="73"/>
  <c r="L211" i="73"/>
  <c r="L210" i="73"/>
  <c r="L209" i="73"/>
  <c r="L208" i="73"/>
  <c r="L207" i="73"/>
  <c r="L206" i="73"/>
  <c r="L205" i="73"/>
  <c r="L204" i="73"/>
  <c r="L203" i="73"/>
  <c r="L202" i="73"/>
  <c r="L201" i="73"/>
  <c r="L200" i="73"/>
  <c r="L199" i="73"/>
  <c r="L198" i="73"/>
  <c r="L197" i="73"/>
  <c r="L196" i="73"/>
  <c r="L195" i="73"/>
  <c r="L194" i="73"/>
  <c r="L193" i="73"/>
  <c r="L192" i="73"/>
  <c r="L191" i="73"/>
  <c r="L190" i="73"/>
  <c r="L189" i="73"/>
  <c r="L188" i="73"/>
  <c r="L187" i="73"/>
  <c r="L186" i="73"/>
  <c r="L185" i="73"/>
  <c r="L184" i="73"/>
  <c r="L183" i="73"/>
  <c r="L182" i="73"/>
  <c r="L181" i="73"/>
  <c r="L180" i="73"/>
  <c r="L179" i="73"/>
  <c r="L178" i="73"/>
  <c r="L177" i="73"/>
  <c r="L176" i="73"/>
  <c r="L175" i="73"/>
  <c r="L174" i="73"/>
  <c r="L173" i="73"/>
  <c r="L172" i="73"/>
  <c r="L171" i="73"/>
  <c r="L170" i="73"/>
  <c r="L169" i="73"/>
  <c r="L168" i="73"/>
  <c r="L167" i="73"/>
  <c r="L166" i="73"/>
  <c r="L165" i="73"/>
  <c r="L164" i="73"/>
  <c r="L163" i="73"/>
  <c r="L162" i="73"/>
  <c r="L161" i="73"/>
  <c r="L160" i="73"/>
  <c r="L159" i="73"/>
  <c r="L158" i="73"/>
  <c r="L157" i="73"/>
  <c r="L156" i="73"/>
  <c r="L155" i="73"/>
  <c r="L154" i="73"/>
  <c r="L153" i="73"/>
  <c r="L152" i="73"/>
  <c r="L151" i="73"/>
  <c r="L150" i="73"/>
  <c r="L149" i="73"/>
  <c r="L148" i="73"/>
  <c r="L147" i="73"/>
  <c r="L146" i="73"/>
  <c r="L145" i="73"/>
  <c r="L144" i="73"/>
  <c r="L143" i="73"/>
  <c r="L142" i="73"/>
  <c r="L141" i="73"/>
  <c r="L140" i="73"/>
  <c r="L139" i="73"/>
  <c r="L138" i="73"/>
  <c r="L137" i="73"/>
  <c r="L136" i="73"/>
  <c r="L135" i="73"/>
  <c r="L134" i="73"/>
  <c r="L133" i="73"/>
  <c r="L132" i="73"/>
  <c r="L131" i="73"/>
  <c r="L130" i="73"/>
  <c r="L129" i="73"/>
  <c r="L128" i="73"/>
  <c r="L127" i="73"/>
  <c r="L126" i="73"/>
  <c r="L125" i="73"/>
  <c r="L124" i="73"/>
  <c r="L123" i="73"/>
  <c r="L122" i="73"/>
  <c r="L121" i="73"/>
  <c r="L120" i="73"/>
  <c r="L119" i="73"/>
  <c r="L118" i="73"/>
  <c r="L117" i="73"/>
  <c r="L116" i="73"/>
  <c r="L115" i="73"/>
  <c r="L114" i="73"/>
  <c r="L113" i="73"/>
  <c r="L112" i="73"/>
  <c r="L111" i="73"/>
  <c r="L110" i="73"/>
  <c r="L109" i="73"/>
  <c r="L108" i="73"/>
  <c r="L107" i="73"/>
  <c r="L106" i="73"/>
  <c r="L105" i="73"/>
  <c r="L104" i="73"/>
  <c r="L103" i="73"/>
  <c r="L102" i="73"/>
  <c r="L101" i="73"/>
  <c r="L100" i="73"/>
  <c r="L99" i="73"/>
  <c r="L98" i="73"/>
  <c r="L97" i="73"/>
  <c r="L96" i="73"/>
  <c r="L95" i="73"/>
  <c r="L94" i="73"/>
  <c r="L93" i="73"/>
  <c r="L92" i="73"/>
  <c r="L91" i="73"/>
  <c r="L90" i="73"/>
  <c r="L89" i="73"/>
  <c r="L88" i="73"/>
  <c r="L87" i="73"/>
  <c r="L86" i="73"/>
  <c r="L85" i="73"/>
  <c r="L84" i="73"/>
  <c r="L83" i="73"/>
  <c r="L82" i="73"/>
  <c r="L81" i="73"/>
  <c r="L80" i="73"/>
  <c r="L79" i="73"/>
  <c r="L78" i="73"/>
  <c r="L77" i="73"/>
  <c r="L76" i="73"/>
  <c r="L75" i="73"/>
  <c r="L74" i="73"/>
  <c r="L73" i="73"/>
  <c r="L72" i="73"/>
  <c r="L71" i="73"/>
  <c r="L70" i="73"/>
  <c r="L69" i="73"/>
  <c r="L68" i="73"/>
  <c r="L67" i="73"/>
  <c r="L66" i="73"/>
  <c r="L65" i="73"/>
  <c r="L64" i="73"/>
  <c r="L63" i="73"/>
  <c r="L62" i="73"/>
  <c r="L61" i="73"/>
  <c r="L60" i="73"/>
  <c r="L59" i="73"/>
  <c r="L58" i="73"/>
  <c r="L57" i="73"/>
  <c r="L56" i="73"/>
  <c r="L55" i="73"/>
  <c r="L54" i="73"/>
  <c r="L53" i="73"/>
  <c r="L52" i="73"/>
  <c r="L51" i="73"/>
  <c r="L50" i="73"/>
  <c r="L49" i="73"/>
  <c r="L48" i="73"/>
  <c r="L47" i="73"/>
  <c r="L46" i="73"/>
  <c r="L45" i="73"/>
  <c r="L44" i="73"/>
  <c r="L43" i="73"/>
  <c r="L42" i="73"/>
  <c r="L41" i="73"/>
  <c r="L40" i="73"/>
  <c r="L39" i="73"/>
  <c r="L38" i="73"/>
  <c r="L37" i="73"/>
  <c r="L36" i="73"/>
  <c r="L35" i="73"/>
  <c r="L34" i="73"/>
  <c r="L33" i="73"/>
  <c r="L32" i="73"/>
  <c r="L31" i="73"/>
  <c r="L30" i="73"/>
  <c r="L29" i="73"/>
  <c r="L28" i="73"/>
  <c r="L27" i="73"/>
  <c r="L26" i="73"/>
  <c r="L25" i="73"/>
  <c r="L24" i="73"/>
  <c r="L23" i="73"/>
  <c r="L22" i="73"/>
  <c r="L21" i="73"/>
  <c r="L20" i="73"/>
  <c r="L19" i="73"/>
  <c r="L18" i="73"/>
  <c r="L17" i="73"/>
  <c r="L16" i="73"/>
  <c r="L15" i="73"/>
  <c r="L14" i="73"/>
  <c r="L13" i="73"/>
  <c r="L12" i="73"/>
  <c r="L11" i="73"/>
  <c r="L10" i="73"/>
  <c r="L447" i="74"/>
  <c r="L446" i="74"/>
  <c r="K446" i="74"/>
  <c r="L445" i="74"/>
  <c r="K445" i="74"/>
  <c r="L444" i="74"/>
  <c r="K444" i="74"/>
  <c r="L443" i="74"/>
  <c r="K443" i="74"/>
  <c r="L442" i="74"/>
  <c r="K442" i="74"/>
  <c r="L441" i="74"/>
  <c r="L440" i="74"/>
  <c r="K440" i="74"/>
  <c r="L439" i="74"/>
  <c r="K439" i="74"/>
  <c r="L438" i="74"/>
  <c r="K438" i="74"/>
  <c r="L437" i="74"/>
  <c r="K437" i="74"/>
  <c r="L436" i="74"/>
  <c r="K436" i="74"/>
  <c r="L435" i="74"/>
  <c r="L434" i="74"/>
  <c r="K434" i="74"/>
  <c r="L433" i="74"/>
  <c r="K433" i="74"/>
  <c r="L432" i="74"/>
  <c r="K432" i="74"/>
  <c r="L431" i="74"/>
  <c r="K431" i="74"/>
  <c r="L430" i="74"/>
  <c r="K430" i="74"/>
  <c r="L429" i="74"/>
  <c r="L428" i="74"/>
  <c r="K428" i="74"/>
  <c r="L427" i="74"/>
  <c r="K427" i="74"/>
  <c r="L426" i="74"/>
  <c r="K426" i="74"/>
  <c r="L425" i="74"/>
  <c r="K425" i="74"/>
  <c r="L424" i="74"/>
  <c r="K424" i="74"/>
  <c r="L423" i="74"/>
  <c r="L422" i="74"/>
  <c r="K422" i="74"/>
  <c r="L421" i="74"/>
  <c r="K421" i="74"/>
  <c r="L420" i="74"/>
  <c r="K420" i="74"/>
  <c r="L419" i="74"/>
  <c r="K419" i="74"/>
  <c r="L418" i="74"/>
  <c r="K418" i="74"/>
  <c r="L417" i="74"/>
  <c r="L416" i="74"/>
  <c r="K416" i="74"/>
  <c r="L415" i="74"/>
  <c r="K415" i="74"/>
  <c r="L414" i="74"/>
  <c r="K414" i="74"/>
  <c r="L413" i="74"/>
  <c r="K413" i="74"/>
  <c r="L412" i="74"/>
  <c r="K412" i="74"/>
  <c r="L411" i="74"/>
  <c r="L410" i="74"/>
  <c r="K410" i="74"/>
  <c r="L409" i="74"/>
  <c r="K409" i="74"/>
  <c r="L408" i="74"/>
  <c r="K408" i="74"/>
  <c r="L407" i="74"/>
  <c r="K407" i="74"/>
  <c r="L406" i="74"/>
  <c r="K406" i="74"/>
  <c r="L405" i="74"/>
  <c r="L404" i="74"/>
  <c r="K404" i="74"/>
  <c r="L403" i="74"/>
  <c r="K403" i="74"/>
  <c r="L402" i="74"/>
  <c r="K402" i="74"/>
  <c r="L401" i="74"/>
  <c r="K401" i="74"/>
  <c r="L400" i="74"/>
  <c r="K400" i="74"/>
  <c r="L399" i="74"/>
  <c r="L398" i="74"/>
  <c r="K398" i="74"/>
  <c r="L397" i="74"/>
  <c r="K397" i="74"/>
  <c r="L396" i="74"/>
  <c r="K396" i="74"/>
  <c r="L395" i="74"/>
  <c r="K395" i="74"/>
  <c r="L394" i="74"/>
  <c r="K394" i="74"/>
  <c r="L393" i="74"/>
  <c r="L392" i="74"/>
  <c r="K392" i="74"/>
  <c r="L391" i="74"/>
  <c r="K391" i="74"/>
  <c r="L390" i="74"/>
  <c r="K390" i="74"/>
  <c r="L389" i="74"/>
  <c r="K389" i="74"/>
  <c r="L388" i="74"/>
  <c r="K388" i="74"/>
  <c r="L387" i="74"/>
  <c r="L386" i="74"/>
  <c r="K386" i="74"/>
  <c r="L385" i="74"/>
  <c r="K385" i="74"/>
  <c r="L384" i="74"/>
  <c r="K384" i="74"/>
  <c r="L383" i="74"/>
  <c r="K383" i="74"/>
  <c r="L382" i="74"/>
  <c r="K382" i="74"/>
  <c r="L381" i="74"/>
  <c r="L380" i="74"/>
  <c r="K380" i="74"/>
  <c r="L379" i="74"/>
  <c r="K379" i="74"/>
  <c r="L378" i="74"/>
  <c r="K378" i="74"/>
  <c r="L377" i="74"/>
  <c r="K377" i="74"/>
  <c r="L376" i="74"/>
  <c r="K376" i="74"/>
  <c r="L375" i="74"/>
  <c r="L374" i="74"/>
  <c r="K374" i="74"/>
  <c r="L373" i="74"/>
  <c r="K373" i="74"/>
  <c r="L372" i="74"/>
  <c r="K372" i="74"/>
  <c r="L371" i="74"/>
  <c r="K371" i="74"/>
  <c r="L370" i="74"/>
  <c r="K370" i="74"/>
  <c r="L369" i="74"/>
  <c r="L368" i="74"/>
  <c r="K368" i="74"/>
  <c r="L367" i="74"/>
  <c r="K367" i="74"/>
  <c r="L366" i="74"/>
  <c r="K366" i="74"/>
  <c r="L365" i="74"/>
  <c r="K365" i="74"/>
  <c r="L364" i="74"/>
  <c r="K364" i="74"/>
  <c r="L363" i="74"/>
  <c r="L362" i="74"/>
  <c r="K362" i="74"/>
  <c r="L361" i="74"/>
  <c r="K361" i="74"/>
  <c r="L360" i="74"/>
  <c r="K360" i="74"/>
  <c r="L359" i="74"/>
  <c r="K359" i="74"/>
  <c r="L358" i="74"/>
  <c r="K358" i="74"/>
  <c r="L357" i="74"/>
  <c r="L356" i="74"/>
  <c r="K356" i="74"/>
  <c r="L355" i="74"/>
  <c r="K355" i="74"/>
  <c r="L354" i="74"/>
  <c r="K354" i="74"/>
  <c r="L353" i="74"/>
  <c r="K353" i="74"/>
  <c r="L352" i="74"/>
  <c r="K352" i="74"/>
  <c r="L351" i="74"/>
  <c r="L350" i="74"/>
  <c r="K350" i="74"/>
  <c r="L349" i="74"/>
  <c r="K349" i="74"/>
  <c r="L348" i="74"/>
  <c r="K348" i="74"/>
  <c r="L347" i="74"/>
  <c r="K347" i="74"/>
  <c r="L346" i="74"/>
  <c r="K346" i="74"/>
  <c r="L345" i="74"/>
  <c r="L344" i="74"/>
  <c r="K344" i="74"/>
  <c r="L343" i="74"/>
  <c r="K343" i="74"/>
  <c r="L342" i="74"/>
  <c r="K342" i="74"/>
  <c r="L341" i="74"/>
  <c r="K341" i="74"/>
  <c r="L340" i="74"/>
  <c r="K340" i="74"/>
  <c r="L339" i="74"/>
  <c r="L338" i="74"/>
  <c r="K338" i="74"/>
  <c r="L337" i="74"/>
  <c r="K337" i="74"/>
  <c r="L336" i="74"/>
  <c r="K336" i="74"/>
  <c r="L335" i="74"/>
  <c r="K335" i="74"/>
  <c r="L334" i="74"/>
  <c r="K334" i="74"/>
  <c r="L333" i="74"/>
  <c r="L332" i="74"/>
  <c r="K332" i="74"/>
  <c r="L331" i="74"/>
  <c r="K331" i="74"/>
  <c r="L330" i="74"/>
  <c r="K330" i="74"/>
  <c r="L329" i="74"/>
  <c r="K329" i="74"/>
  <c r="L328" i="74"/>
  <c r="K328" i="74"/>
  <c r="L327" i="74"/>
  <c r="L326" i="74"/>
  <c r="K326" i="74"/>
  <c r="L325" i="74"/>
  <c r="K325" i="74"/>
  <c r="L324" i="74"/>
  <c r="K324" i="74"/>
  <c r="L323" i="74"/>
  <c r="K323" i="74"/>
  <c r="L322" i="74"/>
  <c r="K322" i="74"/>
  <c r="L321" i="74"/>
  <c r="L320" i="74"/>
  <c r="K320" i="74"/>
  <c r="L319" i="74"/>
  <c r="K319" i="74"/>
  <c r="L318" i="74"/>
  <c r="K318" i="74"/>
  <c r="L317" i="74"/>
  <c r="K317" i="74"/>
  <c r="L316" i="74"/>
  <c r="K316" i="74"/>
  <c r="L315" i="74"/>
  <c r="L314" i="74"/>
  <c r="K314" i="74"/>
  <c r="L313" i="74"/>
  <c r="K313" i="74"/>
  <c r="L312" i="74"/>
  <c r="K312" i="74"/>
  <c r="L311" i="74"/>
  <c r="K311" i="74"/>
  <c r="L310" i="74"/>
  <c r="K310" i="74"/>
  <c r="L309" i="74"/>
  <c r="L308" i="74"/>
  <c r="K308" i="74"/>
  <c r="L307" i="74"/>
  <c r="K307" i="74"/>
  <c r="L306" i="74"/>
  <c r="K306" i="74"/>
  <c r="L305" i="74"/>
  <c r="K305" i="74"/>
  <c r="L304" i="74"/>
  <c r="K304" i="74"/>
  <c r="L303" i="74"/>
  <c r="L302" i="74"/>
  <c r="K302" i="74"/>
  <c r="L301" i="74"/>
  <c r="K301" i="74"/>
  <c r="L300" i="74"/>
  <c r="K300" i="74"/>
  <c r="L299" i="74"/>
  <c r="K299" i="74"/>
  <c r="L298" i="74"/>
  <c r="K298" i="74"/>
  <c r="L297" i="74"/>
  <c r="L296" i="74"/>
  <c r="K296" i="74"/>
  <c r="L295" i="74"/>
  <c r="K295" i="74"/>
  <c r="L294" i="74"/>
  <c r="K294" i="74"/>
  <c r="L293" i="74"/>
  <c r="K293" i="74"/>
  <c r="L292" i="74"/>
  <c r="K292" i="74"/>
  <c r="L291" i="74"/>
  <c r="L290" i="74"/>
  <c r="K290" i="74"/>
  <c r="L289" i="74"/>
  <c r="K289" i="74"/>
  <c r="L288" i="74"/>
  <c r="K288" i="74"/>
  <c r="L287" i="74"/>
  <c r="K287" i="74"/>
  <c r="L286" i="74"/>
  <c r="K286" i="74"/>
  <c r="L285" i="74"/>
  <c r="L284" i="74"/>
  <c r="K284" i="74"/>
  <c r="L283" i="74"/>
  <c r="K283" i="74"/>
  <c r="L282" i="74"/>
  <c r="K282" i="74"/>
  <c r="L281" i="74"/>
  <c r="K281" i="74"/>
  <c r="L280" i="74"/>
  <c r="K280" i="74"/>
  <c r="L279" i="74"/>
  <c r="L278" i="74"/>
  <c r="K278" i="74"/>
  <c r="L277" i="74"/>
  <c r="K277" i="74"/>
  <c r="L276" i="74"/>
  <c r="K276" i="74"/>
  <c r="L275" i="74"/>
  <c r="K275" i="74"/>
  <c r="L274" i="74"/>
  <c r="K274" i="74"/>
  <c r="L273" i="74"/>
  <c r="L272" i="74"/>
  <c r="K272" i="74"/>
  <c r="L271" i="74"/>
  <c r="K271" i="74"/>
  <c r="L270" i="74"/>
  <c r="K270" i="74"/>
  <c r="L269" i="74"/>
  <c r="K269" i="74"/>
  <c r="L268" i="74"/>
  <c r="K268" i="74"/>
  <c r="L267" i="74"/>
  <c r="L266" i="74"/>
  <c r="K266" i="74"/>
  <c r="L265" i="74"/>
  <c r="K265" i="74"/>
  <c r="L264" i="74"/>
  <c r="K264" i="74"/>
  <c r="L263" i="74"/>
  <c r="K263" i="74"/>
  <c r="L262" i="74"/>
  <c r="K262" i="74"/>
  <c r="L261" i="74"/>
  <c r="L260" i="74"/>
  <c r="K260" i="74"/>
  <c r="L259" i="74"/>
  <c r="K259" i="74"/>
  <c r="L258" i="74"/>
  <c r="K258" i="74"/>
  <c r="L257" i="74"/>
  <c r="K257" i="74"/>
  <c r="L256" i="74"/>
  <c r="K256" i="74"/>
  <c r="L255" i="74"/>
  <c r="L254" i="74"/>
  <c r="K254" i="74"/>
  <c r="L253" i="74"/>
  <c r="K253" i="74"/>
  <c r="L252" i="74"/>
  <c r="K252" i="74"/>
  <c r="L251" i="74"/>
  <c r="K251" i="74"/>
  <c r="L250" i="74"/>
  <c r="K250" i="74"/>
  <c r="L249" i="74"/>
  <c r="L248" i="74"/>
  <c r="K248" i="74"/>
  <c r="L247" i="74"/>
  <c r="K247" i="74"/>
  <c r="L246" i="74"/>
  <c r="K246" i="74"/>
  <c r="L245" i="74"/>
  <c r="K245" i="74"/>
  <c r="L244" i="74"/>
  <c r="K244" i="74"/>
  <c r="L243" i="74"/>
  <c r="L242" i="74"/>
  <c r="K242" i="74"/>
  <c r="L241" i="74"/>
  <c r="K241" i="74"/>
  <c r="L240" i="74"/>
  <c r="K240" i="74"/>
  <c r="L239" i="74"/>
  <c r="K239" i="74"/>
  <c r="L238" i="74"/>
  <c r="K238" i="74"/>
  <c r="L237" i="74"/>
  <c r="L236" i="74"/>
  <c r="K236" i="74"/>
  <c r="L235" i="74"/>
  <c r="K235" i="74"/>
  <c r="L234" i="74"/>
  <c r="K234" i="74"/>
  <c r="L233" i="74"/>
  <c r="K233" i="74"/>
  <c r="L232" i="74"/>
  <c r="K232" i="74"/>
  <c r="L231" i="74"/>
  <c r="L230" i="74"/>
  <c r="K230" i="74"/>
  <c r="L229" i="74"/>
  <c r="K229" i="74"/>
  <c r="L228" i="74"/>
  <c r="K228" i="74"/>
  <c r="L227" i="74"/>
  <c r="K227" i="74"/>
  <c r="L226" i="74"/>
  <c r="K226" i="74"/>
  <c r="L225" i="74"/>
  <c r="L224" i="74"/>
  <c r="K224" i="74"/>
  <c r="L223" i="74"/>
  <c r="K223" i="74"/>
  <c r="L222" i="74"/>
  <c r="K222" i="74"/>
  <c r="L221" i="74"/>
  <c r="K221" i="74"/>
  <c r="L220" i="74"/>
  <c r="K220" i="74"/>
  <c r="L219" i="74"/>
  <c r="L218" i="74"/>
  <c r="K218" i="74"/>
  <c r="L217" i="74"/>
  <c r="K217" i="74"/>
  <c r="L216" i="74"/>
  <c r="K216" i="74"/>
  <c r="L215" i="74"/>
  <c r="K215" i="74"/>
  <c r="L214" i="74"/>
  <c r="K214" i="74"/>
  <c r="L213" i="74"/>
  <c r="L212" i="74"/>
  <c r="K212" i="74"/>
  <c r="L211" i="74"/>
  <c r="K211" i="74"/>
  <c r="L210" i="74"/>
  <c r="K210" i="74"/>
  <c r="L209" i="74"/>
  <c r="K209" i="74"/>
  <c r="L208" i="74"/>
  <c r="K208" i="74"/>
  <c r="L207" i="74"/>
  <c r="L206" i="74"/>
  <c r="K206" i="74"/>
  <c r="L205" i="74"/>
  <c r="K205" i="74"/>
  <c r="L204" i="74"/>
  <c r="K204" i="74"/>
  <c r="L203" i="74"/>
  <c r="K203" i="74"/>
  <c r="L202" i="74"/>
  <c r="K202" i="74"/>
  <c r="L201" i="74"/>
  <c r="L200" i="74"/>
  <c r="K200" i="74"/>
  <c r="L199" i="74"/>
  <c r="K199" i="74"/>
  <c r="L198" i="74"/>
  <c r="K198" i="74"/>
  <c r="L197" i="74"/>
  <c r="K197" i="74"/>
  <c r="L196" i="74"/>
  <c r="K196" i="74"/>
  <c r="L195" i="74"/>
  <c r="L194" i="74"/>
  <c r="K194" i="74"/>
  <c r="L193" i="74"/>
  <c r="K193" i="74"/>
  <c r="L192" i="74"/>
  <c r="K192" i="74"/>
  <c r="L191" i="74"/>
  <c r="K191" i="74"/>
  <c r="L190" i="74"/>
  <c r="K190" i="74"/>
  <c r="L189" i="74"/>
  <c r="L188" i="74"/>
  <c r="K188" i="74"/>
  <c r="L187" i="74"/>
  <c r="K187" i="74"/>
  <c r="L186" i="74"/>
  <c r="K186" i="74"/>
  <c r="L185" i="74"/>
  <c r="K185" i="74"/>
  <c r="L184" i="74"/>
  <c r="K184" i="74"/>
  <c r="L183" i="74"/>
  <c r="L182" i="74"/>
  <c r="K182" i="74"/>
  <c r="L181" i="74"/>
  <c r="K181" i="74"/>
  <c r="L180" i="74"/>
  <c r="K180" i="74"/>
  <c r="L179" i="74"/>
  <c r="K179" i="74"/>
  <c r="L178" i="74"/>
  <c r="K178" i="74"/>
  <c r="L177" i="74"/>
  <c r="L176" i="74"/>
  <c r="K176" i="74"/>
  <c r="L175" i="74"/>
  <c r="K175" i="74"/>
  <c r="L174" i="74"/>
  <c r="K174" i="74"/>
  <c r="L173" i="74"/>
  <c r="K173" i="74"/>
  <c r="L172" i="74"/>
  <c r="K172" i="74"/>
  <c r="L171" i="74"/>
  <c r="L170" i="74"/>
  <c r="K170" i="74"/>
  <c r="L169" i="74"/>
  <c r="K169" i="74"/>
  <c r="L168" i="74"/>
  <c r="K168" i="74"/>
  <c r="L167" i="74"/>
  <c r="K167" i="74"/>
  <c r="L166" i="74"/>
  <c r="K166" i="74"/>
  <c r="L165" i="74"/>
  <c r="L164" i="74"/>
  <c r="K164" i="74"/>
  <c r="L163" i="74"/>
  <c r="K163" i="74"/>
  <c r="L162" i="74"/>
  <c r="K162" i="74"/>
  <c r="L161" i="74"/>
  <c r="K161" i="74"/>
  <c r="L160" i="74"/>
  <c r="K160" i="74"/>
  <c r="L159" i="74"/>
  <c r="L158" i="74"/>
  <c r="K158" i="74"/>
  <c r="L157" i="74"/>
  <c r="K157" i="74"/>
  <c r="L156" i="74"/>
  <c r="K156" i="74"/>
  <c r="L155" i="74"/>
  <c r="K155" i="74"/>
  <c r="L154" i="74"/>
  <c r="K154" i="74"/>
  <c r="L153" i="74"/>
  <c r="L152" i="74"/>
  <c r="K152" i="74"/>
  <c r="L151" i="74"/>
  <c r="K151" i="74"/>
  <c r="L150" i="74"/>
  <c r="K150" i="74"/>
  <c r="L149" i="74"/>
  <c r="K149" i="74"/>
  <c r="L148" i="74"/>
  <c r="K148" i="74"/>
  <c r="L147" i="74"/>
  <c r="L146" i="74"/>
  <c r="K146" i="74"/>
  <c r="L145" i="74"/>
  <c r="K145" i="74"/>
  <c r="L144" i="74"/>
  <c r="K144" i="74"/>
  <c r="L143" i="74"/>
  <c r="K143" i="74"/>
  <c r="L142" i="74"/>
  <c r="K142" i="74"/>
  <c r="L141" i="74"/>
  <c r="L140" i="74"/>
  <c r="K140" i="74"/>
  <c r="L139" i="74"/>
  <c r="K139" i="74"/>
  <c r="L138" i="74"/>
  <c r="K138" i="74"/>
  <c r="L137" i="74"/>
  <c r="K137" i="74"/>
  <c r="L136" i="74"/>
  <c r="K136" i="74"/>
  <c r="L135" i="74"/>
  <c r="L134" i="74"/>
  <c r="K134" i="74"/>
  <c r="L133" i="74"/>
  <c r="K133" i="74"/>
  <c r="L132" i="74"/>
  <c r="K132" i="74"/>
  <c r="L131" i="74"/>
  <c r="K131" i="74"/>
  <c r="L130" i="74"/>
  <c r="K130" i="74"/>
  <c r="L129" i="74"/>
  <c r="L128" i="74"/>
  <c r="K128" i="74"/>
  <c r="L127" i="74"/>
  <c r="K127" i="74"/>
  <c r="L126" i="74"/>
  <c r="K126" i="74"/>
  <c r="L125" i="74"/>
  <c r="K125" i="74"/>
  <c r="L124" i="74"/>
  <c r="K124" i="74"/>
  <c r="L123" i="74"/>
  <c r="L122" i="74"/>
  <c r="K122" i="74"/>
  <c r="L121" i="74"/>
  <c r="K121" i="74"/>
  <c r="L120" i="74"/>
  <c r="K120" i="74"/>
  <c r="L119" i="74"/>
  <c r="K119" i="74"/>
  <c r="L118" i="74"/>
  <c r="K118" i="74"/>
  <c r="L117" i="74"/>
  <c r="L116" i="74"/>
  <c r="K116" i="74"/>
  <c r="L115" i="74"/>
  <c r="K115" i="74"/>
  <c r="L114" i="74"/>
  <c r="K114" i="74"/>
  <c r="L113" i="74"/>
  <c r="K113" i="74"/>
  <c r="L112" i="74"/>
  <c r="K112" i="74"/>
  <c r="L111" i="74"/>
  <c r="L110" i="74"/>
  <c r="K110" i="74"/>
  <c r="L109" i="74"/>
  <c r="K109" i="74"/>
  <c r="L108" i="74"/>
  <c r="K108" i="74"/>
  <c r="L107" i="74"/>
  <c r="K107" i="74"/>
  <c r="L106" i="74"/>
  <c r="K106" i="74"/>
  <c r="L105" i="74"/>
  <c r="L104" i="74"/>
  <c r="K104" i="74"/>
  <c r="L103" i="74"/>
  <c r="K103" i="74"/>
  <c r="L102" i="74"/>
  <c r="K102" i="74"/>
  <c r="L101" i="74"/>
  <c r="K101" i="74"/>
  <c r="L100" i="74"/>
  <c r="K100" i="74"/>
  <c r="L99" i="74"/>
  <c r="L98" i="74"/>
  <c r="K98" i="74"/>
  <c r="L97" i="74"/>
  <c r="K97" i="74"/>
  <c r="L96" i="74"/>
  <c r="K96" i="74"/>
  <c r="L95" i="74"/>
  <c r="K95" i="74"/>
  <c r="L94" i="74"/>
  <c r="K94" i="74"/>
  <c r="L93" i="74"/>
  <c r="L92" i="74"/>
  <c r="K92" i="74"/>
  <c r="L91" i="74"/>
  <c r="K91" i="74"/>
  <c r="L90" i="74"/>
  <c r="K90" i="74"/>
  <c r="L89" i="74"/>
  <c r="K89" i="74"/>
  <c r="L88" i="74"/>
  <c r="K88" i="74"/>
  <c r="L87" i="74"/>
  <c r="L86" i="74"/>
  <c r="K86" i="74"/>
  <c r="L85" i="74"/>
  <c r="K85" i="74"/>
  <c r="L84" i="74"/>
  <c r="K84" i="74"/>
  <c r="L83" i="74"/>
  <c r="K83" i="74"/>
  <c r="L82" i="74"/>
  <c r="K82" i="74"/>
  <c r="L81" i="74"/>
  <c r="L80" i="74"/>
  <c r="K80" i="74"/>
  <c r="L79" i="74"/>
  <c r="K79" i="74"/>
  <c r="L78" i="74"/>
  <c r="K78" i="74"/>
  <c r="L77" i="74"/>
  <c r="K77" i="74"/>
  <c r="L76" i="74"/>
  <c r="K76" i="74"/>
  <c r="L75" i="74"/>
  <c r="L74" i="74"/>
  <c r="K74" i="74"/>
  <c r="L73" i="74"/>
  <c r="K73" i="74"/>
  <c r="L72" i="74"/>
  <c r="K72" i="74"/>
  <c r="L71" i="74"/>
  <c r="K71" i="74"/>
  <c r="L70" i="74"/>
  <c r="K70" i="74"/>
  <c r="L69" i="74"/>
  <c r="L68" i="74"/>
  <c r="K68" i="74"/>
  <c r="L67" i="74"/>
  <c r="K67" i="74"/>
  <c r="L66" i="74"/>
  <c r="K66" i="74"/>
  <c r="L65" i="74"/>
  <c r="K65" i="74"/>
  <c r="L64" i="74"/>
  <c r="K64" i="74"/>
  <c r="L63" i="74"/>
  <c r="L62" i="74"/>
  <c r="K62" i="74"/>
  <c r="L61" i="74"/>
  <c r="K61" i="74"/>
  <c r="L60" i="74"/>
  <c r="K60" i="74"/>
  <c r="L59" i="74"/>
  <c r="K59" i="74"/>
  <c r="L58" i="74"/>
  <c r="K58" i="74"/>
  <c r="L57" i="74"/>
  <c r="L56" i="74"/>
  <c r="K56" i="74"/>
  <c r="L55" i="74"/>
  <c r="K55" i="74"/>
  <c r="L54" i="74"/>
  <c r="K54" i="74"/>
  <c r="L53" i="74"/>
  <c r="K53" i="74"/>
  <c r="L52" i="74"/>
  <c r="K52" i="74"/>
  <c r="L51" i="74"/>
  <c r="L50" i="74"/>
  <c r="K50" i="74"/>
  <c r="L49" i="74"/>
  <c r="K49" i="74"/>
  <c r="L48" i="74"/>
  <c r="K48" i="74"/>
  <c r="L47" i="74"/>
  <c r="K47" i="74"/>
  <c r="L46" i="74"/>
  <c r="K46" i="74"/>
  <c r="L45" i="74"/>
  <c r="L44" i="74"/>
  <c r="K44" i="74"/>
  <c r="L43" i="74"/>
  <c r="K43" i="74"/>
  <c r="L42" i="74"/>
  <c r="K42" i="74"/>
  <c r="L41" i="74"/>
  <c r="K41" i="74"/>
  <c r="L40" i="74"/>
  <c r="K40" i="74"/>
  <c r="L39" i="74"/>
  <c r="L38" i="74"/>
  <c r="K38" i="74"/>
  <c r="L37" i="74"/>
  <c r="K37" i="74"/>
  <c r="L36" i="74"/>
  <c r="K36" i="74"/>
  <c r="L35" i="74"/>
  <c r="K35" i="74"/>
  <c r="L34" i="74"/>
  <c r="K34" i="74"/>
  <c r="L33" i="74"/>
  <c r="L32" i="74"/>
  <c r="K32" i="74"/>
  <c r="L31" i="74"/>
  <c r="K31" i="74"/>
  <c r="L30" i="74"/>
  <c r="K30" i="74"/>
  <c r="L29" i="74"/>
  <c r="K29" i="74"/>
  <c r="L28" i="74"/>
  <c r="K28" i="74"/>
  <c r="L27" i="74"/>
  <c r="L26" i="74"/>
  <c r="K26" i="74"/>
  <c r="L25" i="74"/>
  <c r="K25" i="74"/>
  <c r="L24" i="74"/>
  <c r="K24" i="74"/>
  <c r="L23" i="74"/>
  <c r="K23" i="74"/>
  <c r="L22" i="74"/>
  <c r="K22" i="74"/>
  <c r="L21" i="74"/>
  <c r="L20" i="74"/>
  <c r="K20" i="74"/>
  <c r="L19" i="74"/>
  <c r="K19" i="74"/>
  <c r="L18" i="74"/>
  <c r="K18" i="74"/>
  <c r="L17" i="74"/>
  <c r="K17" i="74"/>
  <c r="L16" i="74"/>
  <c r="K16" i="74"/>
  <c r="L15" i="74"/>
  <c r="L14" i="74"/>
  <c r="K14" i="74"/>
  <c r="L13" i="74"/>
  <c r="K13" i="74"/>
  <c r="L12" i="74"/>
  <c r="K12" i="74"/>
  <c r="L11" i="74"/>
  <c r="K11" i="74"/>
  <c r="L10" i="74"/>
  <c r="K10" i="74"/>
  <c r="K446" i="47"/>
  <c r="K445" i="47"/>
  <c r="L444" i="47"/>
  <c r="K444" i="47"/>
  <c r="L443" i="47"/>
  <c r="K443" i="47"/>
  <c r="L442" i="47"/>
  <c r="K442" i="47"/>
  <c r="L441" i="47"/>
  <c r="L440" i="47"/>
  <c r="K440" i="47"/>
  <c r="L439" i="47"/>
  <c r="K439" i="47"/>
  <c r="L438" i="47"/>
  <c r="K438" i="47"/>
  <c r="L437" i="47"/>
  <c r="K437" i="47"/>
  <c r="L436" i="47"/>
  <c r="K436" i="47"/>
  <c r="L435" i="47"/>
  <c r="L434" i="47"/>
  <c r="K434" i="47"/>
  <c r="L433" i="47"/>
  <c r="K433" i="47"/>
  <c r="L432" i="47"/>
  <c r="K432" i="47"/>
  <c r="L431" i="47"/>
  <c r="K431" i="47"/>
  <c r="L430" i="47"/>
  <c r="K430" i="47"/>
  <c r="L429" i="47"/>
  <c r="L428" i="47"/>
  <c r="K428" i="47"/>
  <c r="L427" i="47"/>
  <c r="K427" i="47"/>
  <c r="L426" i="47"/>
  <c r="K426" i="47"/>
  <c r="L425" i="47"/>
  <c r="K425" i="47"/>
  <c r="L424" i="47"/>
  <c r="K424" i="47"/>
  <c r="L423" i="47"/>
  <c r="L422" i="47"/>
  <c r="K422" i="47"/>
  <c r="L421" i="47"/>
  <c r="K421" i="47"/>
  <c r="L420" i="47"/>
  <c r="K420" i="47"/>
  <c r="L419" i="47"/>
  <c r="K419" i="47"/>
  <c r="L418" i="47"/>
  <c r="K418" i="47"/>
  <c r="L417" i="47"/>
  <c r="L416" i="47"/>
  <c r="K416" i="47"/>
  <c r="L415" i="47"/>
  <c r="K415" i="47"/>
  <c r="L414" i="47"/>
  <c r="K414" i="47"/>
  <c r="L413" i="47"/>
  <c r="K413" i="47"/>
  <c r="L412" i="47"/>
  <c r="K412" i="47"/>
  <c r="L411" i="47"/>
  <c r="L410" i="47"/>
  <c r="K410" i="47"/>
  <c r="L409" i="47"/>
  <c r="K409" i="47"/>
  <c r="L408" i="47"/>
  <c r="K408" i="47"/>
  <c r="L407" i="47"/>
  <c r="K407" i="47"/>
  <c r="L406" i="47"/>
  <c r="K406" i="47"/>
  <c r="L405" i="47"/>
  <c r="L404" i="47"/>
  <c r="K404" i="47"/>
  <c r="L403" i="47"/>
  <c r="K403" i="47"/>
  <c r="L402" i="47"/>
  <c r="K402" i="47"/>
  <c r="L401" i="47"/>
  <c r="K401" i="47"/>
  <c r="L400" i="47"/>
  <c r="K400" i="47"/>
  <c r="L399" i="47"/>
  <c r="L398" i="47"/>
  <c r="K398" i="47"/>
  <c r="L397" i="47"/>
  <c r="K397" i="47"/>
  <c r="L396" i="47"/>
  <c r="K396" i="47"/>
  <c r="L395" i="47"/>
  <c r="K395" i="47"/>
  <c r="L394" i="47"/>
  <c r="K394" i="47"/>
  <c r="L393" i="47"/>
  <c r="L392" i="47"/>
  <c r="K392" i="47"/>
  <c r="L391" i="47"/>
  <c r="K391" i="47"/>
  <c r="L390" i="47"/>
  <c r="K390" i="47"/>
  <c r="L389" i="47"/>
  <c r="K389" i="47"/>
  <c r="L388" i="47"/>
  <c r="K388" i="47"/>
  <c r="L387" i="47"/>
  <c r="L386" i="47"/>
  <c r="K386" i="47"/>
  <c r="L385" i="47"/>
  <c r="K385" i="47"/>
  <c r="L384" i="47"/>
  <c r="K384" i="47"/>
  <c r="L383" i="47"/>
  <c r="K383" i="47"/>
  <c r="L382" i="47"/>
  <c r="K382" i="47"/>
  <c r="L381" i="47"/>
  <c r="L380" i="47"/>
  <c r="K380" i="47"/>
  <c r="L379" i="47"/>
  <c r="K379" i="47"/>
  <c r="L378" i="47"/>
  <c r="K378" i="47"/>
  <c r="L377" i="47"/>
  <c r="K377" i="47"/>
  <c r="L376" i="47"/>
  <c r="K376" i="47"/>
  <c r="L375" i="47"/>
  <c r="L374" i="47"/>
  <c r="K374" i="47"/>
  <c r="L373" i="47"/>
  <c r="K373" i="47"/>
  <c r="L372" i="47"/>
  <c r="K372" i="47"/>
  <c r="L371" i="47"/>
  <c r="K371" i="47"/>
  <c r="L370" i="47"/>
  <c r="K370" i="47"/>
  <c r="L369" i="47"/>
  <c r="L368" i="47"/>
  <c r="K368" i="47"/>
  <c r="L367" i="47"/>
  <c r="K367" i="47"/>
  <c r="L366" i="47"/>
  <c r="K366" i="47"/>
  <c r="L365" i="47"/>
  <c r="K365" i="47"/>
  <c r="L364" i="47"/>
  <c r="K364" i="47"/>
  <c r="L363" i="47"/>
  <c r="L362" i="47"/>
  <c r="K362" i="47"/>
  <c r="L361" i="47"/>
  <c r="K361" i="47"/>
  <c r="L360" i="47"/>
  <c r="K360" i="47"/>
  <c r="L359" i="47"/>
  <c r="K359" i="47"/>
  <c r="L358" i="47"/>
  <c r="K358" i="47"/>
  <c r="L357" i="47"/>
  <c r="L356" i="47"/>
  <c r="K356" i="47"/>
  <c r="L355" i="47"/>
  <c r="K355" i="47"/>
  <c r="L354" i="47"/>
  <c r="K354" i="47"/>
  <c r="L353" i="47"/>
  <c r="K353" i="47"/>
  <c r="L352" i="47"/>
  <c r="K352" i="47"/>
  <c r="L351" i="47"/>
  <c r="L350" i="47"/>
  <c r="K350" i="47"/>
  <c r="L349" i="47"/>
  <c r="K349" i="47"/>
  <c r="L348" i="47"/>
  <c r="K348" i="47"/>
  <c r="L347" i="47"/>
  <c r="K347" i="47"/>
  <c r="L346" i="47"/>
  <c r="K346" i="47"/>
  <c r="L345" i="47"/>
  <c r="L344" i="47"/>
  <c r="K344" i="47"/>
  <c r="L343" i="47"/>
  <c r="K343" i="47"/>
  <c r="L342" i="47"/>
  <c r="K342" i="47"/>
  <c r="L341" i="47"/>
  <c r="K341" i="47"/>
  <c r="L340" i="47"/>
  <c r="K340" i="47"/>
  <c r="L339" i="47"/>
  <c r="L338" i="47"/>
  <c r="K338" i="47"/>
  <c r="L337" i="47"/>
  <c r="K337" i="47"/>
  <c r="L336" i="47"/>
  <c r="K336" i="47"/>
  <c r="L335" i="47"/>
  <c r="K335" i="47"/>
  <c r="L334" i="47"/>
  <c r="K334" i="47"/>
  <c r="L333" i="47"/>
  <c r="L332" i="47"/>
  <c r="K332" i="47"/>
  <c r="L331" i="47"/>
  <c r="K331" i="47"/>
  <c r="L330" i="47"/>
  <c r="K330" i="47"/>
  <c r="L329" i="47"/>
  <c r="K329" i="47"/>
  <c r="L328" i="47"/>
  <c r="K328" i="47"/>
  <c r="L327" i="47"/>
  <c r="L326" i="47"/>
  <c r="K326" i="47"/>
  <c r="L325" i="47"/>
  <c r="K325" i="47"/>
  <c r="L324" i="47"/>
  <c r="K324" i="47"/>
  <c r="L323" i="47"/>
  <c r="K323" i="47"/>
  <c r="L322" i="47"/>
  <c r="K322" i="47"/>
  <c r="L321" i="47"/>
  <c r="L320" i="47"/>
  <c r="K320" i="47"/>
  <c r="L319" i="47"/>
  <c r="K319" i="47"/>
  <c r="L318" i="47"/>
  <c r="K318" i="47"/>
  <c r="L317" i="47"/>
  <c r="K317" i="47"/>
  <c r="L316" i="47"/>
  <c r="K316" i="47"/>
  <c r="L315" i="47"/>
  <c r="L314" i="47"/>
  <c r="K314" i="47"/>
  <c r="L313" i="47"/>
  <c r="K313" i="47"/>
  <c r="L312" i="47"/>
  <c r="K312" i="47"/>
  <c r="L311" i="47"/>
  <c r="K311" i="47"/>
  <c r="L310" i="47"/>
  <c r="K310" i="47"/>
  <c r="L309" i="47"/>
  <c r="L308" i="47"/>
  <c r="K308" i="47"/>
  <c r="L307" i="47"/>
  <c r="K307" i="47"/>
  <c r="L306" i="47"/>
  <c r="K306" i="47"/>
  <c r="L305" i="47"/>
  <c r="K305" i="47"/>
  <c r="L304" i="47"/>
  <c r="K304" i="47"/>
  <c r="L303" i="47"/>
  <c r="L302" i="47"/>
  <c r="K302" i="47"/>
  <c r="L301" i="47"/>
  <c r="K301" i="47"/>
  <c r="L300" i="47"/>
  <c r="K300" i="47"/>
  <c r="L299" i="47"/>
  <c r="K299" i="47"/>
  <c r="L298" i="47"/>
  <c r="K298" i="47"/>
  <c r="L297" i="47"/>
  <c r="L296" i="47"/>
  <c r="K296" i="47"/>
  <c r="L295" i="47"/>
  <c r="K295" i="47"/>
  <c r="L294" i="47"/>
  <c r="K294" i="47"/>
  <c r="L293" i="47"/>
  <c r="K293" i="47"/>
  <c r="L292" i="47"/>
  <c r="K292" i="47"/>
  <c r="L291" i="47"/>
  <c r="L290" i="47"/>
  <c r="K290" i="47"/>
  <c r="L289" i="47"/>
  <c r="K289" i="47"/>
  <c r="L288" i="47"/>
  <c r="K288" i="47"/>
  <c r="L287" i="47"/>
  <c r="K287" i="47"/>
  <c r="L286" i="47"/>
  <c r="K286" i="47"/>
  <c r="L285" i="47"/>
  <c r="L284" i="47"/>
  <c r="K284" i="47"/>
  <c r="L283" i="47"/>
  <c r="K283" i="47"/>
  <c r="L282" i="47"/>
  <c r="K282" i="47"/>
  <c r="L281" i="47"/>
  <c r="K281" i="47"/>
  <c r="L280" i="47"/>
  <c r="K280" i="47"/>
  <c r="L279" i="47"/>
  <c r="L278" i="47"/>
  <c r="K278" i="47"/>
  <c r="L277" i="47"/>
  <c r="K277" i="47"/>
  <c r="L276" i="47"/>
  <c r="K276" i="47"/>
  <c r="L275" i="47"/>
  <c r="K275" i="47"/>
  <c r="L274" i="47"/>
  <c r="K274" i="47"/>
  <c r="L273" i="47"/>
  <c r="L272" i="47"/>
  <c r="K272" i="47"/>
  <c r="L271" i="47"/>
  <c r="K271" i="47"/>
  <c r="L270" i="47"/>
  <c r="K270" i="47"/>
  <c r="L269" i="47"/>
  <c r="K269" i="47"/>
  <c r="L268" i="47"/>
  <c r="K268" i="47"/>
  <c r="L267" i="47"/>
  <c r="L266" i="47"/>
  <c r="K266" i="47"/>
  <c r="L265" i="47"/>
  <c r="K265" i="47"/>
  <c r="L264" i="47"/>
  <c r="K264" i="47"/>
  <c r="L263" i="47"/>
  <c r="K263" i="47"/>
  <c r="L262" i="47"/>
  <c r="K262" i="47"/>
  <c r="L261" i="47"/>
  <c r="L260" i="47"/>
  <c r="K260" i="47"/>
  <c r="L259" i="47"/>
  <c r="K259" i="47"/>
  <c r="L258" i="47"/>
  <c r="K258" i="47"/>
  <c r="L257" i="47"/>
  <c r="K257" i="47"/>
  <c r="L256" i="47"/>
  <c r="K256" i="47"/>
  <c r="L255" i="47"/>
  <c r="L254" i="47"/>
  <c r="K254" i="47"/>
  <c r="L253" i="47"/>
  <c r="K253" i="47"/>
  <c r="L252" i="47"/>
  <c r="K252" i="47"/>
  <c r="L251" i="47"/>
  <c r="K251" i="47"/>
  <c r="L250" i="47"/>
  <c r="K250" i="47"/>
  <c r="L249" i="47"/>
  <c r="L248" i="47"/>
  <c r="K248" i="47"/>
  <c r="L247" i="47"/>
  <c r="K247" i="47"/>
  <c r="L246" i="47"/>
  <c r="K246" i="47"/>
  <c r="L245" i="47"/>
  <c r="K245" i="47"/>
  <c r="L244" i="47"/>
  <c r="K244" i="47"/>
  <c r="L243" i="47"/>
  <c r="L242" i="47"/>
  <c r="K242" i="47"/>
  <c r="L241" i="47"/>
  <c r="K241" i="47"/>
  <c r="L240" i="47"/>
  <c r="K240" i="47"/>
  <c r="L239" i="47"/>
  <c r="K239" i="47"/>
  <c r="L238" i="47"/>
  <c r="K238" i="47"/>
  <c r="L237" i="47"/>
  <c r="L236" i="47"/>
  <c r="K236" i="47"/>
  <c r="L235" i="47"/>
  <c r="K235" i="47"/>
  <c r="L234" i="47"/>
  <c r="K234" i="47"/>
  <c r="L233" i="47"/>
  <c r="K233" i="47"/>
  <c r="L232" i="47"/>
  <c r="K232" i="47"/>
  <c r="L231" i="47"/>
  <c r="L230" i="47"/>
  <c r="K230" i="47"/>
  <c r="L229" i="47"/>
  <c r="K229" i="47"/>
  <c r="L228" i="47"/>
  <c r="K228" i="47"/>
  <c r="L227" i="47"/>
  <c r="K227" i="47"/>
  <c r="L226" i="47"/>
  <c r="K226" i="47"/>
  <c r="L225" i="47"/>
  <c r="L224" i="47"/>
  <c r="K224" i="47"/>
  <c r="L223" i="47"/>
  <c r="K223" i="47"/>
  <c r="L222" i="47"/>
  <c r="K222" i="47"/>
  <c r="L221" i="47"/>
  <c r="K221" i="47"/>
  <c r="L220" i="47"/>
  <c r="K220" i="47"/>
  <c r="L219" i="47"/>
  <c r="L218" i="47"/>
  <c r="K218" i="47"/>
  <c r="L217" i="47"/>
  <c r="K217" i="47"/>
  <c r="L216" i="47"/>
  <c r="K216" i="47"/>
  <c r="L215" i="47"/>
  <c r="K215" i="47"/>
  <c r="L214" i="47"/>
  <c r="K214" i="47"/>
  <c r="L213" i="47"/>
  <c r="L212" i="47"/>
  <c r="K212" i="47"/>
  <c r="L211" i="47"/>
  <c r="K211" i="47"/>
  <c r="L210" i="47"/>
  <c r="K210" i="47"/>
  <c r="L209" i="47"/>
  <c r="K209" i="47"/>
  <c r="L208" i="47"/>
  <c r="K208" i="47"/>
  <c r="L207" i="47"/>
  <c r="L206" i="47"/>
  <c r="K206" i="47"/>
  <c r="L205" i="47"/>
  <c r="K205" i="47"/>
  <c r="L204" i="47"/>
  <c r="K204" i="47"/>
  <c r="L203" i="47"/>
  <c r="K203" i="47"/>
  <c r="L202" i="47"/>
  <c r="K202" i="47"/>
  <c r="L201" i="47"/>
  <c r="L200" i="47"/>
  <c r="K200" i="47"/>
  <c r="L199" i="47"/>
  <c r="K199" i="47"/>
  <c r="L198" i="47"/>
  <c r="K198" i="47"/>
  <c r="L197" i="47"/>
  <c r="K197" i="47"/>
  <c r="L196" i="47"/>
  <c r="K196" i="47"/>
  <c r="L195" i="47"/>
  <c r="L194" i="47"/>
  <c r="K194" i="47"/>
  <c r="L193" i="47"/>
  <c r="K193" i="47"/>
  <c r="L192" i="47"/>
  <c r="K192" i="47"/>
  <c r="L191" i="47"/>
  <c r="K191" i="47"/>
  <c r="L190" i="47"/>
  <c r="K190" i="47"/>
  <c r="L189" i="47"/>
  <c r="L188" i="47"/>
  <c r="K188" i="47"/>
  <c r="L187" i="47"/>
  <c r="K187" i="47"/>
  <c r="L186" i="47"/>
  <c r="K186" i="47"/>
  <c r="L185" i="47"/>
  <c r="K185" i="47"/>
  <c r="L184" i="47"/>
  <c r="K184" i="47"/>
  <c r="L183" i="47"/>
  <c r="L182" i="47"/>
  <c r="K182" i="47"/>
  <c r="L181" i="47"/>
  <c r="K181" i="47"/>
  <c r="L180" i="47"/>
  <c r="K180" i="47"/>
  <c r="L179" i="47"/>
  <c r="K179" i="47"/>
  <c r="L178" i="47"/>
  <c r="K178" i="47"/>
  <c r="L177" i="47"/>
  <c r="L176" i="47"/>
  <c r="K176" i="47"/>
  <c r="L175" i="47"/>
  <c r="K175" i="47"/>
  <c r="L174" i="47"/>
  <c r="K174" i="47"/>
  <c r="L173" i="47"/>
  <c r="K173" i="47"/>
  <c r="L172" i="47"/>
  <c r="K172" i="47"/>
  <c r="L171" i="47"/>
  <c r="L170" i="47"/>
  <c r="K170" i="47"/>
  <c r="L169" i="47"/>
  <c r="K169" i="47"/>
  <c r="L168" i="47"/>
  <c r="K168" i="47"/>
  <c r="L167" i="47"/>
  <c r="K167" i="47"/>
  <c r="L166" i="47"/>
  <c r="K166" i="47"/>
  <c r="L165" i="47"/>
  <c r="L164" i="47"/>
  <c r="K164" i="47"/>
  <c r="L163" i="47"/>
  <c r="K163" i="47"/>
  <c r="L162" i="47"/>
  <c r="K162" i="47"/>
  <c r="L161" i="47"/>
  <c r="K161" i="47"/>
  <c r="L160" i="47"/>
  <c r="K160" i="47"/>
  <c r="L159" i="47"/>
  <c r="L158" i="47"/>
  <c r="K158" i="47"/>
  <c r="L157" i="47"/>
  <c r="K157" i="47"/>
  <c r="L156" i="47"/>
  <c r="K156" i="47"/>
  <c r="L155" i="47"/>
  <c r="K155" i="47"/>
  <c r="L154" i="47"/>
  <c r="K154" i="47"/>
  <c r="L153" i="47"/>
  <c r="L152" i="47"/>
  <c r="K152" i="47"/>
  <c r="L151" i="47"/>
  <c r="K151" i="47"/>
  <c r="L150" i="47"/>
  <c r="K150" i="47"/>
  <c r="L149" i="47"/>
  <c r="K149" i="47"/>
  <c r="L148" i="47"/>
  <c r="K148" i="47"/>
  <c r="L147" i="47"/>
  <c r="L146" i="47"/>
  <c r="K146" i="47"/>
  <c r="L145" i="47"/>
  <c r="K145" i="47"/>
  <c r="L144" i="47"/>
  <c r="K144" i="47"/>
  <c r="L143" i="47"/>
  <c r="K143" i="47"/>
  <c r="L142" i="47"/>
  <c r="K142" i="47"/>
  <c r="L141" i="47"/>
  <c r="L140" i="47"/>
  <c r="K140" i="47"/>
  <c r="L139" i="47"/>
  <c r="K139" i="47"/>
  <c r="L138" i="47"/>
  <c r="K138" i="47"/>
  <c r="L137" i="47"/>
  <c r="K137" i="47"/>
  <c r="L136" i="47"/>
  <c r="K136" i="47"/>
  <c r="L135" i="47"/>
  <c r="L134" i="47"/>
  <c r="K134" i="47"/>
  <c r="L133" i="47"/>
  <c r="K133" i="47"/>
  <c r="L132" i="47"/>
  <c r="K132" i="47"/>
  <c r="L131" i="47"/>
  <c r="K131" i="47"/>
  <c r="L130" i="47"/>
  <c r="K130" i="47"/>
  <c r="L129" i="47"/>
  <c r="L128" i="47"/>
  <c r="K128" i="47"/>
  <c r="L127" i="47"/>
  <c r="K127" i="47"/>
  <c r="L126" i="47"/>
  <c r="K126" i="47"/>
  <c r="L125" i="47"/>
  <c r="K125" i="47"/>
  <c r="L124" i="47"/>
  <c r="K124" i="47"/>
  <c r="L123" i="47"/>
  <c r="L122" i="47"/>
  <c r="K122" i="47"/>
  <c r="L121" i="47"/>
  <c r="K121" i="47"/>
  <c r="L120" i="47"/>
  <c r="K120" i="47"/>
  <c r="L119" i="47"/>
  <c r="K119" i="47"/>
  <c r="L118" i="47"/>
  <c r="K118" i="47"/>
  <c r="L117" i="47"/>
  <c r="L116" i="47"/>
  <c r="L115" i="47"/>
  <c r="L114" i="47"/>
  <c r="L113" i="47"/>
  <c r="L112" i="47"/>
  <c r="L111" i="47"/>
  <c r="L110" i="47"/>
  <c r="K110" i="47"/>
  <c r="L109" i="47"/>
  <c r="K109" i="47"/>
  <c r="L108" i="47"/>
  <c r="K108" i="47"/>
  <c r="L107" i="47"/>
  <c r="K107" i="47"/>
  <c r="L106" i="47"/>
  <c r="K106" i="47"/>
  <c r="L105" i="47"/>
  <c r="L104" i="47"/>
  <c r="K104" i="47"/>
  <c r="L103" i="47"/>
  <c r="K103" i="47"/>
  <c r="L102" i="47"/>
  <c r="K102" i="47"/>
  <c r="L101" i="47"/>
  <c r="K101" i="47"/>
  <c r="L100" i="47"/>
  <c r="K100" i="47"/>
  <c r="L99" i="47"/>
  <c r="L98" i="47"/>
  <c r="K98" i="47"/>
  <c r="L97" i="47"/>
  <c r="K97" i="47"/>
  <c r="L96" i="47"/>
  <c r="K96" i="47"/>
  <c r="L95" i="47"/>
  <c r="K95" i="47"/>
  <c r="L94" i="47"/>
  <c r="K94" i="47"/>
  <c r="L93" i="47"/>
  <c r="L92" i="47"/>
  <c r="K92" i="47"/>
  <c r="L91" i="47"/>
  <c r="K91" i="47"/>
  <c r="L90" i="47"/>
  <c r="K90" i="47"/>
  <c r="L89" i="47"/>
  <c r="K89" i="47"/>
  <c r="L88" i="47"/>
  <c r="K88" i="47"/>
  <c r="L87" i="47"/>
  <c r="L86" i="47"/>
  <c r="K86" i="47"/>
  <c r="L85" i="47"/>
  <c r="K85" i="47"/>
  <c r="L84" i="47"/>
  <c r="K84" i="47"/>
  <c r="L83" i="47"/>
  <c r="K83" i="47"/>
  <c r="L82" i="47"/>
  <c r="K82" i="47"/>
  <c r="L81" i="47"/>
  <c r="L80" i="47"/>
  <c r="K80" i="47"/>
  <c r="L79" i="47"/>
  <c r="K79" i="47"/>
  <c r="L78" i="47"/>
  <c r="K78" i="47"/>
  <c r="L77" i="47"/>
  <c r="K77" i="47"/>
  <c r="L76" i="47"/>
  <c r="K76" i="47"/>
  <c r="L75" i="47"/>
  <c r="L74" i="47"/>
  <c r="K74" i="47"/>
  <c r="L73" i="47"/>
  <c r="K73" i="47"/>
  <c r="L72" i="47"/>
  <c r="K72" i="47"/>
  <c r="L71" i="47"/>
  <c r="K71" i="47"/>
  <c r="L70" i="47"/>
  <c r="K70" i="47"/>
  <c r="L69" i="47"/>
  <c r="L68" i="47"/>
  <c r="K68" i="47"/>
  <c r="L67" i="47"/>
  <c r="K67" i="47"/>
  <c r="L66" i="47"/>
  <c r="K66" i="47"/>
  <c r="L65" i="47"/>
  <c r="K65" i="47"/>
  <c r="L64" i="47"/>
  <c r="K64" i="47"/>
  <c r="L63" i="47"/>
  <c r="L62" i="47"/>
  <c r="K62" i="47"/>
  <c r="L61" i="47"/>
  <c r="K61" i="47"/>
  <c r="L60" i="47"/>
  <c r="K60" i="47"/>
  <c r="L59" i="47"/>
  <c r="K59" i="47"/>
  <c r="L58" i="47"/>
  <c r="K58" i="47"/>
  <c r="L57" i="47"/>
  <c r="L56" i="47"/>
  <c r="K56" i="47"/>
  <c r="L55" i="47"/>
  <c r="K55" i="47"/>
  <c r="L54" i="47"/>
  <c r="K54" i="47"/>
  <c r="L53" i="47"/>
  <c r="K53" i="47"/>
  <c r="L52" i="47"/>
  <c r="K52" i="47"/>
  <c r="L51" i="47"/>
  <c r="L50" i="47"/>
  <c r="K50" i="47"/>
  <c r="L49" i="47"/>
  <c r="K49" i="47"/>
  <c r="L48" i="47"/>
  <c r="K48" i="47"/>
  <c r="L47" i="47"/>
  <c r="K47" i="47"/>
  <c r="L46" i="47"/>
  <c r="K46" i="47"/>
  <c r="L45" i="47"/>
  <c r="L44" i="47"/>
  <c r="K44" i="47"/>
  <c r="L43" i="47"/>
  <c r="K43" i="47"/>
  <c r="L42" i="47"/>
  <c r="K42" i="47"/>
  <c r="L41" i="47"/>
  <c r="K41" i="47"/>
  <c r="L40" i="47"/>
  <c r="K40" i="47"/>
  <c r="L39" i="47"/>
  <c r="L38" i="47"/>
  <c r="K38" i="47"/>
  <c r="L37" i="47"/>
  <c r="K37" i="47"/>
  <c r="L36" i="47"/>
  <c r="K36" i="47"/>
  <c r="L35" i="47"/>
  <c r="K35" i="47"/>
  <c r="L34" i="47"/>
  <c r="K34" i="47"/>
  <c r="L33" i="47"/>
  <c r="L32" i="47"/>
  <c r="K32" i="47"/>
  <c r="L31" i="47"/>
  <c r="K31" i="47"/>
  <c r="L30" i="47"/>
  <c r="K30" i="47"/>
  <c r="L29" i="47"/>
  <c r="K29" i="47"/>
  <c r="L28" i="47"/>
  <c r="K28" i="47"/>
  <c r="L27" i="47"/>
  <c r="L26" i="47"/>
  <c r="K26" i="47"/>
  <c r="L25" i="47"/>
  <c r="K25" i="47"/>
  <c r="L24" i="47"/>
  <c r="K24" i="47"/>
  <c r="L23" i="47"/>
  <c r="K23" i="47"/>
  <c r="L22" i="47"/>
  <c r="K22" i="47"/>
  <c r="L21" i="47"/>
  <c r="L20" i="47"/>
  <c r="K20" i="47"/>
  <c r="L19" i="47"/>
  <c r="K19" i="47"/>
  <c r="L18" i="47"/>
  <c r="K18" i="47"/>
  <c r="L17" i="47"/>
  <c r="K17" i="47"/>
  <c r="L16" i="47"/>
  <c r="K16" i="47"/>
  <c r="L15" i="47"/>
  <c r="L14" i="47"/>
  <c r="K14" i="47"/>
  <c r="L13" i="47"/>
  <c r="K13" i="47"/>
  <c r="L12" i="47"/>
  <c r="K12" i="47"/>
  <c r="L11" i="47"/>
  <c r="K11" i="47"/>
  <c r="L10" i="47"/>
  <c r="K10" i="47"/>
  <c r="I446" i="74"/>
  <c r="I445" i="74"/>
  <c r="I444" i="74"/>
  <c r="I443" i="74"/>
  <c r="I442" i="74"/>
  <c r="I440" i="74"/>
  <c r="I439" i="74"/>
  <c r="I438" i="74"/>
  <c r="I437" i="74"/>
  <c r="I436" i="74"/>
  <c r="I434" i="74"/>
  <c r="I433" i="74"/>
  <c r="I432" i="74"/>
  <c r="I431" i="74"/>
  <c r="I430" i="74"/>
  <c r="I428" i="74"/>
  <c r="I427" i="74"/>
  <c r="I426" i="74"/>
  <c r="I425" i="74"/>
  <c r="I424" i="74"/>
  <c r="I422" i="74"/>
  <c r="I421" i="74"/>
  <c r="I420" i="74"/>
  <c r="I419" i="74"/>
  <c r="I418" i="74"/>
  <c r="I416" i="74"/>
  <c r="I415" i="74"/>
  <c r="I414" i="74"/>
  <c r="I413" i="74"/>
  <c r="I412" i="74"/>
  <c r="I410" i="74"/>
  <c r="I409" i="74"/>
  <c r="I408" i="74"/>
  <c r="I407" i="74"/>
  <c r="I406" i="74"/>
  <c r="I404" i="74"/>
  <c r="I403" i="74"/>
  <c r="I402" i="74"/>
  <c r="I401" i="74"/>
  <c r="I400" i="74"/>
  <c r="I398" i="74"/>
  <c r="I397" i="74"/>
  <c r="I396" i="74"/>
  <c r="I395" i="74"/>
  <c r="I394" i="74"/>
  <c r="I392" i="74"/>
  <c r="I391" i="74"/>
  <c r="I390" i="74"/>
  <c r="I389" i="74"/>
  <c r="I388" i="74"/>
  <c r="I386" i="74"/>
  <c r="I385" i="74"/>
  <c r="I384" i="74"/>
  <c r="I383" i="74"/>
  <c r="I382" i="74"/>
  <c r="I380" i="74"/>
  <c r="I379" i="74"/>
  <c r="I378" i="74"/>
  <c r="I377" i="74"/>
  <c r="I376" i="74"/>
  <c r="I374" i="74"/>
  <c r="I373" i="74"/>
  <c r="I372" i="74"/>
  <c r="I371" i="74"/>
  <c r="I370" i="74"/>
  <c r="I368" i="74"/>
  <c r="I367" i="74"/>
  <c r="I366" i="74"/>
  <c r="I365" i="74"/>
  <c r="I364" i="74"/>
  <c r="I362" i="74"/>
  <c r="I361" i="74"/>
  <c r="I360" i="74"/>
  <c r="I359" i="74"/>
  <c r="I358" i="74"/>
  <c r="I356" i="74"/>
  <c r="I355" i="74"/>
  <c r="I354" i="74"/>
  <c r="I353" i="74"/>
  <c r="I352" i="74"/>
  <c r="I350" i="74"/>
  <c r="I349" i="74"/>
  <c r="I348" i="74"/>
  <c r="I347" i="74"/>
  <c r="I346" i="74"/>
  <c r="I344" i="74"/>
  <c r="I343" i="74"/>
  <c r="I342" i="74"/>
  <c r="I341" i="74"/>
  <c r="I340" i="74"/>
  <c r="I338" i="74"/>
  <c r="I337" i="74"/>
  <c r="I336" i="74"/>
  <c r="I335" i="74"/>
  <c r="I334" i="74"/>
  <c r="I332" i="74"/>
  <c r="I331" i="74"/>
  <c r="I330" i="74"/>
  <c r="I329" i="74"/>
  <c r="I328" i="74"/>
  <c r="I326" i="74"/>
  <c r="I325" i="74"/>
  <c r="I324" i="74"/>
  <c r="I323" i="74"/>
  <c r="I322" i="74"/>
  <c r="I320" i="74"/>
  <c r="I319" i="74"/>
  <c r="I318" i="74"/>
  <c r="I317" i="74"/>
  <c r="I316" i="74"/>
  <c r="I314" i="74"/>
  <c r="I313" i="74"/>
  <c r="I312" i="74"/>
  <c r="I311" i="74"/>
  <c r="I310" i="74"/>
  <c r="I308" i="74"/>
  <c r="I307" i="74"/>
  <c r="I306" i="74"/>
  <c r="I305" i="74"/>
  <c r="I304" i="74"/>
  <c r="I302" i="74"/>
  <c r="I301" i="74"/>
  <c r="I300" i="74"/>
  <c r="I299" i="74"/>
  <c r="I298" i="74"/>
  <c r="I296" i="74"/>
  <c r="I295" i="74"/>
  <c r="I294" i="74"/>
  <c r="I293" i="74"/>
  <c r="I292" i="74"/>
  <c r="I290" i="74"/>
  <c r="I289" i="74"/>
  <c r="I288" i="74"/>
  <c r="I287" i="74"/>
  <c r="I286" i="74"/>
  <c r="I284" i="74"/>
  <c r="I283" i="74"/>
  <c r="I282" i="74"/>
  <c r="I281" i="74"/>
  <c r="I280" i="74"/>
  <c r="I278" i="74"/>
  <c r="I277" i="74"/>
  <c r="I276" i="74"/>
  <c r="I275" i="74"/>
  <c r="I274" i="74"/>
  <c r="I272" i="74"/>
  <c r="I271" i="74"/>
  <c r="I270" i="74"/>
  <c r="I269" i="74"/>
  <c r="I268" i="74"/>
  <c r="I266" i="74"/>
  <c r="I265" i="74"/>
  <c r="I264" i="74"/>
  <c r="I263" i="74"/>
  <c r="I262" i="74"/>
  <c r="I260" i="74"/>
  <c r="I259" i="74"/>
  <c r="I258" i="74"/>
  <c r="I257" i="74"/>
  <c r="I256" i="74"/>
  <c r="I254" i="74"/>
  <c r="I253" i="74"/>
  <c r="I252" i="74"/>
  <c r="I251" i="74"/>
  <c r="I250" i="74"/>
  <c r="I248" i="74"/>
  <c r="I247" i="74"/>
  <c r="I246" i="74"/>
  <c r="I245" i="74"/>
  <c r="I244" i="74"/>
  <c r="I242" i="74"/>
  <c r="I241" i="74"/>
  <c r="I240" i="74"/>
  <c r="I239" i="74"/>
  <c r="I238" i="74"/>
  <c r="I236" i="74"/>
  <c r="I235" i="74"/>
  <c r="I234" i="74"/>
  <c r="I233" i="74"/>
  <c r="I232" i="74"/>
  <c r="I230" i="74"/>
  <c r="I229" i="74"/>
  <c r="I228" i="74"/>
  <c r="I227" i="74"/>
  <c r="I226" i="74"/>
  <c r="I224" i="74"/>
  <c r="I223" i="74"/>
  <c r="I222" i="74"/>
  <c r="I221" i="74"/>
  <c r="I220" i="74"/>
  <c r="I218" i="74"/>
  <c r="I217" i="74"/>
  <c r="I216" i="74"/>
  <c r="I215" i="74"/>
  <c r="I214" i="74"/>
  <c r="I212" i="74"/>
  <c r="I211" i="74"/>
  <c r="I210" i="74"/>
  <c r="I209" i="74"/>
  <c r="I208" i="74"/>
  <c r="I206" i="74"/>
  <c r="I205" i="74"/>
  <c r="I204" i="74"/>
  <c r="I203" i="74"/>
  <c r="I202" i="74"/>
  <c r="I200" i="74"/>
  <c r="I199" i="74"/>
  <c r="I198" i="74"/>
  <c r="I197" i="74"/>
  <c r="I196" i="74"/>
  <c r="I194" i="74"/>
  <c r="I193" i="74"/>
  <c r="I192" i="74"/>
  <c r="I191" i="74"/>
  <c r="I190" i="74"/>
  <c r="I188" i="74"/>
  <c r="I187" i="74"/>
  <c r="I186" i="74"/>
  <c r="I185" i="74"/>
  <c r="I184" i="74"/>
  <c r="I182" i="74"/>
  <c r="I181" i="74"/>
  <c r="I180" i="74"/>
  <c r="I179" i="74"/>
  <c r="I178" i="74"/>
  <c r="I176" i="74"/>
  <c r="I175" i="74"/>
  <c r="I174" i="74"/>
  <c r="I173" i="74"/>
  <c r="I172" i="74"/>
  <c r="I170" i="74"/>
  <c r="I169" i="74"/>
  <c r="I168" i="74"/>
  <c r="I167" i="74"/>
  <c r="I166" i="74"/>
  <c r="I164" i="74"/>
  <c r="I163" i="74"/>
  <c r="I162" i="74"/>
  <c r="I161" i="74"/>
  <c r="I160" i="74"/>
  <c r="I158" i="74"/>
  <c r="I157" i="74"/>
  <c r="I156" i="74"/>
  <c r="I155" i="74"/>
  <c r="I154" i="74"/>
  <c r="I152" i="74"/>
  <c r="I151" i="74"/>
  <c r="I150" i="74"/>
  <c r="I149" i="74"/>
  <c r="I148" i="74"/>
  <c r="I146" i="74"/>
  <c r="I145" i="74"/>
  <c r="I144" i="74"/>
  <c r="I143" i="74"/>
  <c r="I142" i="74"/>
  <c r="I140" i="74"/>
  <c r="I139" i="74"/>
  <c r="I138" i="74"/>
  <c r="I137" i="74"/>
  <c r="I136" i="74"/>
  <c r="I134" i="74"/>
  <c r="I133" i="74"/>
  <c r="I132" i="74"/>
  <c r="I131" i="74"/>
  <c r="I130" i="74"/>
  <c r="I128" i="74"/>
  <c r="I127" i="74"/>
  <c r="I126" i="74"/>
  <c r="I125" i="74"/>
  <c r="I124" i="74"/>
  <c r="I122" i="74"/>
  <c r="I121" i="74"/>
  <c r="I120" i="74"/>
  <c r="I119" i="74"/>
  <c r="I118" i="74"/>
  <c r="I116" i="74"/>
  <c r="I115" i="74"/>
  <c r="I114" i="74"/>
  <c r="I113" i="74"/>
  <c r="I112" i="74"/>
  <c r="I110" i="74"/>
  <c r="I109" i="74"/>
  <c r="I108" i="74"/>
  <c r="I107" i="74"/>
  <c r="I106" i="74"/>
  <c r="I104" i="74"/>
  <c r="I103" i="74"/>
  <c r="I102" i="74"/>
  <c r="I101" i="74"/>
  <c r="I100" i="74"/>
  <c r="I98" i="74"/>
  <c r="I97" i="74"/>
  <c r="I96" i="74"/>
  <c r="I95" i="74"/>
  <c r="I94" i="74"/>
  <c r="I92" i="74"/>
  <c r="I91" i="74"/>
  <c r="I90" i="74"/>
  <c r="I89" i="74"/>
  <c r="I88" i="74"/>
  <c r="I86" i="74"/>
  <c r="I85" i="74"/>
  <c r="I84" i="74"/>
  <c r="I83" i="74"/>
  <c r="I82" i="74"/>
  <c r="I80" i="74"/>
  <c r="I79" i="74"/>
  <c r="I78" i="74"/>
  <c r="I77" i="74"/>
  <c r="I76" i="74"/>
  <c r="I74" i="74"/>
  <c r="I73" i="74"/>
  <c r="I72" i="74"/>
  <c r="I71" i="74"/>
  <c r="I70" i="74"/>
  <c r="I68" i="74"/>
  <c r="I67" i="74"/>
  <c r="I66" i="74"/>
  <c r="I65" i="74"/>
  <c r="I64" i="74"/>
  <c r="I62" i="74"/>
  <c r="I61" i="74"/>
  <c r="I60" i="74"/>
  <c r="I59" i="74"/>
  <c r="I58" i="74"/>
  <c r="I56" i="74"/>
  <c r="I55" i="74"/>
  <c r="I54" i="74"/>
  <c r="I53" i="74"/>
  <c r="I52" i="74"/>
  <c r="I50" i="74"/>
  <c r="I49" i="74"/>
  <c r="I48" i="74"/>
  <c r="I47" i="74"/>
  <c r="I46" i="74"/>
  <c r="I44" i="74"/>
  <c r="I43" i="74"/>
  <c r="I42" i="74"/>
  <c r="I41" i="74"/>
  <c r="I40" i="74"/>
  <c r="I38" i="74"/>
  <c r="I37" i="74"/>
  <c r="I36" i="74"/>
  <c r="I35" i="74"/>
  <c r="I34" i="74"/>
  <c r="I32" i="74"/>
  <c r="I31" i="74"/>
  <c r="I30" i="74"/>
  <c r="I29" i="74"/>
  <c r="I28" i="74"/>
  <c r="I26" i="74"/>
  <c r="I25" i="74"/>
  <c r="I24" i="74"/>
  <c r="I23" i="74"/>
  <c r="I22" i="74"/>
  <c r="I20" i="74"/>
  <c r="I19" i="74"/>
  <c r="I18" i="74"/>
  <c r="I17" i="74"/>
  <c r="I16" i="74"/>
  <c r="I14" i="74"/>
  <c r="I13" i="74"/>
  <c r="I12" i="74"/>
  <c r="I11" i="74"/>
  <c r="I10" i="74"/>
  <c r="I446" i="47"/>
  <c r="I445" i="47"/>
  <c r="I444" i="47"/>
  <c r="I443" i="47"/>
  <c r="I442" i="47"/>
  <c r="I440" i="47"/>
  <c r="I439" i="47"/>
  <c r="I438" i="47"/>
  <c r="I437" i="47"/>
  <c r="I436" i="47"/>
  <c r="I434" i="47"/>
  <c r="I433" i="47"/>
  <c r="I432" i="47"/>
  <c r="I431" i="47"/>
  <c r="I430" i="47"/>
  <c r="I428" i="47"/>
  <c r="I427" i="47"/>
  <c r="I426" i="47"/>
  <c r="I425" i="47"/>
  <c r="I424" i="47"/>
  <c r="I422" i="47"/>
  <c r="I421" i="47"/>
  <c r="I420" i="47"/>
  <c r="I419" i="47"/>
  <c r="I418" i="47"/>
  <c r="I416" i="47"/>
  <c r="I415" i="47"/>
  <c r="I414" i="47"/>
  <c r="I413" i="47"/>
  <c r="I412" i="47"/>
  <c r="I410" i="47"/>
  <c r="I409" i="47"/>
  <c r="I408" i="47"/>
  <c r="I407" i="47"/>
  <c r="I406" i="47"/>
  <c r="I404" i="47"/>
  <c r="I403" i="47"/>
  <c r="I402" i="47"/>
  <c r="I401" i="47"/>
  <c r="I400" i="47"/>
  <c r="I398" i="47"/>
  <c r="I397" i="47"/>
  <c r="I396" i="47"/>
  <c r="I395" i="47"/>
  <c r="I394" i="47"/>
  <c r="I392" i="47"/>
  <c r="I391" i="47"/>
  <c r="I390" i="47"/>
  <c r="I389" i="47"/>
  <c r="I388" i="47"/>
  <c r="I386" i="47"/>
  <c r="I385" i="47"/>
  <c r="I384" i="47"/>
  <c r="I383" i="47"/>
  <c r="I382" i="47"/>
  <c r="I380" i="47"/>
  <c r="I379" i="47"/>
  <c r="I378" i="47"/>
  <c r="I377" i="47"/>
  <c r="I376" i="47"/>
  <c r="I374" i="47"/>
  <c r="I373" i="47"/>
  <c r="I372" i="47"/>
  <c r="I371" i="47"/>
  <c r="I370" i="47"/>
  <c r="I368" i="47"/>
  <c r="I367" i="47"/>
  <c r="I366" i="47"/>
  <c r="I365" i="47"/>
  <c r="I364" i="47"/>
  <c r="I362" i="47"/>
  <c r="I361" i="47"/>
  <c r="I360" i="47"/>
  <c r="I359" i="47"/>
  <c r="I358" i="47"/>
  <c r="I356" i="47"/>
  <c r="I355" i="47"/>
  <c r="I354" i="47"/>
  <c r="I353" i="47"/>
  <c r="I352" i="47"/>
  <c r="I350" i="47"/>
  <c r="I349" i="47"/>
  <c r="I348" i="47"/>
  <c r="I347" i="47"/>
  <c r="I346" i="47"/>
  <c r="I344" i="47"/>
  <c r="I343" i="47"/>
  <c r="I342" i="47"/>
  <c r="I341" i="47"/>
  <c r="I340" i="47"/>
  <c r="I338" i="47"/>
  <c r="I337" i="47"/>
  <c r="I336" i="47"/>
  <c r="I335" i="47"/>
  <c r="I334" i="47"/>
  <c r="I332" i="47"/>
  <c r="I331" i="47"/>
  <c r="I330" i="47"/>
  <c r="I329" i="47"/>
  <c r="I328" i="47"/>
  <c r="I326" i="47"/>
  <c r="I325" i="47"/>
  <c r="I324" i="47"/>
  <c r="I323" i="47"/>
  <c r="I322" i="47"/>
  <c r="I320" i="47"/>
  <c r="I319" i="47"/>
  <c r="I318" i="47"/>
  <c r="I317" i="47"/>
  <c r="I316" i="47"/>
  <c r="I314" i="47"/>
  <c r="I313" i="47"/>
  <c r="I312" i="47"/>
  <c r="I311" i="47"/>
  <c r="I310" i="47"/>
  <c r="I308" i="47"/>
  <c r="I307" i="47"/>
  <c r="I306" i="47"/>
  <c r="I305" i="47"/>
  <c r="I304" i="47"/>
  <c r="I302" i="47"/>
  <c r="I301" i="47"/>
  <c r="I300" i="47"/>
  <c r="I299" i="47"/>
  <c r="I298" i="47"/>
  <c r="I296" i="47"/>
  <c r="I295" i="47"/>
  <c r="I294" i="47"/>
  <c r="I293" i="47"/>
  <c r="I292" i="47"/>
  <c r="I290" i="47"/>
  <c r="I289" i="47"/>
  <c r="I288" i="47"/>
  <c r="I287" i="47"/>
  <c r="I286" i="47"/>
  <c r="I284" i="47"/>
  <c r="I283" i="47"/>
  <c r="I282" i="47"/>
  <c r="I281" i="47"/>
  <c r="I280" i="47"/>
  <c r="I278" i="47"/>
  <c r="I277" i="47"/>
  <c r="I276" i="47"/>
  <c r="I275" i="47"/>
  <c r="I274" i="47"/>
  <c r="I272" i="47"/>
  <c r="I271" i="47"/>
  <c r="I270" i="47"/>
  <c r="I269" i="47"/>
  <c r="I268" i="47"/>
  <c r="I266" i="47"/>
  <c r="I265" i="47"/>
  <c r="I264" i="47"/>
  <c r="I263" i="47"/>
  <c r="I262" i="47"/>
  <c r="I260" i="47"/>
  <c r="I259" i="47"/>
  <c r="I258" i="47"/>
  <c r="I257" i="47"/>
  <c r="I256" i="47"/>
  <c r="I254" i="47"/>
  <c r="I253" i="47"/>
  <c r="I252" i="47"/>
  <c r="I251" i="47"/>
  <c r="I250" i="47"/>
  <c r="I248" i="47"/>
  <c r="I247" i="47"/>
  <c r="I246" i="47"/>
  <c r="I245" i="47"/>
  <c r="I244" i="47"/>
  <c r="I242" i="47"/>
  <c r="I241" i="47"/>
  <c r="I240" i="47"/>
  <c r="I239" i="47"/>
  <c r="I238" i="47"/>
  <c r="I236" i="47"/>
  <c r="I235" i="47"/>
  <c r="I234" i="47"/>
  <c r="I233" i="47"/>
  <c r="I232" i="47"/>
  <c r="I230" i="47"/>
  <c r="I229" i="47"/>
  <c r="I228" i="47"/>
  <c r="I227" i="47"/>
  <c r="I226" i="47"/>
  <c r="I224" i="47"/>
  <c r="I223" i="47"/>
  <c r="I222" i="47"/>
  <c r="I221" i="47"/>
  <c r="I220" i="47"/>
  <c r="I218" i="47"/>
  <c r="I217" i="47"/>
  <c r="I216" i="47"/>
  <c r="I215" i="47"/>
  <c r="I214" i="47"/>
  <c r="I212" i="47"/>
  <c r="I211" i="47"/>
  <c r="I210" i="47"/>
  <c r="I209" i="47"/>
  <c r="I208" i="47"/>
  <c r="I206" i="47"/>
  <c r="I205" i="47"/>
  <c r="I204" i="47"/>
  <c r="I203" i="47"/>
  <c r="I202" i="47"/>
  <c r="I200" i="47"/>
  <c r="I199" i="47"/>
  <c r="I198" i="47"/>
  <c r="I197" i="47"/>
  <c r="I196" i="47"/>
  <c r="I194" i="47"/>
  <c r="I193" i="47"/>
  <c r="I192" i="47"/>
  <c r="I191" i="47"/>
  <c r="I190" i="47"/>
  <c r="I188" i="47"/>
  <c r="I187" i="47"/>
  <c r="I186" i="47"/>
  <c r="I185" i="47"/>
  <c r="I184" i="47"/>
  <c r="I182" i="47"/>
  <c r="I181" i="47"/>
  <c r="I180" i="47"/>
  <c r="I179" i="47"/>
  <c r="I178" i="47"/>
  <c r="I176" i="47"/>
  <c r="I175" i="47"/>
  <c r="I174" i="47"/>
  <c r="I173" i="47"/>
  <c r="I172" i="47"/>
  <c r="I170" i="47"/>
  <c r="I169" i="47"/>
  <c r="I168" i="47"/>
  <c r="I167" i="47"/>
  <c r="I166" i="47"/>
  <c r="I164" i="47"/>
  <c r="I163" i="47"/>
  <c r="I162" i="47"/>
  <c r="I161" i="47"/>
  <c r="I160" i="47"/>
  <c r="I158" i="47"/>
  <c r="I157" i="47"/>
  <c r="I156" i="47"/>
  <c r="I155" i="47"/>
  <c r="I154" i="47"/>
  <c r="I152" i="47"/>
  <c r="I151" i="47"/>
  <c r="I150" i="47"/>
  <c r="I149" i="47"/>
  <c r="I148" i="47"/>
  <c r="I146" i="47"/>
  <c r="I145" i="47"/>
  <c r="I144" i="47"/>
  <c r="I143" i="47"/>
  <c r="I142" i="47"/>
  <c r="I140" i="47"/>
  <c r="I139" i="47"/>
  <c r="I138" i="47"/>
  <c r="I137" i="47"/>
  <c r="I136" i="47"/>
  <c r="I134" i="47"/>
  <c r="I133" i="47"/>
  <c r="I132" i="47"/>
  <c r="I131" i="47"/>
  <c r="I130" i="47"/>
  <c r="I128" i="47"/>
  <c r="I127" i="47"/>
  <c r="I126" i="47"/>
  <c r="I125" i="47"/>
  <c r="I124" i="47"/>
  <c r="I122" i="47"/>
  <c r="I121" i="47"/>
  <c r="I120" i="47"/>
  <c r="I119" i="47"/>
  <c r="I118" i="47"/>
  <c r="I116" i="47"/>
  <c r="I115" i="47"/>
  <c r="I114" i="47"/>
  <c r="I113" i="47"/>
  <c r="I112" i="47"/>
  <c r="I110" i="47"/>
  <c r="I109" i="47"/>
  <c r="I108" i="47"/>
  <c r="I107" i="47"/>
  <c r="I106" i="47"/>
  <c r="I104" i="47"/>
  <c r="I103" i="47"/>
  <c r="I102" i="47"/>
  <c r="I101" i="47"/>
  <c r="I100" i="47"/>
  <c r="I98" i="47"/>
  <c r="I97" i="47"/>
  <c r="I96" i="47"/>
  <c r="I95" i="47"/>
  <c r="I94" i="47"/>
  <c r="I92" i="47"/>
  <c r="I91" i="47"/>
  <c r="I90" i="47"/>
  <c r="I89" i="47"/>
  <c r="I88" i="47"/>
  <c r="I86" i="47"/>
  <c r="I85" i="47"/>
  <c r="I84" i="47"/>
  <c r="I83" i="47"/>
  <c r="I82" i="47"/>
  <c r="I80" i="47"/>
  <c r="I79" i="47"/>
  <c r="I78" i="47"/>
  <c r="I77" i="47"/>
  <c r="I76" i="47"/>
  <c r="I74" i="47"/>
  <c r="I73" i="47"/>
  <c r="I72" i="47"/>
  <c r="I71" i="47"/>
  <c r="I70" i="47"/>
  <c r="I68" i="47"/>
  <c r="I67" i="47"/>
  <c r="I66" i="47"/>
  <c r="I65" i="47"/>
  <c r="I64" i="47"/>
  <c r="I62" i="47"/>
  <c r="I61" i="47"/>
  <c r="I60" i="47"/>
  <c r="I59" i="47"/>
  <c r="I58" i="47"/>
  <c r="I56" i="47"/>
  <c r="I55" i="47"/>
  <c r="I54" i="47"/>
  <c r="I53" i="47"/>
  <c r="I52" i="47"/>
  <c r="I50" i="47"/>
  <c r="I49" i="47"/>
  <c r="I48" i="47"/>
  <c r="I47" i="47"/>
  <c r="I46" i="47"/>
  <c r="I44" i="47"/>
  <c r="I43" i="47"/>
  <c r="I42" i="47"/>
  <c r="I41" i="47"/>
  <c r="I40" i="47"/>
  <c r="I38" i="47"/>
  <c r="I37" i="47"/>
  <c r="I36" i="47"/>
  <c r="I35" i="47"/>
  <c r="I34" i="47"/>
  <c r="I32" i="47"/>
  <c r="I31" i="47"/>
  <c r="I30" i="47"/>
  <c r="I29" i="47"/>
  <c r="I28" i="47"/>
  <c r="I26" i="47"/>
  <c r="I25" i="47"/>
  <c r="I24" i="47"/>
  <c r="I23" i="47"/>
  <c r="I22" i="47"/>
  <c r="I20" i="47"/>
  <c r="I19" i="47"/>
  <c r="I18" i="47"/>
  <c r="I17" i="47"/>
  <c r="I16" i="47"/>
  <c r="I14" i="47"/>
  <c r="I13" i="47"/>
  <c r="I12" i="47"/>
  <c r="I11" i="47"/>
  <c r="I10" i="47"/>
  <c r="L9" i="73"/>
  <c r="L9" i="74"/>
  <c r="L9" i="47"/>
  <c r="L8" i="73"/>
  <c r="L7" i="73"/>
  <c r="L6" i="73"/>
  <c r="L5" i="73"/>
  <c r="L4" i="73"/>
  <c r="L8" i="74"/>
  <c r="K8" i="74"/>
  <c r="L7" i="74"/>
  <c r="K7" i="74"/>
  <c r="L6" i="74"/>
  <c r="K6" i="74"/>
  <c r="L5" i="74"/>
  <c r="K5" i="74"/>
  <c r="L4" i="74"/>
  <c r="K4" i="74"/>
  <c r="L8" i="47"/>
  <c r="K8" i="47"/>
  <c r="L7" i="47"/>
  <c r="K7" i="47"/>
  <c r="L6" i="47"/>
  <c r="K6" i="47"/>
  <c r="L5" i="47"/>
  <c r="K5" i="47"/>
  <c r="L4" i="47"/>
  <c r="K4" i="47"/>
  <c r="I4" i="74"/>
  <c r="I8" i="74"/>
  <c r="I7" i="74"/>
  <c r="I6" i="74"/>
  <c r="I5" i="74"/>
  <c r="BN80" i="25" l="1"/>
  <c r="BM80" i="25"/>
  <c r="BN79" i="25"/>
  <c r="BM79" i="25"/>
  <c r="BN78" i="25"/>
  <c r="BM78" i="25"/>
  <c r="BN77" i="25"/>
  <c r="BM77" i="25"/>
  <c r="BN76" i="25"/>
  <c r="BM76" i="25"/>
  <c r="BN75" i="25"/>
  <c r="BM75" i="25"/>
  <c r="BN74" i="25"/>
  <c r="BM74" i="25"/>
  <c r="BN73" i="25"/>
  <c r="BM73" i="25"/>
  <c r="BN72" i="25"/>
  <c r="BM72" i="25"/>
  <c r="BN71" i="25"/>
  <c r="BM71" i="25"/>
  <c r="BN70" i="25"/>
  <c r="BM70" i="25"/>
  <c r="BN69" i="25"/>
  <c r="BM69" i="25"/>
  <c r="BN68" i="25"/>
  <c r="BM68" i="25"/>
  <c r="BN67" i="25"/>
  <c r="BM67" i="25"/>
  <c r="BN66" i="25"/>
  <c r="BM66" i="25"/>
  <c r="BN65" i="25"/>
  <c r="BM65" i="25"/>
  <c r="BN64" i="25"/>
  <c r="BM64" i="25"/>
  <c r="BN63" i="25"/>
  <c r="BM63" i="25"/>
  <c r="BN62" i="25"/>
  <c r="BM62" i="25"/>
  <c r="BN61" i="25"/>
  <c r="BM61" i="25"/>
  <c r="BN60" i="25"/>
  <c r="BM60" i="25"/>
  <c r="BN59" i="25"/>
  <c r="BM59" i="25"/>
  <c r="BN58" i="25"/>
  <c r="BM58" i="25"/>
  <c r="BN57" i="25"/>
  <c r="BM57" i="25"/>
  <c r="BN56" i="25"/>
  <c r="BM56" i="25"/>
  <c r="BN55" i="25"/>
  <c r="BM55" i="25"/>
  <c r="BN54" i="25"/>
  <c r="BM54" i="25"/>
  <c r="BN53" i="25"/>
  <c r="BM53" i="25"/>
  <c r="BN52" i="25"/>
  <c r="BM52" i="25"/>
  <c r="BN51" i="25"/>
  <c r="BM51" i="25"/>
  <c r="BN50" i="25"/>
  <c r="BM50" i="25"/>
  <c r="BN49" i="25"/>
  <c r="BM49" i="25"/>
  <c r="BN48" i="25"/>
  <c r="BM48" i="25"/>
  <c r="BN47" i="25"/>
  <c r="BM47" i="25"/>
  <c r="BN46" i="25"/>
  <c r="BM46" i="25"/>
  <c r="BN45" i="25"/>
  <c r="BM45" i="25"/>
  <c r="BN44" i="25"/>
  <c r="BM44" i="25"/>
  <c r="BN43" i="25"/>
  <c r="BM43" i="25"/>
  <c r="BN42" i="25"/>
  <c r="BM42" i="25"/>
  <c r="BN41" i="25"/>
  <c r="BM41" i="25"/>
  <c r="BN40" i="25"/>
  <c r="BM40" i="25"/>
  <c r="BN39" i="25"/>
  <c r="BM39" i="25"/>
  <c r="BN38" i="25"/>
  <c r="BM38" i="25"/>
  <c r="BN37" i="25"/>
  <c r="BM37" i="25"/>
  <c r="BN36" i="25"/>
  <c r="BM36" i="25"/>
  <c r="BN35" i="25"/>
  <c r="BM35" i="25"/>
  <c r="BN34" i="25"/>
  <c r="BM34" i="25"/>
  <c r="BN33" i="25"/>
  <c r="BM33" i="25"/>
  <c r="BN32" i="25"/>
  <c r="BM32" i="25"/>
  <c r="BN31" i="25"/>
  <c r="BM31" i="25"/>
  <c r="BN30" i="25"/>
  <c r="BM30" i="25"/>
  <c r="BN29" i="25"/>
  <c r="BM29" i="25"/>
  <c r="BN28" i="25"/>
  <c r="BM28" i="25"/>
  <c r="BN27" i="25"/>
  <c r="BM27" i="25"/>
  <c r="BN26" i="25"/>
  <c r="BM26" i="25"/>
  <c r="BN25" i="25"/>
  <c r="BM25" i="25"/>
  <c r="BN24" i="25"/>
  <c r="BM24" i="25"/>
  <c r="BN23" i="25"/>
  <c r="BM23" i="25"/>
  <c r="BN22" i="25"/>
  <c r="BM22" i="25"/>
  <c r="BN21" i="25"/>
  <c r="BM21" i="25"/>
  <c r="BN20" i="25"/>
  <c r="BM20" i="25"/>
  <c r="BN19" i="25"/>
  <c r="BM19" i="25"/>
  <c r="BN18" i="25"/>
  <c r="BM18" i="25"/>
  <c r="BN17" i="25"/>
  <c r="BM17" i="25"/>
  <c r="BN16" i="25"/>
  <c r="BM16" i="25"/>
  <c r="BN15" i="25"/>
  <c r="BM15" i="25"/>
  <c r="BN14" i="25"/>
  <c r="BM14" i="25"/>
  <c r="BN13" i="25"/>
  <c r="BM13" i="25"/>
  <c r="BN12" i="25"/>
  <c r="BM12" i="25"/>
  <c r="BN11" i="25"/>
  <c r="BM11" i="25"/>
  <c r="BN10" i="25"/>
  <c r="BM10" i="25"/>
  <c r="BN9" i="25"/>
  <c r="BM9" i="25"/>
  <c r="BN8" i="25"/>
  <c r="BM8" i="25"/>
  <c r="BN7" i="25"/>
  <c r="BM7" i="25"/>
  <c r="BE80" i="25"/>
  <c r="BD80" i="25"/>
  <c r="BE79" i="25"/>
  <c r="BD79" i="25"/>
  <c r="BE78" i="25"/>
  <c r="BD78" i="25"/>
  <c r="BE77" i="25"/>
  <c r="BD77" i="25"/>
  <c r="BE76" i="25"/>
  <c r="BD76" i="25"/>
  <c r="BE75" i="25"/>
  <c r="BD75" i="25"/>
  <c r="BE74" i="25"/>
  <c r="BD74" i="25"/>
  <c r="BE73" i="25"/>
  <c r="BD73" i="25"/>
  <c r="BE72" i="25"/>
  <c r="BD72" i="25"/>
  <c r="BE71" i="25"/>
  <c r="BD71" i="25"/>
  <c r="BE70" i="25"/>
  <c r="BD70" i="25"/>
  <c r="BE69" i="25"/>
  <c r="BD69" i="25"/>
  <c r="BE68" i="25"/>
  <c r="BD68" i="25"/>
  <c r="BE67" i="25"/>
  <c r="BD67" i="25"/>
  <c r="BE66" i="25"/>
  <c r="BD66" i="25"/>
  <c r="BE65" i="25"/>
  <c r="BD65" i="25"/>
  <c r="BE64" i="25"/>
  <c r="BD64" i="25"/>
  <c r="BE63" i="25"/>
  <c r="BD63" i="25"/>
  <c r="BE62" i="25"/>
  <c r="BD62" i="25"/>
  <c r="BE61" i="25"/>
  <c r="BD61" i="25"/>
  <c r="BE60" i="25"/>
  <c r="BD60" i="25"/>
  <c r="BE59" i="25"/>
  <c r="BD59" i="25"/>
  <c r="BE58" i="25"/>
  <c r="BD58" i="25"/>
  <c r="BE57" i="25"/>
  <c r="BD57" i="25"/>
  <c r="BE56" i="25"/>
  <c r="BD56" i="25"/>
  <c r="BE55" i="25"/>
  <c r="BD55" i="25"/>
  <c r="BE54" i="25"/>
  <c r="BD54" i="25"/>
  <c r="BE53" i="25"/>
  <c r="BD53" i="25"/>
  <c r="BE52" i="25"/>
  <c r="BD52" i="25"/>
  <c r="BE51" i="25"/>
  <c r="BD51" i="25"/>
  <c r="BE50" i="25"/>
  <c r="BD50" i="25"/>
  <c r="BE49" i="25"/>
  <c r="BD49" i="25"/>
  <c r="BE48" i="25"/>
  <c r="BD48" i="25"/>
  <c r="BE47" i="25"/>
  <c r="BD47" i="25"/>
  <c r="BE46" i="25"/>
  <c r="BD46" i="25"/>
  <c r="BE45" i="25"/>
  <c r="BD45" i="25"/>
  <c r="BE44" i="25"/>
  <c r="BD44" i="25"/>
  <c r="BE43" i="25"/>
  <c r="BD43" i="25"/>
  <c r="BE42" i="25"/>
  <c r="BD42" i="25"/>
  <c r="BE41" i="25"/>
  <c r="BD41" i="25"/>
  <c r="BE40" i="25"/>
  <c r="BD40" i="25"/>
  <c r="BE39" i="25"/>
  <c r="BD39" i="25"/>
  <c r="BE38" i="25"/>
  <c r="BD38" i="25"/>
  <c r="BE37" i="25"/>
  <c r="BD37" i="25"/>
  <c r="BE36" i="25"/>
  <c r="BD36" i="25"/>
  <c r="BE35" i="25"/>
  <c r="BD35" i="25"/>
  <c r="BE34" i="25"/>
  <c r="BD34" i="25"/>
  <c r="BE33" i="25"/>
  <c r="BD33" i="25"/>
  <c r="BE32" i="25"/>
  <c r="BD32" i="25"/>
  <c r="BE31" i="25"/>
  <c r="BD31" i="25"/>
  <c r="BE30" i="25"/>
  <c r="BD30" i="25"/>
  <c r="BE29" i="25"/>
  <c r="BD29" i="25"/>
  <c r="BE28" i="25"/>
  <c r="BD28" i="25"/>
  <c r="BE27" i="25"/>
  <c r="BD27" i="25"/>
  <c r="BE26" i="25"/>
  <c r="BD26" i="25"/>
  <c r="BE25" i="25"/>
  <c r="BD25" i="25"/>
  <c r="BE24" i="25"/>
  <c r="BD24" i="25"/>
  <c r="BE23" i="25"/>
  <c r="BD23" i="25"/>
  <c r="BE22" i="25"/>
  <c r="BD22" i="25"/>
  <c r="BE21" i="25"/>
  <c r="BD21" i="25"/>
  <c r="BE20" i="25"/>
  <c r="BD20" i="25"/>
  <c r="BE19" i="25"/>
  <c r="BD19" i="25"/>
  <c r="BE18" i="25"/>
  <c r="BD18" i="25"/>
  <c r="BE17" i="25"/>
  <c r="BD17" i="25"/>
  <c r="BE16" i="25"/>
  <c r="BD16" i="25"/>
  <c r="BE15" i="25"/>
  <c r="BD15" i="25"/>
  <c r="BE14" i="25"/>
  <c r="BD14" i="25"/>
  <c r="BE13" i="25"/>
  <c r="BD13" i="25"/>
  <c r="BE12" i="25"/>
  <c r="BD12" i="25"/>
  <c r="BE11" i="25"/>
  <c r="BD11" i="25"/>
  <c r="BE10" i="25"/>
  <c r="BD10" i="25"/>
  <c r="BE9" i="25"/>
  <c r="BD9" i="25"/>
  <c r="BE8" i="25"/>
  <c r="BD8" i="25"/>
  <c r="BE7" i="25"/>
  <c r="BD7" i="25"/>
  <c r="AV80" i="25"/>
  <c r="AU80" i="25"/>
  <c r="AV79" i="25"/>
  <c r="AU79" i="25"/>
  <c r="AV78" i="25"/>
  <c r="AU78" i="25"/>
  <c r="AV77" i="25"/>
  <c r="AU77" i="25"/>
  <c r="AV76" i="25"/>
  <c r="AU76" i="25"/>
  <c r="AV75" i="25"/>
  <c r="AU75" i="25"/>
  <c r="AV74" i="25"/>
  <c r="AU74" i="25"/>
  <c r="AV73" i="25"/>
  <c r="AU73" i="25"/>
  <c r="AV72" i="25"/>
  <c r="AU72" i="25"/>
  <c r="AV71" i="25"/>
  <c r="AU71" i="25"/>
  <c r="AV70" i="25"/>
  <c r="AU70" i="25"/>
  <c r="AV69" i="25"/>
  <c r="AU69" i="25"/>
  <c r="AV68" i="25"/>
  <c r="AU68" i="25"/>
  <c r="AV67" i="25"/>
  <c r="AU67" i="25"/>
  <c r="AV66" i="25"/>
  <c r="AU66" i="25"/>
  <c r="AV65" i="25"/>
  <c r="AU65" i="25"/>
  <c r="AV64" i="25"/>
  <c r="AU64" i="25"/>
  <c r="AV63" i="25"/>
  <c r="AU63" i="25"/>
  <c r="AV62" i="25"/>
  <c r="AU62" i="25"/>
  <c r="AV61" i="25"/>
  <c r="AU61" i="25"/>
  <c r="AV60" i="25"/>
  <c r="AU60" i="25"/>
  <c r="AV59" i="25"/>
  <c r="AU59" i="25"/>
  <c r="AV58" i="25"/>
  <c r="AU58" i="25"/>
  <c r="AV57" i="25"/>
  <c r="AU57" i="25"/>
  <c r="AV56" i="25"/>
  <c r="AU56" i="25"/>
  <c r="AV55" i="25"/>
  <c r="AU55" i="25"/>
  <c r="AV54" i="25"/>
  <c r="AU54" i="25"/>
  <c r="AV53" i="25"/>
  <c r="AU53" i="25"/>
  <c r="AV52" i="25"/>
  <c r="AU52" i="25"/>
  <c r="AV51" i="25"/>
  <c r="AU51" i="25"/>
  <c r="AV50" i="25"/>
  <c r="AU50" i="25"/>
  <c r="AV49" i="25"/>
  <c r="AU49" i="25"/>
  <c r="AV48" i="25"/>
  <c r="AU48" i="25"/>
  <c r="AV47" i="25"/>
  <c r="AU47" i="25"/>
  <c r="AV46" i="25"/>
  <c r="AU46" i="25"/>
  <c r="AV45" i="25"/>
  <c r="AU45" i="25"/>
  <c r="AV44" i="25"/>
  <c r="AU44" i="25"/>
  <c r="AV43" i="25"/>
  <c r="AU43" i="25"/>
  <c r="AV42" i="25"/>
  <c r="AU42" i="25"/>
  <c r="AV41" i="25"/>
  <c r="AU41" i="25"/>
  <c r="AV40" i="25"/>
  <c r="AU40" i="25"/>
  <c r="AV39" i="25"/>
  <c r="AU39" i="25"/>
  <c r="AV38" i="25"/>
  <c r="AU38" i="25"/>
  <c r="AV37" i="25"/>
  <c r="AU37" i="25"/>
  <c r="AV36" i="25"/>
  <c r="AU36" i="25"/>
  <c r="AV35" i="25"/>
  <c r="AU35" i="25"/>
  <c r="AV34" i="25"/>
  <c r="AU34" i="25"/>
  <c r="AV33" i="25"/>
  <c r="AU33" i="25"/>
  <c r="AV32" i="25"/>
  <c r="AU32" i="25"/>
  <c r="AV31" i="25"/>
  <c r="AU31" i="25"/>
  <c r="AV30" i="25"/>
  <c r="AU30" i="25"/>
  <c r="AV29" i="25"/>
  <c r="AU29" i="25"/>
  <c r="AV28" i="25"/>
  <c r="AU28" i="25"/>
  <c r="AV27" i="25"/>
  <c r="AU27" i="25"/>
  <c r="AV26" i="25"/>
  <c r="AU26" i="25"/>
  <c r="AV25" i="25"/>
  <c r="AU25" i="25"/>
  <c r="AV24" i="25"/>
  <c r="AU24" i="25"/>
  <c r="AV23" i="25"/>
  <c r="AU23" i="25"/>
  <c r="AV22" i="25"/>
  <c r="AU22" i="25"/>
  <c r="AV21" i="25"/>
  <c r="AU21" i="25"/>
  <c r="AV20" i="25"/>
  <c r="AU20" i="25"/>
  <c r="AV19" i="25"/>
  <c r="AU19" i="25"/>
  <c r="AV18" i="25"/>
  <c r="AU18" i="25"/>
  <c r="AV17" i="25"/>
  <c r="AU17" i="25"/>
  <c r="AV16" i="25"/>
  <c r="AU16" i="25"/>
  <c r="AV15" i="25"/>
  <c r="AU15" i="25"/>
  <c r="AV14" i="25"/>
  <c r="AU14" i="25"/>
  <c r="AV13" i="25"/>
  <c r="AU13" i="25"/>
  <c r="AV12" i="25"/>
  <c r="AU12" i="25"/>
  <c r="AV11" i="25"/>
  <c r="AU11" i="25"/>
  <c r="AV10" i="25"/>
  <c r="AU10" i="25"/>
  <c r="AV9" i="25"/>
  <c r="AU9" i="25"/>
  <c r="AV8" i="25"/>
  <c r="AU8" i="25"/>
  <c r="AV7" i="25"/>
  <c r="AU7" i="25"/>
  <c r="AM80" i="25"/>
  <c r="AL80" i="25"/>
  <c r="AM79" i="25"/>
  <c r="AL79" i="25"/>
  <c r="AM78" i="25"/>
  <c r="AL78" i="25"/>
  <c r="AM77" i="25"/>
  <c r="AL77" i="25"/>
  <c r="AM76" i="25"/>
  <c r="AL76" i="25"/>
  <c r="AM75" i="25"/>
  <c r="AL75" i="25"/>
  <c r="AM74" i="25"/>
  <c r="AL74" i="25"/>
  <c r="AM73" i="25"/>
  <c r="AL73" i="25"/>
  <c r="AM72" i="25"/>
  <c r="AL72" i="25"/>
  <c r="AM71" i="25"/>
  <c r="AL71" i="25"/>
  <c r="AM70" i="25"/>
  <c r="AL70" i="25"/>
  <c r="AM69" i="25"/>
  <c r="AL69" i="25"/>
  <c r="AM68" i="25"/>
  <c r="AL68" i="25"/>
  <c r="AM67" i="25"/>
  <c r="AL67" i="25"/>
  <c r="AM66" i="25"/>
  <c r="AL66" i="25"/>
  <c r="AM65" i="25"/>
  <c r="AL65" i="25"/>
  <c r="AM64" i="25"/>
  <c r="AL64" i="25"/>
  <c r="AM63" i="25"/>
  <c r="AL63" i="25"/>
  <c r="AM62" i="25"/>
  <c r="AL62" i="25"/>
  <c r="AM61" i="25"/>
  <c r="AL61" i="25"/>
  <c r="AM60" i="25"/>
  <c r="AL60" i="25"/>
  <c r="AM59" i="25"/>
  <c r="AL59" i="25"/>
  <c r="AM58" i="25"/>
  <c r="AL58" i="25"/>
  <c r="AM57" i="25"/>
  <c r="AL57" i="25"/>
  <c r="AM56" i="25"/>
  <c r="AL56" i="25"/>
  <c r="AM55" i="25"/>
  <c r="AL55" i="25"/>
  <c r="AM54" i="25"/>
  <c r="AL54" i="25"/>
  <c r="AM53" i="25"/>
  <c r="AL53" i="25"/>
  <c r="AM52" i="25"/>
  <c r="AL52" i="25"/>
  <c r="AM51" i="25"/>
  <c r="AL51" i="25"/>
  <c r="AM50" i="25"/>
  <c r="AL50" i="25"/>
  <c r="AM49" i="25"/>
  <c r="AL49" i="25"/>
  <c r="AM48" i="25"/>
  <c r="AL48" i="25"/>
  <c r="AM47" i="25"/>
  <c r="AL47" i="25"/>
  <c r="AM46" i="25"/>
  <c r="AL46" i="25"/>
  <c r="AM45" i="25"/>
  <c r="AL45" i="25"/>
  <c r="AM44" i="25"/>
  <c r="AL44" i="25"/>
  <c r="AM43" i="25"/>
  <c r="AL43" i="25"/>
  <c r="AM42" i="25"/>
  <c r="AL42" i="25"/>
  <c r="AM41" i="25"/>
  <c r="AL41" i="25"/>
  <c r="AM40" i="25"/>
  <c r="AL40" i="25"/>
  <c r="AM39" i="25"/>
  <c r="AL39" i="25"/>
  <c r="AM38" i="25"/>
  <c r="AL38" i="25"/>
  <c r="AM37" i="25"/>
  <c r="AL37" i="25"/>
  <c r="AM36" i="25"/>
  <c r="AL36" i="25"/>
  <c r="AM35" i="25"/>
  <c r="AL35" i="25"/>
  <c r="AM34" i="25"/>
  <c r="AL34" i="25"/>
  <c r="AM33" i="25"/>
  <c r="AL33" i="25"/>
  <c r="AM32" i="25"/>
  <c r="AL32" i="25"/>
  <c r="AM31" i="25"/>
  <c r="AL31" i="25"/>
  <c r="AM30" i="25"/>
  <c r="AL30" i="25"/>
  <c r="AM29" i="25"/>
  <c r="AL29" i="25"/>
  <c r="AM28" i="25"/>
  <c r="AL28" i="25"/>
  <c r="AM27" i="25"/>
  <c r="AL27" i="25"/>
  <c r="AM26" i="25"/>
  <c r="AL26" i="25"/>
  <c r="AM25" i="25"/>
  <c r="AL25" i="25"/>
  <c r="AM24" i="25"/>
  <c r="AL24" i="25"/>
  <c r="AM23" i="25"/>
  <c r="AL23" i="25"/>
  <c r="AM22" i="25"/>
  <c r="AL22" i="25"/>
  <c r="AM21" i="25"/>
  <c r="AL21" i="25"/>
  <c r="AM20" i="25"/>
  <c r="AL20" i="25"/>
  <c r="AM19" i="25"/>
  <c r="AL19" i="25"/>
  <c r="AM18" i="25"/>
  <c r="AL18" i="25"/>
  <c r="AM17" i="25"/>
  <c r="AL17" i="25"/>
  <c r="AM16" i="25"/>
  <c r="AL16" i="25"/>
  <c r="AM15" i="25"/>
  <c r="AL15" i="25"/>
  <c r="AM14" i="25"/>
  <c r="AL14" i="25"/>
  <c r="AM13" i="25"/>
  <c r="AL13" i="25"/>
  <c r="AM12" i="25"/>
  <c r="AL12" i="25"/>
  <c r="AM11" i="25"/>
  <c r="AL11" i="25"/>
  <c r="AM10" i="25"/>
  <c r="AL10" i="25"/>
  <c r="AM9" i="25"/>
  <c r="AL9" i="25"/>
  <c r="AM8" i="25"/>
  <c r="AL8" i="25"/>
  <c r="AM7" i="25"/>
  <c r="AL7" i="25"/>
  <c r="AD80" i="25"/>
  <c r="AC80" i="25"/>
  <c r="AD79" i="25"/>
  <c r="AC79" i="25"/>
  <c r="AD78" i="25"/>
  <c r="AC78" i="25"/>
  <c r="AD77" i="25"/>
  <c r="AC77" i="25"/>
  <c r="AD76" i="25"/>
  <c r="AC76" i="25"/>
  <c r="AD75" i="25"/>
  <c r="AC75" i="25"/>
  <c r="AD74" i="25"/>
  <c r="AC74" i="25"/>
  <c r="AD73" i="25"/>
  <c r="AC73" i="25"/>
  <c r="AD72" i="25"/>
  <c r="AC72" i="25"/>
  <c r="AD71" i="25"/>
  <c r="AC71" i="25"/>
  <c r="AD70" i="25"/>
  <c r="AC70" i="25"/>
  <c r="AD69" i="25"/>
  <c r="AC69" i="25"/>
  <c r="AD68" i="25"/>
  <c r="AC68" i="25"/>
  <c r="AD67" i="25"/>
  <c r="AC67" i="25"/>
  <c r="AD66" i="25"/>
  <c r="AC66" i="25"/>
  <c r="AD65" i="25"/>
  <c r="AC65" i="25"/>
  <c r="AD64" i="25"/>
  <c r="AC64" i="25"/>
  <c r="AD63" i="25"/>
  <c r="AC63" i="25"/>
  <c r="AD62" i="25"/>
  <c r="AC62" i="25"/>
  <c r="AD61" i="25"/>
  <c r="AC61" i="25"/>
  <c r="AD60" i="25"/>
  <c r="AC60" i="25"/>
  <c r="AD59" i="25"/>
  <c r="AC59" i="25"/>
  <c r="AD58" i="25"/>
  <c r="AC58" i="25"/>
  <c r="AD57" i="25"/>
  <c r="AC57" i="25"/>
  <c r="AD56" i="25"/>
  <c r="AC56" i="25"/>
  <c r="AD55" i="25"/>
  <c r="AC55" i="25"/>
  <c r="AD54" i="25"/>
  <c r="AC54" i="25"/>
  <c r="AD53" i="25"/>
  <c r="AC53" i="25"/>
  <c r="AD52" i="25"/>
  <c r="AC52" i="25"/>
  <c r="AD51" i="25"/>
  <c r="AC51" i="25"/>
  <c r="AD50" i="25"/>
  <c r="AC50" i="25"/>
  <c r="AD49" i="25"/>
  <c r="AC49" i="25"/>
  <c r="AD48" i="25"/>
  <c r="AC48" i="25"/>
  <c r="AD47" i="25"/>
  <c r="AC47" i="25"/>
  <c r="AD46" i="25"/>
  <c r="AC46" i="25"/>
  <c r="AD45" i="25"/>
  <c r="AC45" i="25"/>
  <c r="AD44" i="25"/>
  <c r="AC44" i="25"/>
  <c r="AD43" i="25"/>
  <c r="AC43" i="25"/>
  <c r="AD42" i="25"/>
  <c r="AC42" i="25"/>
  <c r="AD41" i="25"/>
  <c r="AC41" i="25"/>
  <c r="AD40" i="25"/>
  <c r="AC40" i="25"/>
  <c r="AD39" i="25"/>
  <c r="AC39" i="25"/>
  <c r="AD38" i="25"/>
  <c r="AC38" i="25"/>
  <c r="AD37" i="25"/>
  <c r="AC37" i="25"/>
  <c r="AD36" i="25"/>
  <c r="AC36" i="25"/>
  <c r="AD35" i="25"/>
  <c r="AC35" i="25"/>
  <c r="AD34" i="25"/>
  <c r="AC34" i="25"/>
  <c r="AD33" i="25"/>
  <c r="AC33" i="25"/>
  <c r="AD32" i="25"/>
  <c r="AC32" i="25"/>
  <c r="AD31" i="25"/>
  <c r="AC31" i="25"/>
  <c r="AD30" i="25"/>
  <c r="AC30" i="25"/>
  <c r="AD29" i="25"/>
  <c r="AC29" i="25"/>
  <c r="AD28" i="25"/>
  <c r="AC28" i="25"/>
  <c r="AD27" i="25"/>
  <c r="AC27" i="25"/>
  <c r="AD26" i="25"/>
  <c r="AC26" i="25"/>
  <c r="AD25" i="25"/>
  <c r="AC25" i="25"/>
  <c r="AD24" i="25"/>
  <c r="AC24" i="25"/>
  <c r="AD23" i="25"/>
  <c r="AC23" i="25"/>
  <c r="AD22" i="25"/>
  <c r="AC22" i="25"/>
  <c r="AD21" i="25"/>
  <c r="AC21" i="25"/>
  <c r="AD20" i="25"/>
  <c r="AC20" i="25"/>
  <c r="AD19" i="25"/>
  <c r="AC19" i="25"/>
  <c r="AD18" i="25"/>
  <c r="AC18" i="25"/>
  <c r="AD17" i="25"/>
  <c r="AC17" i="25"/>
  <c r="AD16" i="25"/>
  <c r="AC16" i="25"/>
  <c r="AD15" i="25"/>
  <c r="AC15" i="25"/>
  <c r="AD14" i="25"/>
  <c r="AC14" i="25"/>
  <c r="AD13" i="25"/>
  <c r="AC13" i="25"/>
  <c r="AD12" i="25"/>
  <c r="AC12" i="25"/>
  <c r="AD11" i="25"/>
  <c r="AC11" i="25"/>
  <c r="AD10" i="25"/>
  <c r="AC10" i="25"/>
  <c r="AD9" i="25"/>
  <c r="AC9" i="25"/>
  <c r="AD8" i="25"/>
  <c r="AC8" i="25"/>
  <c r="AD7" i="25"/>
  <c r="AC7" i="25"/>
  <c r="U80" i="25"/>
  <c r="T80" i="25"/>
  <c r="U79" i="25"/>
  <c r="T79" i="25"/>
  <c r="U78" i="25"/>
  <c r="T78" i="25"/>
  <c r="U77" i="25"/>
  <c r="T77" i="25"/>
  <c r="U76" i="25"/>
  <c r="T76" i="25"/>
  <c r="U75" i="25"/>
  <c r="T75" i="25"/>
  <c r="U74" i="25"/>
  <c r="T74" i="25"/>
  <c r="U73" i="25"/>
  <c r="T73" i="25"/>
  <c r="U72" i="25"/>
  <c r="T72" i="25"/>
  <c r="U71" i="25"/>
  <c r="T71" i="25"/>
  <c r="U70" i="25"/>
  <c r="T70" i="25"/>
  <c r="U69" i="25"/>
  <c r="T69" i="25"/>
  <c r="U68" i="25"/>
  <c r="T68" i="25"/>
  <c r="U67" i="25"/>
  <c r="T67" i="25"/>
  <c r="U66" i="25"/>
  <c r="T66" i="25"/>
  <c r="U65" i="25"/>
  <c r="T65" i="25"/>
  <c r="U64" i="25"/>
  <c r="T64" i="25"/>
  <c r="U63" i="25"/>
  <c r="T63" i="25"/>
  <c r="U62" i="25"/>
  <c r="T62" i="25"/>
  <c r="U61" i="25"/>
  <c r="T61" i="25"/>
  <c r="U60" i="25"/>
  <c r="T60" i="25"/>
  <c r="U59" i="25"/>
  <c r="T59" i="25"/>
  <c r="U58" i="25"/>
  <c r="T58" i="25"/>
  <c r="U57" i="25"/>
  <c r="T57" i="25"/>
  <c r="U56" i="25"/>
  <c r="T56" i="25"/>
  <c r="U55" i="25"/>
  <c r="T55" i="25"/>
  <c r="U54" i="25"/>
  <c r="T54" i="25"/>
  <c r="U53" i="25"/>
  <c r="T53" i="25"/>
  <c r="U52" i="25"/>
  <c r="T52" i="25"/>
  <c r="U51" i="25"/>
  <c r="T51" i="25"/>
  <c r="U50" i="25"/>
  <c r="T50" i="25"/>
  <c r="U49" i="25"/>
  <c r="T49" i="25"/>
  <c r="U48" i="25"/>
  <c r="T48" i="25"/>
  <c r="U47" i="25"/>
  <c r="T47" i="25"/>
  <c r="U46" i="25"/>
  <c r="T46" i="25"/>
  <c r="U45" i="25"/>
  <c r="T45" i="25"/>
  <c r="U44" i="25"/>
  <c r="T44" i="25"/>
  <c r="U43" i="25"/>
  <c r="T43" i="25"/>
  <c r="U42" i="25"/>
  <c r="T42" i="25"/>
  <c r="U41" i="25"/>
  <c r="T41" i="25"/>
  <c r="U40" i="25"/>
  <c r="T40" i="25"/>
  <c r="U39" i="25"/>
  <c r="T39" i="25"/>
  <c r="U38" i="25"/>
  <c r="T38" i="25"/>
  <c r="U37" i="25"/>
  <c r="T37" i="25"/>
  <c r="U36" i="25"/>
  <c r="T36" i="25"/>
  <c r="U35" i="25"/>
  <c r="T35" i="25"/>
  <c r="U34" i="25"/>
  <c r="T34" i="25"/>
  <c r="U33" i="25"/>
  <c r="T33" i="25"/>
  <c r="U32" i="25"/>
  <c r="T32" i="25"/>
  <c r="U31" i="25"/>
  <c r="T31" i="25"/>
  <c r="U30" i="25"/>
  <c r="T30" i="25"/>
  <c r="U29" i="25"/>
  <c r="T29" i="25"/>
  <c r="U28" i="25"/>
  <c r="T28" i="25"/>
  <c r="U27" i="25"/>
  <c r="T27" i="25"/>
  <c r="U26" i="25"/>
  <c r="T26" i="25"/>
  <c r="U25" i="25"/>
  <c r="T25" i="25"/>
  <c r="U24" i="25"/>
  <c r="T24" i="25"/>
  <c r="U23" i="25"/>
  <c r="T23" i="25"/>
  <c r="U22" i="25"/>
  <c r="T22" i="25"/>
  <c r="U21" i="25"/>
  <c r="T21" i="25"/>
  <c r="U20" i="25"/>
  <c r="T20" i="25"/>
  <c r="U19" i="25"/>
  <c r="T19" i="25"/>
  <c r="U18" i="25"/>
  <c r="T18" i="25"/>
  <c r="U17" i="25"/>
  <c r="T17" i="25"/>
  <c r="U16" i="25"/>
  <c r="T16" i="25"/>
  <c r="U15" i="25"/>
  <c r="T15" i="25"/>
  <c r="U14" i="25"/>
  <c r="T14" i="25"/>
  <c r="U13" i="25"/>
  <c r="T13" i="25"/>
  <c r="U12" i="25"/>
  <c r="T12" i="25"/>
  <c r="U11" i="25"/>
  <c r="T11" i="25"/>
  <c r="U10" i="25"/>
  <c r="T10" i="25"/>
  <c r="U9" i="25"/>
  <c r="T9" i="25"/>
  <c r="U8" i="25"/>
  <c r="T8" i="25"/>
  <c r="U7" i="25"/>
  <c r="T7" i="25"/>
  <c r="BJ80" i="25"/>
  <c r="BI80" i="25"/>
  <c r="BJ79" i="25"/>
  <c r="BI79" i="25"/>
  <c r="BJ78" i="25"/>
  <c r="BI78" i="25"/>
  <c r="BJ77" i="25"/>
  <c r="BI77" i="25"/>
  <c r="BJ76" i="25"/>
  <c r="BI76" i="25"/>
  <c r="BJ75" i="25"/>
  <c r="BI75" i="25"/>
  <c r="BJ74" i="25"/>
  <c r="BI74" i="25"/>
  <c r="BJ73" i="25"/>
  <c r="BI73" i="25"/>
  <c r="BJ72" i="25"/>
  <c r="BI72" i="25"/>
  <c r="BJ71" i="25"/>
  <c r="BI71" i="25"/>
  <c r="BJ70" i="25"/>
  <c r="BI70" i="25"/>
  <c r="BJ69" i="25"/>
  <c r="BI69" i="25"/>
  <c r="BJ68" i="25"/>
  <c r="BI68" i="25"/>
  <c r="BJ67" i="25"/>
  <c r="BI67" i="25"/>
  <c r="BJ66" i="25"/>
  <c r="BI66" i="25"/>
  <c r="BJ65" i="25"/>
  <c r="BI65" i="25"/>
  <c r="BJ64" i="25"/>
  <c r="BI64" i="25"/>
  <c r="BJ63" i="25"/>
  <c r="BI63" i="25"/>
  <c r="BJ62" i="25"/>
  <c r="BI62" i="25"/>
  <c r="BJ61" i="25"/>
  <c r="BI61" i="25"/>
  <c r="BJ60" i="25"/>
  <c r="BI60" i="25"/>
  <c r="BJ59" i="25"/>
  <c r="BI59" i="25"/>
  <c r="BJ58" i="25"/>
  <c r="BI58" i="25"/>
  <c r="BJ57" i="25"/>
  <c r="BI57" i="25"/>
  <c r="BJ56" i="25"/>
  <c r="BI56" i="25"/>
  <c r="BJ55" i="25"/>
  <c r="BI55" i="25"/>
  <c r="BJ54" i="25"/>
  <c r="BI54" i="25"/>
  <c r="BJ53" i="25"/>
  <c r="BI53" i="25"/>
  <c r="BJ52" i="25"/>
  <c r="BI52" i="25"/>
  <c r="BJ51" i="25"/>
  <c r="BI51" i="25"/>
  <c r="BJ50" i="25"/>
  <c r="BI50" i="25"/>
  <c r="BJ49" i="25"/>
  <c r="BI49" i="25"/>
  <c r="BJ48" i="25"/>
  <c r="BI48" i="25"/>
  <c r="BJ47" i="25"/>
  <c r="BI47" i="25"/>
  <c r="BJ46" i="25"/>
  <c r="BI46" i="25"/>
  <c r="BJ45" i="25"/>
  <c r="BI45" i="25"/>
  <c r="BJ44" i="25"/>
  <c r="BI44" i="25"/>
  <c r="BJ43" i="25"/>
  <c r="BI43" i="25"/>
  <c r="BJ42" i="25"/>
  <c r="BI42" i="25"/>
  <c r="BJ41" i="25"/>
  <c r="BI41" i="25"/>
  <c r="BJ40" i="25"/>
  <c r="BI40" i="25"/>
  <c r="BJ39" i="25"/>
  <c r="BI39" i="25"/>
  <c r="BJ38" i="25"/>
  <c r="BI38" i="25"/>
  <c r="BJ37" i="25"/>
  <c r="BI37" i="25"/>
  <c r="BJ36" i="25"/>
  <c r="BI36" i="25"/>
  <c r="BJ35" i="25"/>
  <c r="BI35" i="25"/>
  <c r="BJ34" i="25"/>
  <c r="BI34" i="25"/>
  <c r="BJ33" i="25"/>
  <c r="BI33" i="25"/>
  <c r="BJ32" i="25"/>
  <c r="BI32" i="25"/>
  <c r="BJ31" i="25"/>
  <c r="BI31" i="25"/>
  <c r="BJ30" i="25"/>
  <c r="BI30" i="25"/>
  <c r="BJ29" i="25"/>
  <c r="BI29" i="25"/>
  <c r="BJ28" i="25"/>
  <c r="BI28" i="25"/>
  <c r="BJ27" i="25"/>
  <c r="BI27" i="25"/>
  <c r="BJ26" i="25"/>
  <c r="BI26" i="25"/>
  <c r="BJ25" i="25"/>
  <c r="BI25" i="25"/>
  <c r="BJ24" i="25"/>
  <c r="BI24" i="25"/>
  <c r="BJ23" i="25"/>
  <c r="BI23" i="25"/>
  <c r="BJ22" i="25"/>
  <c r="BI22" i="25"/>
  <c r="BJ21" i="25"/>
  <c r="BI21" i="25"/>
  <c r="BJ20" i="25"/>
  <c r="BI20" i="25"/>
  <c r="BJ19" i="25"/>
  <c r="BI19" i="25"/>
  <c r="BJ18" i="25"/>
  <c r="BI18" i="25"/>
  <c r="BJ17" i="25"/>
  <c r="BI17" i="25"/>
  <c r="BJ16" i="25"/>
  <c r="BI16" i="25"/>
  <c r="BJ15" i="25"/>
  <c r="BI15" i="25"/>
  <c r="BJ14" i="25"/>
  <c r="BI14" i="25"/>
  <c r="BJ13" i="25"/>
  <c r="BI13" i="25"/>
  <c r="BJ12" i="25"/>
  <c r="BI12" i="25"/>
  <c r="BJ11" i="25"/>
  <c r="BI11" i="25"/>
  <c r="BJ10" i="25"/>
  <c r="BI10" i="25"/>
  <c r="BJ9" i="25"/>
  <c r="BI9" i="25"/>
  <c r="BJ8" i="25"/>
  <c r="BI8" i="25"/>
  <c r="BJ7" i="25"/>
  <c r="BI7" i="25"/>
  <c r="BA80" i="25"/>
  <c r="AZ80" i="25"/>
  <c r="BA79" i="25"/>
  <c r="AZ79" i="25"/>
  <c r="BA78" i="25"/>
  <c r="AZ78" i="25"/>
  <c r="BA77" i="25"/>
  <c r="AZ77" i="25"/>
  <c r="BA76" i="25"/>
  <c r="AZ76" i="25"/>
  <c r="BA75" i="25"/>
  <c r="AZ75" i="25"/>
  <c r="BA74" i="25"/>
  <c r="AZ74" i="25"/>
  <c r="BA73" i="25"/>
  <c r="AZ73" i="25"/>
  <c r="BA72" i="25"/>
  <c r="AZ72" i="25"/>
  <c r="BA71" i="25"/>
  <c r="AZ71" i="25"/>
  <c r="BA70" i="25"/>
  <c r="AZ70" i="25"/>
  <c r="BA69" i="25"/>
  <c r="AZ69" i="25"/>
  <c r="BA68" i="25"/>
  <c r="AZ68" i="25"/>
  <c r="BA67" i="25"/>
  <c r="AZ67" i="25"/>
  <c r="BA66" i="25"/>
  <c r="AZ66" i="25"/>
  <c r="BA65" i="25"/>
  <c r="AZ65" i="25"/>
  <c r="BA64" i="25"/>
  <c r="AZ64" i="25"/>
  <c r="BA63" i="25"/>
  <c r="AZ63" i="25"/>
  <c r="BA62" i="25"/>
  <c r="AZ62" i="25"/>
  <c r="BA61" i="25"/>
  <c r="AZ61" i="25"/>
  <c r="BA60" i="25"/>
  <c r="AZ60" i="25"/>
  <c r="BA59" i="25"/>
  <c r="AZ59" i="25"/>
  <c r="BA58" i="25"/>
  <c r="AZ58" i="25"/>
  <c r="BA57" i="25"/>
  <c r="AZ57" i="25"/>
  <c r="BA56" i="25"/>
  <c r="AZ56" i="25"/>
  <c r="BA55" i="25"/>
  <c r="AZ55" i="25"/>
  <c r="BA54" i="25"/>
  <c r="AZ54" i="25"/>
  <c r="BA53" i="25"/>
  <c r="AZ53" i="25"/>
  <c r="BA52" i="25"/>
  <c r="AZ52" i="25"/>
  <c r="BA51" i="25"/>
  <c r="AZ51" i="25"/>
  <c r="BA50" i="25"/>
  <c r="AZ50" i="25"/>
  <c r="BA49" i="25"/>
  <c r="AZ49" i="25"/>
  <c r="BA48" i="25"/>
  <c r="AZ48" i="25"/>
  <c r="BA47" i="25"/>
  <c r="AZ47" i="25"/>
  <c r="BA46" i="25"/>
  <c r="AZ46" i="25"/>
  <c r="BA45" i="25"/>
  <c r="AZ45" i="25"/>
  <c r="BA44" i="25"/>
  <c r="AZ44" i="25"/>
  <c r="BA43" i="25"/>
  <c r="AZ43" i="25"/>
  <c r="BA42" i="25"/>
  <c r="AZ42" i="25"/>
  <c r="BA41" i="25"/>
  <c r="AZ41" i="25"/>
  <c r="BA40" i="25"/>
  <c r="AZ40" i="25"/>
  <c r="BA39" i="25"/>
  <c r="AZ39" i="25"/>
  <c r="BA38" i="25"/>
  <c r="AZ38" i="25"/>
  <c r="BA37" i="25"/>
  <c r="AZ37" i="25"/>
  <c r="BA36" i="25"/>
  <c r="AZ36" i="25"/>
  <c r="BA35" i="25"/>
  <c r="AZ35" i="25"/>
  <c r="BA34" i="25"/>
  <c r="AZ34" i="25"/>
  <c r="BA33" i="25"/>
  <c r="AZ33" i="25"/>
  <c r="BA32" i="25"/>
  <c r="AZ32" i="25"/>
  <c r="BA31" i="25"/>
  <c r="AZ31" i="25"/>
  <c r="BA30" i="25"/>
  <c r="AZ30" i="25"/>
  <c r="BA29" i="25"/>
  <c r="AZ29" i="25"/>
  <c r="BA28" i="25"/>
  <c r="AZ28" i="25"/>
  <c r="BA27" i="25"/>
  <c r="AZ27" i="25"/>
  <c r="BA26" i="25"/>
  <c r="AZ26" i="25"/>
  <c r="BA25" i="25"/>
  <c r="AZ25" i="25"/>
  <c r="BA24" i="25"/>
  <c r="AZ24" i="25"/>
  <c r="BA23" i="25"/>
  <c r="AZ23" i="25"/>
  <c r="BA22" i="25"/>
  <c r="AZ22" i="25"/>
  <c r="BA21" i="25"/>
  <c r="AZ21" i="25"/>
  <c r="BA20" i="25"/>
  <c r="AZ20" i="25"/>
  <c r="BA19" i="25"/>
  <c r="AZ19" i="25"/>
  <c r="BA18" i="25"/>
  <c r="AZ18" i="25"/>
  <c r="BA17" i="25"/>
  <c r="AZ17" i="25"/>
  <c r="BA16" i="25"/>
  <c r="AZ16" i="25"/>
  <c r="BA15" i="25"/>
  <c r="AZ15" i="25"/>
  <c r="BA14" i="25"/>
  <c r="AZ14" i="25"/>
  <c r="BA13" i="25"/>
  <c r="AZ13" i="25"/>
  <c r="BA12" i="25"/>
  <c r="AZ12" i="25"/>
  <c r="BA11" i="25"/>
  <c r="AZ11" i="25"/>
  <c r="BA10" i="25"/>
  <c r="AZ10" i="25"/>
  <c r="BA9" i="25"/>
  <c r="AZ9" i="25"/>
  <c r="BA8" i="25"/>
  <c r="AZ8" i="25"/>
  <c r="BA7" i="25"/>
  <c r="AZ7" i="25"/>
  <c r="AR80" i="25"/>
  <c r="AQ80" i="25"/>
  <c r="AR79" i="25"/>
  <c r="AQ79" i="25"/>
  <c r="AR78" i="25"/>
  <c r="AQ78" i="25"/>
  <c r="AR77" i="25"/>
  <c r="AQ77" i="25"/>
  <c r="AR76" i="25"/>
  <c r="AQ76" i="25"/>
  <c r="AR75" i="25"/>
  <c r="AQ75" i="25"/>
  <c r="AR74" i="25"/>
  <c r="AQ74" i="25"/>
  <c r="AR73" i="25"/>
  <c r="AQ73" i="25"/>
  <c r="AR72" i="25"/>
  <c r="AQ72" i="25"/>
  <c r="AR71" i="25"/>
  <c r="AQ71" i="25"/>
  <c r="AR70" i="25"/>
  <c r="AQ70" i="25"/>
  <c r="AR69" i="25"/>
  <c r="AQ69" i="25"/>
  <c r="AR68" i="25"/>
  <c r="AQ68" i="25"/>
  <c r="AR67" i="25"/>
  <c r="AQ67" i="25"/>
  <c r="AR66" i="25"/>
  <c r="AQ66" i="25"/>
  <c r="AR65" i="25"/>
  <c r="AQ65" i="25"/>
  <c r="AR64" i="25"/>
  <c r="AQ64" i="25"/>
  <c r="AR63" i="25"/>
  <c r="AQ63" i="25"/>
  <c r="AR62" i="25"/>
  <c r="AQ62" i="25"/>
  <c r="AR61" i="25"/>
  <c r="AQ61" i="25"/>
  <c r="AR60" i="25"/>
  <c r="AQ60" i="25"/>
  <c r="AR59" i="25"/>
  <c r="AQ59" i="25"/>
  <c r="AR58" i="25"/>
  <c r="AQ58" i="25"/>
  <c r="AR57" i="25"/>
  <c r="AQ57" i="25"/>
  <c r="AR56" i="25"/>
  <c r="AQ56" i="25"/>
  <c r="AR55" i="25"/>
  <c r="AQ55" i="25"/>
  <c r="AR54" i="25"/>
  <c r="AQ54" i="25"/>
  <c r="AR53" i="25"/>
  <c r="AQ53" i="25"/>
  <c r="AR52" i="25"/>
  <c r="AQ52" i="25"/>
  <c r="AR51" i="25"/>
  <c r="AQ51" i="25"/>
  <c r="AR50" i="25"/>
  <c r="AQ50" i="25"/>
  <c r="AR49" i="25"/>
  <c r="AQ49" i="25"/>
  <c r="AR48" i="25"/>
  <c r="AQ48" i="25"/>
  <c r="AR47" i="25"/>
  <c r="AQ47" i="25"/>
  <c r="AR46" i="25"/>
  <c r="AQ46" i="25"/>
  <c r="AR45" i="25"/>
  <c r="AQ45" i="25"/>
  <c r="AR44" i="25"/>
  <c r="AQ44" i="25"/>
  <c r="AR43" i="25"/>
  <c r="AQ43" i="25"/>
  <c r="AR42" i="25"/>
  <c r="AQ42" i="25"/>
  <c r="AR41" i="25"/>
  <c r="AQ41" i="25"/>
  <c r="AR40" i="25"/>
  <c r="AQ40" i="25"/>
  <c r="AR39" i="25"/>
  <c r="AQ39" i="25"/>
  <c r="AR38" i="25"/>
  <c r="AQ38" i="25"/>
  <c r="AR37" i="25"/>
  <c r="AQ37" i="25"/>
  <c r="AR36" i="25"/>
  <c r="AQ36" i="25"/>
  <c r="AR35" i="25"/>
  <c r="AQ35" i="25"/>
  <c r="AR34" i="25"/>
  <c r="AQ34" i="25"/>
  <c r="AR33" i="25"/>
  <c r="AQ33" i="25"/>
  <c r="AR32" i="25"/>
  <c r="AQ32" i="25"/>
  <c r="AR31" i="25"/>
  <c r="AQ31" i="25"/>
  <c r="AR30" i="25"/>
  <c r="AQ30" i="25"/>
  <c r="AR29" i="25"/>
  <c r="AQ29" i="25"/>
  <c r="AR28" i="25"/>
  <c r="AQ28" i="25"/>
  <c r="AR27" i="25"/>
  <c r="AQ27" i="25"/>
  <c r="AR26" i="25"/>
  <c r="AQ26" i="25"/>
  <c r="AR25" i="25"/>
  <c r="AQ25" i="25"/>
  <c r="AR24" i="25"/>
  <c r="AQ24" i="25"/>
  <c r="AR23" i="25"/>
  <c r="AQ23" i="25"/>
  <c r="AR22" i="25"/>
  <c r="AQ22" i="25"/>
  <c r="AR21" i="25"/>
  <c r="AQ21" i="25"/>
  <c r="AR20" i="25"/>
  <c r="AQ20" i="25"/>
  <c r="AR19" i="25"/>
  <c r="AQ19" i="25"/>
  <c r="AR18" i="25"/>
  <c r="AQ18" i="25"/>
  <c r="AR17" i="25"/>
  <c r="AQ17" i="25"/>
  <c r="AR16" i="25"/>
  <c r="AQ16" i="25"/>
  <c r="AR15" i="25"/>
  <c r="AQ15" i="25"/>
  <c r="AR14" i="25"/>
  <c r="AQ14" i="25"/>
  <c r="AR13" i="25"/>
  <c r="AQ13" i="25"/>
  <c r="AR12" i="25"/>
  <c r="AQ12" i="25"/>
  <c r="AR11" i="25"/>
  <c r="AQ11" i="25"/>
  <c r="AR10" i="25"/>
  <c r="AQ10" i="25"/>
  <c r="AR9" i="25"/>
  <c r="AQ9" i="25"/>
  <c r="AR8" i="25"/>
  <c r="AQ8" i="25"/>
  <c r="AR7" i="25"/>
  <c r="AQ7" i="25"/>
  <c r="AI80" i="25"/>
  <c r="AH80" i="25"/>
  <c r="AI79" i="25"/>
  <c r="AH79" i="25"/>
  <c r="AI78" i="25"/>
  <c r="AH78" i="25"/>
  <c r="AI77" i="25"/>
  <c r="AH77" i="25"/>
  <c r="AI76" i="25"/>
  <c r="AH76" i="25"/>
  <c r="AI75" i="25"/>
  <c r="AH75" i="25"/>
  <c r="AI74" i="25"/>
  <c r="AH74" i="25"/>
  <c r="AI73" i="25"/>
  <c r="AH73" i="25"/>
  <c r="AI72" i="25"/>
  <c r="AH72" i="25"/>
  <c r="AI71" i="25"/>
  <c r="AH71" i="25"/>
  <c r="AI70" i="25"/>
  <c r="AH70" i="25"/>
  <c r="AI69" i="25"/>
  <c r="AH69" i="25"/>
  <c r="AI68" i="25"/>
  <c r="AH68" i="25"/>
  <c r="AI67" i="25"/>
  <c r="AH67" i="25"/>
  <c r="AI66" i="25"/>
  <c r="AH66" i="25"/>
  <c r="AI65" i="25"/>
  <c r="AH65" i="25"/>
  <c r="AI64" i="25"/>
  <c r="AH64" i="25"/>
  <c r="AI63" i="25"/>
  <c r="AH63" i="25"/>
  <c r="AI62" i="25"/>
  <c r="AH62" i="25"/>
  <c r="AI61" i="25"/>
  <c r="AH61" i="25"/>
  <c r="AI60" i="25"/>
  <c r="AH60" i="25"/>
  <c r="AI59" i="25"/>
  <c r="AH59" i="25"/>
  <c r="AI58" i="25"/>
  <c r="AH58" i="25"/>
  <c r="AI57" i="25"/>
  <c r="AH57" i="25"/>
  <c r="AI56" i="25"/>
  <c r="AH56" i="25"/>
  <c r="AI55" i="25"/>
  <c r="AH55" i="25"/>
  <c r="AI54" i="25"/>
  <c r="AH54" i="25"/>
  <c r="AI53" i="25"/>
  <c r="AH53" i="25"/>
  <c r="AI52" i="25"/>
  <c r="AH52" i="25"/>
  <c r="AI51" i="25"/>
  <c r="AH51" i="25"/>
  <c r="AI50" i="25"/>
  <c r="AH50" i="25"/>
  <c r="AI49" i="25"/>
  <c r="AH49" i="25"/>
  <c r="AI48" i="25"/>
  <c r="AH48" i="25"/>
  <c r="AI47" i="25"/>
  <c r="AH47" i="25"/>
  <c r="AI46" i="25"/>
  <c r="AH46" i="25"/>
  <c r="AI45" i="25"/>
  <c r="AH45" i="25"/>
  <c r="AI44" i="25"/>
  <c r="AH44" i="25"/>
  <c r="AI43" i="25"/>
  <c r="AH43" i="25"/>
  <c r="AI42" i="25"/>
  <c r="AH42" i="25"/>
  <c r="AI41" i="25"/>
  <c r="AH41" i="25"/>
  <c r="AI40" i="25"/>
  <c r="AH40" i="25"/>
  <c r="AI39" i="25"/>
  <c r="AH39" i="25"/>
  <c r="AI38" i="25"/>
  <c r="AH38" i="25"/>
  <c r="AI37" i="25"/>
  <c r="AH37" i="25"/>
  <c r="AI36" i="25"/>
  <c r="AH36" i="25"/>
  <c r="AI35" i="25"/>
  <c r="AH35" i="25"/>
  <c r="AI34" i="25"/>
  <c r="AH34" i="25"/>
  <c r="AI33" i="25"/>
  <c r="AH33" i="25"/>
  <c r="AI32" i="25"/>
  <c r="AH32" i="25"/>
  <c r="AI31" i="25"/>
  <c r="AH31" i="25"/>
  <c r="AI30" i="25"/>
  <c r="AH30" i="25"/>
  <c r="AI29" i="25"/>
  <c r="AH29" i="25"/>
  <c r="AI28" i="25"/>
  <c r="AH28" i="25"/>
  <c r="AI27" i="25"/>
  <c r="AH27" i="25"/>
  <c r="AI26" i="25"/>
  <c r="AH26" i="25"/>
  <c r="AI25" i="25"/>
  <c r="AH25" i="25"/>
  <c r="AI24" i="25"/>
  <c r="AH24" i="25"/>
  <c r="AI23" i="25"/>
  <c r="AH23" i="25"/>
  <c r="AI22" i="25"/>
  <c r="AH22" i="25"/>
  <c r="AI21" i="25"/>
  <c r="AH21" i="25"/>
  <c r="AI20" i="25"/>
  <c r="AH20" i="25"/>
  <c r="AI19" i="25"/>
  <c r="AH19" i="25"/>
  <c r="AI18" i="25"/>
  <c r="AH18" i="25"/>
  <c r="AI17" i="25"/>
  <c r="AH17" i="25"/>
  <c r="AI16" i="25"/>
  <c r="AH16" i="25"/>
  <c r="AI15" i="25"/>
  <c r="AH15" i="25"/>
  <c r="AI14" i="25"/>
  <c r="AH14" i="25"/>
  <c r="AI13" i="25"/>
  <c r="AH13" i="25"/>
  <c r="AI12" i="25"/>
  <c r="AH12" i="25"/>
  <c r="AI11" i="25"/>
  <c r="AH11" i="25"/>
  <c r="AI10" i="25"/>
  <c r="AH10" i="25"/>
  <c r="AI9" i="25"/>
  <c r="AH9" i="25"/>
  <c r="AI8" i="25"/>
  <c r="AH8" i="25"/>
  <c r="AI7" i="25"/>
  <c r="AH7" i="25"/>
  <c r="Z80" i="25"/>
  <c r="Y80" i="25"/>
  <c r="Z79" i="25"/>
  <c r="Y79" i="25"/>
  <c r="Z78" i="25"/>
  <c r="Y78" i="25"/>
  <c r="Z77" i="25"/>
  <c r="Y77" i="25"/>
  <c r="Z76" i="25"/>
  <c r="Y76" i="25"/>
  <c r="Z75" i="25"/>
  <c r="Y75" i="25"/>
  <c r="Z74" i="25"/>
  <c r="Y74" i="25"/>
  <c r="Z73" i="25"/>
  <c r="Y73" i="25"/>
  <c r="Z72" i="25"/>
  <c r="Y72" i="25"/>
  <c r="Z71" i="25"/>
  <c r="Y71" i="25"/>
  <c r="Z70" i="25"/>
  <c r="Y70" i="25"/>
  <c r="Z69" i="25"/>
  <c r="Y69" i="25"/>
  <c r="Z68" i="25"/>
  <c r="Y68" i="25"/>
  <c r="Z67" i="25"/>
  <c r="Y67" i="25"/>
  <c r="Z66" i="25"/>
  <c r="Y66" i="25"/>
  <c r="Z65" i="25"/>
  <c r="Y65" i="25"/>
  <c r="Z64" i="25"/>
  <c r="Y64" i="25"/>
  <c r="Z63" i="25"/>
  <c r="Y63" i="25"/>
  <c r="Z62" i="25"/>
  <c r="Y62" i="25"/>
  <c r="Z61" i="25"/>
  <c r="Y61" i="25"/>
  <c r="Z60" i="25"/>
  <c r="Y60" i="25"/>
  <c r="Z59" i="25"/>
  <c r="Y59" i="25"/>
  <c r="Z58" i="25"/>
  <c r="Y58" i="25"/>
  <c r="Z57" i="25"/>
  <c r="Y57" i="25"/>
  <c r="Z56" i="25"/>
  <c r="Y56" i="25"/>
  <c r="Z55" i="25"/>
  <c r="Y55" i="25"/>
  <c r="Z54" i="25"/>
  <c r="Y54" i="25"/>
  <c r="Z53" i="25"/>
  <c r="Y53" i="25"/>
  <c r="Z52" i="25"/>
  <c r="Y52" i="25"/>
  <c r="Z51" i="25"/>
  <c r="Y51" i="25"/>
  <c r="Z50" i="25"/>
  <c r="Y50" i="25"/>
  <c r="Z49" i="25"/>
  <c r="Y49" i="25"/>
  <c r="Z48" i="25"/>
  <c r="Y48" i="25"/>
  <c r="Z47" i="25"/>
  <c r="Y47" i="25"/>
  <c r="Z46" i="25"/>
  <c r="Y46" i="25"/>
  <c r="Z45" i="25"/>
  <c r="Y45" i="25"/>
  <c r="Z44" i="25"/>
  <c r="Y44" i="25"/>
  <c r="Z43" i="25"/>
  <c r="Y43" i="25"/>
  <c r="Z42" i="25"/>
  <c r="Y42" i="25"/>
  <c r="Z41" i="25"/>
  <c r="Y41" i="25"/>
  <c r="Z40" i="25"/>
  <c r="Y40" i="25"/>
  <c r="Z39" i="25"/>
  <c r="Y39" i="25"/>
  <c r="Z38" i="25"/>
  <c r="Y38" i="25"/>
  <c r="Z37" i="25"/>
  <c r="Y37" i="25"/>
  <c r="Z36" i="25"/>
  <c r="Y36" i="25"/>
  <c r="Z35" i="25"/>
  <c r="Y35" i="25"/>
  <c r="Z34" i="25"/>
  <c r="Y34" i="25"/>
  <c r="Z33" i="25"/>
  <c r="Y33" i="25"/>
  <c r="Z32" i="25"/>
  <c r="Y32" i="25"/>
  <c r="Z31" i="25"/>
  <c r="Y31" i="25"/>
  <c r="Z30" i="25"/>
  <c r="Y30" i="25"/>
  <c r="Z29" i="25"/>
  <c r="Y29" i="25"/>
  <c r="Z28" i="25"/>
  <c r="Y28" i="25"/>
  <c r="Z27" i="25"/>
  <c r="Y27" i="25"/>
  <c r="Z26" i="25"/>
  <c r="Y26" i="25"/>
  <c r="Z25" i="25"/>
  <c r="Y25" i="25"/>
  <c r="Z24" i="25"/>
  <c r="Y24" i="25"/>
  <c r="Z23" i="25"/>
  <c r="Y23" i="25"/>
  <c r="Z22" i="25"/>
  <c r="Y22" i="25"/>
  <c r="Z21" i="25"/>
  <c r="Y21" i="25"/>
  <c r="Z20" i="25"/>
  <c r="Y20" i="25"/>
  <c r="Z19" i="25"/>
  <c r="Y19" i="25"/>
  <c r="Z18" i="25"/>
  <c r="Y18" i="25"/>
  <c r="Z17" i="25"/>
  <c r="Y17" i="25"/>
  <c r="Z16" i="25"/>
  <c r="Y16" i="25"/>
  <c r="Z15" i="25"/>
  <c r="Y15" i="25"/>
  <c r="Z14" i="25"/>
  <c r="Y14" i="25"/>
  <c r="Z13" i="25"/>
  <c r="Y13" i="25"/>
  <c r="Z12" i="25"/>
  <c r="Y12" i="25"/>
  <c r="Z11" i="25"/>
  <c r="Y11" i="25"/>
  <c r="Z10" i="25"/>
  <c r="Y10" i="25"/>
  <c r="Z9" i="25"/>
  <c r="Y9" i="25"/>
  <c r="Z8" i="25"/>
  <c r="Y8" i="25"/>
  <c r="Z7" i="25"/>
  <c r="Y7" i="25"/>
  <c r="Q80" i="25"/>
  <c r="P80" i="25"/>
  <c r="Q79" i="25"/>
  <c r="P79" i="25"/>
  <c r="Q78" i="25"/>
  <c r="P78" i="25"/>
  <c r="Q77" i="25"/>
  <c r="P77" i="25"/>
  <c r="Q76" i="25"/>
  <c r="P76" i="25"/>
  <c r="Q75" i="25"/>
  <c r="P75" i="25"/>
  <c r="Q74" i="25"/>
  <c r="P74" i="25"/>
  <c r="Q73" i="25"/>
  <c r="P73" i="25"/>
  <c r="Q72" i="25"/>
  <c r="P72" i="25"/>
  <c r="Q71" i="25"/>
  <c r="P71" i="25"/>
  <c r="Q70" i="25"/>
  <c r="P70" i="25"/>
  <c r="Q69" i="25"/>
  <c r="P69" i="25"/>
  <c r="Q68" i="25"/>
  <c r="P68" i="25"/>
  <c r="Q67" i="25"/>
  <c r="P67" i="25"/>
  <c r="Q66" i="25"/>
  <c r="P66" i="25"/>
  <c r="Q65" i="25"/>
  <c r="P65" i="25"/>
  <c r="Q64" i="25"/>
  <c r="P64" i="25"/>
  <c r="Q63" i="25"/>
  <c r="P63" i="25"/>
  <c r="Q62" i="25"/>
  <c r="P62" i="25"/>
  <c r="Q61" i="25"/>
  <c r="P61" i="25"/>
  <c r="Q60" i="25"/>
  <c r="P60" i="25"/>
  <c r="Q59" i="25"/>
  <c r="P59" i="25"/>
  <c r="Q58" i="25"/>
  <c r="P58" i="25"/>
  <c r="Q57" i="25"/>
  <c r="P57" i="25"/>
  <c r="Q56" i="25"/>
  <c r="P56" i="25"/>
  <c r="Q55" i="25"/>
  <c r="P55" i="25"/>
  <c r="Q54" i="25"/>
  <c r="P54" i="25"/>
  <c r="Q53" i="25"/>
  <c r="P53" i="25"/>
  <c r="Q52" i="25"/>
  <c r="P52" i="25"/>
  <c r="Q51" i="25"/>
  <c r="P51" i="25"/>
  <c r="Q50" i="25"/>
  <c r="P50" i="25"/>
  <c r="Q49" i="25"/>
  <c r="P49" i="25"/>
  <c r="Q48" i="25"/>
  <c r="P48" i="25"/>
  <c r="Q47" i="25"/>
  <c r="P47" i="25"/>
  <c r="Q46" i="25"/>
  <c r="P46" i="25"/>
  <c r="Q45" i="25"/>
  <c r="P45" i="25"/>
  <c r="Q44" i="25"/>
  <c r="P44" i="25"/>
  <c r="Q43" i="25"/>
  <c r="P43" i="25"/>
  <c r="Q42" i="25"/>
  <c r="P42" i="25"/>
  <c r="Q41" i="25"/>
  <c r="P41" i="25"/>
  <c r="Q40" i="25"/>
  <c r="P40" i="25"/>
  <c r="Q39" i="25"/>
  <c r="P39" i="25"/>
  <c r="Q38" i="25"/>
  <c r="P38" i="25"/>
  <c r="Q37" i="25"/>
  <c r="P37" i="25"/>
  <c r="Q36" i="25"/>
  <c r="P36" i="25"/>
  <c r="Q35" i="25"/>
  <c r="P35" i="25"/>
  <c r="Q34" i="25"/>
  <c r="P34" i="25"/>
  <c r="Q33" i="25"/>
  <c r="P33" i="25"/>
  <c r="Q32" i="25"/>
  <c r="P32" i="25"/>
  <c r="Q31" i="25"/>
  <c r="P31" i="25"/>
  <c r="Q30" i="25"/>
  <c r="P30" i="25"/>
  <c r="Q29" i="25"/>
  <c r="P29" i="25"/>
  <c r="Q28" i="25"/>
  <c r="P28" i="25"/>
  <c r="Q27" i="25"/>
  <c r="P27" i="25"/>
  <c r="Q26" i="25"/>
  <c r="P26" i="25"/>
  <c r="Q25" i="25"/>
  <c r="P25" i="25"/>
  <c r="Q24" i="25"/>
  <c r="P24" i="25"/>
  <c r="Q23" i="25"/>
  <c r="P23" i="25"/>
  <c r="Q22" i="25"/>
  <c r="P22" i="25"/>
  <c r="Q21" i="25"/>
  <c r="P21" i="25"/>
  <c r="Q20" i="25"/>
  <c r="P20" i="25"/>
  <c r="Q19" i="25"/>
  <c r="P19" i="25"/>
  <c r="Q18" i="25"/>
  <c r="P18" i="25"/>
  <c r="Q17" i="25"/>
  <c r="P17" i="25"/>
  <c r="Q16" i="25"/>
  <c r="P16" i="25"/>
  <c r="Q15" i="25"/>
  <c r="P15" i="25"/>
  <c r="Q14" i="25"/>
  <c r="P14" i="25"/>
  <c r="Q13" i="25"/>
  <c r="P13" i="25"/>
  <c r="Q12" i="25"/>
  <c r="P12" i="25"/>
  <c r="Q11" i="25"/>
  <c r="P11" i="25"/>
  <c r="Q10" i="25"/>
  <c r="P10" i="25"/>
  <c r="Q9" i="25"/>
  <c r="P9" i="25"/>
  <c r="Q8" i="25"/>
  <c r="P8" i="25"/>
  <c r="Q7" i="25"/>
  <c r="P7" i="25"/>
  <c r="K8" i="25"/>
  <c r="L8" i="25"/>
  <c r="K9" i="25"/>
  <c r="L9" i="25"/>
  <c r="K10" i="25"/>
  <c r="L10" i="25"/>
  <c r="K11" i="25"/>
  <c r="L11" i="25"/>
  <c r="K12" i="25"/>
  <c r="L12" i="25"/>
  <c r="K13" i="25"/>
  <c r="L13" i="25"/>
  <c r="K14" i="25"/>
  <c r="L14" i="25"/>
  <c r="K15" i="25"/>
  <c r="L15" i="25"/>
  <c r="K16" i="25"/>
  <c r="L16" i="25"/>
  <c r="K17" i="25"/>
  <c r="L17" i="25"/>
  <c r="K18" i="25"/>
  <c r="L18" i="25"/>
  <c r="K19" i="25"/>
  <c r="L19" i="25"/>
  <c r="K20" i="25"/>
  <c r="L20" i="25"/>
  <c r="K21" i="25"/>
  <c r="L21" i="25"/>
  <c r="K22" i="25"/>
  <c r="L22" i="25"/>
  <c r="K23" i="25"/>
  <c r="L23" i="25"/>
  <c r="K24" i="25"/>
  <c r="L24" i="25"/>
  <c r="K25" i="25"/>
  <c r="L25" i="25"/>
  <c r="K26" i="25"/>
  <c r="L26" i="25"/>
  <c r="K27" i="25"/>
  <c r="L27" i="25"/>
  <c r="K28" i="25"/>
  <c r="L28" i="25"/>
  <c r="K29" i="25"/>
  <c r="L29" i="25"/>
  <c r="K30" i="25"/>
  <c r="L30" i="25"/>
  <c r="K31" i="25"/>
  <c r="L31" i="25"/>
  <c r="K32" i="25"/>
  <c r="L32" i="25"/>
  <c r="K33" i="25"/>
  <c r="L33" i="25"/>
  <c r="K34" i="25"/>
  <c r="L34" i="25"/>
  <c r="K35" i="25"/>
  <c r="L35" i="25"/>
  <c r="K36" i="25"/>
  <c r="L36" i="25"/>
  <c r="K37" i="25"/>
  <c r="L37" i="25"/>
  <c r="K38" i="25"/>
  <c r="L38" i="25"/>
  <c r="K39" i="25"/>
  <c r="L39" i="25"/>
  <c r="K40" i="25"/>
  <c r="L40" i="25"/>
  <c r="K41" i="25"/>
  <c r="L41" i="25"/>
  <c r="K42" i="25"/>
  <c r="L42" i="25"/>
  <c r="K43" i="25"/>
  <c r="L43" i="25"/>
  <c r="K44" i="25"/>
  <c r="L44" i="25"/>
  <c r="K45" i="25"/>
  <c r="L45" i="25"/>
  <c r="K46" i="25"/>
  <c r="L46" i="25"/>
  <c r="K47" i="25"/>
  <c r="L47" i="25"/>
  <c r="K48" i="25"/>
  <c r="L48" i="25"/>
  <c r="K49" i="25"/>
  <c r="L49" i="25"/>
  <c r="K50" i="25"/>
  <c r="L50" i="25"/>
  <c r="K51" i="25"/>
  <c r="L51" i="25"/>
  <c r="K52" i="25"/>
  <c r="L52" i="25"/>
  <c r="K53" i="25"/>
  <c r="L53" i="25"/>
  <c r="K54" i="25"/>
  <c r="L54" i="25"/>
  <c r="K55" i="25"/>
  <c r="L55" i="25"/>
  <c r="K56" i="25"/>
  <c r="L56" i="25"/>
  <c r="K57" i="25"/>
  <c r="L57" i="25"/>
  <c r="K58" i="25"/>
  <c r="L58" i="25"/>
  <c r="K59" i="25"/>
  <c r="L59" i="25"/>
  <c r="K60" i="25"/>
  <c r="L60" i="25"/>
  <c r="K61" i="25"/>
  <c r="L61" i="25"/>
  <c r="K62" i="25"/>
  <c r="L62" i="25"/>
  <c r="K63" i="25"/>
  <c r="L63" i="25"/>
  <c r="K64" i="25"/>
  <c r="L64" i="25"/>
  <c r="K65" i="25"/>
  <c r="L65" i="25"/>
  <c r="K66" i="25"/>
  <c r="L66" i="25"/>
  <c r="K67" i="25"/>
  <c r="L67" i="25"/>
  <c r="K68" i="25"/>
  <c r="L68" i="25"/>
  <c r="K69" i="25"/>
  <c r="L69" i="25"/>
  <c r="K70" i="25"/>
  <c r="L70" i="25"/>
  <c r="K71" i="25"/>
  <c r="L71" i="25"/>
  <c r="K72" i="25"/>
  <c r="L72" i="25"/>
  <c r="K73" i="25"/>
  <c r="L73" i="25"/>
  <c r="K74" i="25"/>
  <c r="L74" i="25"/>
  <c r="K75" i="25"/>
  <c r="L75" i="25"/>
  <c r="K76" i="25"/>
  <c r="L76" i="25"/>
  <c r="K77" i="25"/>
  <c r="L77" i="25"/>
  <c r="K78" i="25"/>
  <c r="L78" i="25"/>
  <c r="K79" i="25"/>
  <c r="L79" i="25"/>
  <c r="K80" i="25"/>
  <c r="L80" i="25"/>
  <c r="G8" i="25"/>
  <c r="H8" i="25"/>
  <c r="G9" i="25"/>
  <c r="H9" i="25"/>
  <c r="G10" i="25"/>
  <c r="H10" i="25"/>
  <c r="G11" i="25"/>
  <c r="H11" i="25"/>
  <c r="G12" i="25"/>
  <c r="H12" i="25"/>
  <c r="G13" i="25"/>
  <c r="H13" i="25"/>
  <c r="G14" i="25"/>
  <c r="H14" i="25"/>
  <c r="G15" i="25"/>
  <c r="H15" i="25"/>
  <c r="G16" i="25"/>
  <c r="H16" i="25"/>
  <c r="G17" i="25"/>
  <c r="H17" i="25"/>
  <c r="G18" i="25"/>
  <c r="H18" i="25"/>
  <c r="G19" i="25"/>
  <c r="H19" i="25"/>
  <c r="G20" i="25"/>
  <c r="H20" i="25"/>
  <c r="G21" i="25"/>
  <c r="H21" i="25"/>
  <c r="G22" i="25"/>
  <c r="H22" i="25"/>
  <c r="G23" i="25"/>
  <c r="H23" i="25"/>
  <c r="G24" i="25"/>
  <c r="H24" i="25"/>
  <c r="G25" i="25"/>
  <c r="H25" i="25"/>
  <c r="G26" i="25"/>
  <c r="H26" i="25"/>
  <c r="G27" i="25"/>
  <c r="H27" i="25"/>
  <c r="G28" i="25"/>
  <c r="H28" i="25"/>
  <c r="G29" i="25"/>
  <c r="H29" i="25"/>
  <c r="G30" i="25"/>
  <c r="H30" i="25"/>
  <c r="G31" i="25"/>
  <c r="H31" i="25"/>
  <c r="G32" i="25"/>
  <c r="H32" i="25"/>
  <c r="G33" i="25"/>
  <c r="H33" i="25"/>
  <c r="G34" i="25"/>
  <c r="H34" i="25"/>
  <c r="G35" i="25"/>
  <c r="H35" i="25"/>
  <c r="G36" i="25"/>
  <c r="H36" i="25"/>
  <c r="G37" i="25"/>
  <c r="H37" i="25"/>
  <c r="G38" i="25"/>
  <c r="H38" i="25"/>
  <c r="G39" i="25"/>
  <c r="H39" i="25"/>
  <c r="G40" i="25"/>
  <c r="H40" i="25"/>
  <c r="G41" i="25"/>
  <c r="H41" i="25"/>
  <c r="G42" i="25"/>
  <c r="H42" i="25"/>
  <c r="G43" i="25"/>
  <c r="H43" i="25"/>
  <c r="G44" i="25"/>
  <c r="H44" i="25"/>
  <c r="G45" i="25"/>
  <c r="H45" i="25"/>
  <c r="G46" i="25"/>
  <c r="H46" i="25"/>
  <c r="G47" i="25"/>
  <c r="H47" i="25"/>
  <c r="G48" i="25"/>
  <c r="H48" i="25"/>
  <c r="G49" i="25"/>
  <c r="H49" i="25"/>
  <c r="G50" i="25"/>
  <c r="H50" i="25"/>
  <c r="G51" i="25"/>
  <c r="H51" i="25"/>
  <c r="G52" i="25"/>
  <c r="H52" i="25"/>
  <c r="G53" i="25"/>
  <c r="H53" i="25"/>
  <c r="G54" i="25"/>
  <c r="H54" i="25"/>
  <c r="G55" i="25"/>
  <c r="H55" i="25"/>
  <c r="G56" i="25"/>
  <c r="H56" i="25"/>
  <c r="G57" i="25"/>
  <c r="H57" i="25"/>
  <c r="G58" i="25"/>
  <c r="H58" i="25"/>
  <c r="G59" i="25"/>
  <c r="H59" i="25"/>
  <c r="G60" i="25"/>
  <c r="H60" i="25"/>
  <c r="G61" i="25"/>
  <c r="H61" i="25"/>
  <c r="G62" i="25"/>
  <c r="H62" i="25"/>
  <c r="G63" i="25"/>
  <c r="H63" i="25"/>
  <c r="G64" i="25"/>
  <c r="H64" i="25"/>
  <c r="G65" i="25"/>
  <c r="H65" i="25"/>
  <c r="G66" i="25"/>
  <c r="H66" i="25"/>
  <c r="G67" i="25"/>
  <c r="H67" i="25"/>
  <c r="G68" i="25"/>
  <c r="H68" i="25"/>
  <c r="G69" i="25"/>
  <c r="H69" i="25"/>
  <c r="G70" i="25"/>
  <c r="H70" i="25"/>
  <c r="G71" i="25"/>
  <c r="H71" i="25"/>
  <c r="G72" i="25"/>
  <c r="H72" i="25"/>
  <c r="G73" i="25"/>
  <c r="H73" i="25"/>
  <c r="G74" i="25"/>
  <c r="H74" i="25"/>
  <c r="G75" i="25"/>
  <c r="H75" i="25"/>
  <c r="G76" i="25"/>
  <c r="H76" i="25"/>
  <c r="G77" i="25"/>
  <c r="H77" i="25"/>
  <c r="G78" i="25"/>
  <c r="H78" i="25"/>
  <c r="G79" i="25"/>
  <c r="H79" i="25"/>
  <c r="G80" i="25"/>
  <c r="H80" i="25"/>
  <c r="L7" i="25"/>
  <c r="K7" i="25"/>
  <c r="H7" i="25"/>
  <c r="G7" i="25"/>
  <c r="BU80" i="41" l="1"/>
  <c r="BT80" i="41"/>
  <c r="BQ80" i="41"/>
  <c r="BP80" i="41"/>
  <c r="BU79" i="41"/>
  <c r="BT79" i="41"/>
  <c r="BQ79" i="41"/>
  <c r="BP79" i="41"/>
  <c r="BU78" i="41"/>
  <c r="BT78" i="41"/>
  <c r="BQ78" i="41"/>
  <c r="BP78" i="41"/>
  <c r="BU77" i="41"/>
  <c r="BT77" i="41"/>
  <c r="BQ77" i="41"/>
  <c r="BP77" i="41"/>
  <c r="BU76" i="41"/>
  <c r="BT76" i="41"/>
  <c r="BQ76" i="41"/>
  <c r="BP76" i="41"/>
  <c r="BU75" i="41"/>
  <c r="BT75" i="41"/>
  <c r="BQ75" i="41"/>
  <c r="BP75" i="41"/>
  <c r="BU74" i="41"/>
  <c r="BT74" i="41"/>
  <c r="BQ74" i="41"/>
  <c r="BP74" i="41"/>
  <c r="BU73" i="41"/>
  <c r="BT73" i="41"/>
  <c r="BQ73" i="41"/>
  <c r="BP73" i="41"/>
  <c r="BU72" i="41"/>
  <c r="BT72" i="41"/>
  <c r="BQ72" i="41"/>
  <c r="BP72" i="41"/>
  <c r="BU71" i="41"/>
  <c r="BT71" i="41"/>
  <c r="BQ71" i="41"/>
  <c r="BP71" i="41"/>
  <c r="BU70" i="41"/>
  <c r="BT70" i="41"/>
  <c r="BQ70" i="41"/>
  <c r="BP70" i="41"/>
  <c r="BU69" i="41"/>
  <c r="BT69" i="41"/>
  <c r="BQ69" i="41"/>
  <c r="BP69" i="41"/>
  <c r="BU68" i="41"/>
  <c r="BT68" i="41"/>
  <c r="BQ68" i="41"/>
  <c r="BP68" i="41"/>
  <c r="BU67" i="41"/>
  <c r="BT67" i="41"/>
  <c r="BQ67" i="41"/>
  <c r="BP67" i="41"/>
  <c r="BU66" i="41"/>
  <c r="BT66" i="41"/>
  <c r="BQ66" i="41"/>
  <c r="BP66" i="41"/>
  <c r="BU65" i="41"/>
  <c r="BT65" i="41"/>
  <c r="BQ65" i="41"/>
  <c r="BP65" i="41"/>
  <c r="BU64" i="41"/>
  <c r="BT64" i="41"/>
  <c r="BQ64" i="41"/>
  <c r="BP64" i="41"/>
  <c r="BU63" i="41"/>
  <c r="BT63" i="41"/>
  <c r="BQ63" i="41"/>
  <c r="BP63" i="41"/>
  <c r="BU62" i="41"/>
  <c r="BT62" i="41"/>
  <c r="BQ62" i="41"/>
  <c r="BP62" i="41"/>
  <c r="BU61" i="41"/>
  <c r="BT61" i="41"/>
  <c r="BQ61" i="41"/>
  <c r="BP61" i="41"/>
  <c r="BU60" i="41"/>
  <c r="BT60" i="41"/>
  <c r="BQ60" i="41"/>
  <c r="BP60" i="41"/>
  <c r="BU59" i="41"/>
  <c r="BT59" i="41"/>
  <c r="BQ59" i="41"/>
  <c r="BP59" i="41"/>
  <c r="BU58" i="41"/>
  <c r="BT58" i="41"/>
  <c r="BQ58" i="41"/>
  <c r="BP58" i="41"/>
  <c r="BU57" i="41"/>
  <c r="BT57" i="41"/>
  <c r="BQ57" i="41"/>
  <c r="BP57" i="41"/>
  <c r="BU56" i="41"/>
  <c r="BT56" i="41"/>
  <c r="BQ56" i="41"/>
  <c r="BP56" i="41"/>
  <c r="BU55" i="41"/>
  <c r="BT55" i="41"/>
  <c r="BQ55" i="41"/>
  <c r="BP55" i="41"/>
  <c r="BU54" i="41"/>
  <c r="BT54" i="41"/>
  <c r="BQ54" i="41"/>
  <c r="BP54" i="41"/>
  <c r="BU53" i="41"/>
  <c r="BT53" i="41"/>
  <c r="BQ53" i="41"/>
  <c r="BP53" i="41"/>
  <c r="BU52" i="41"/>
  <c r="BT52" i="41"/>
  <c r="BQ52" i="41"/>
  <c r="BP52" i="41"/>
  <c r="BU51" i="41"/>
  <c r="BT51" i="41"/>
  <c r="BQ51" i="41"/>
  <c r="BP51" i="41"/>
  <c r="BU50" i="41"/>
  <c r="BT50" i="41"/>
  <c r="BQ50" i="41"/>
  <c r="BP50" i="41"/>
  <c r="BU49" i="41"/>
  <c r="BT49" i="41"/>
  <c r="BQ49" i="41"/>
  <c r="BP49" i="41"/>
  <c r="BU48" i="41"/>
  <c r="BT48" i="41"/>
  <c r="BQ48" i="41"/>
  <c r="BP48" i="41"/>
  <c r="BU47" i="41"/>
  <c r="BT47" i="41"/>
  <c r="BQ47" i="41"/>
  <c r="BP47" i="41"/>
  <c r="BU46" i="41"/>
  <c r="BT46" i="41"/>
  <c r="BQ46" i="41"/>
  <c r="BP46" i="41"/>
  <c r="BU45" i="41"/>
  <c r="BT45" i="41"/>
  <c r="BQ45" i="41"/>
  <c r="BP45" i="41"/>
  <c r="BU44" i="41"/>
  <c r="BT44" i="41"/>
  <c r="BQ44" i="41"/>
  <c r="BP44" i="41"/>
  <c r="BU43" i="41"/>
  <c r="BT43" i="41"/>
  <c r="BQ43" i="41"/>
  <c r="BP43" i="41"/>
  <c r="BU42" i="41"/>
  <c r="BT42" i="41"/>
  <c r="BQ42" i="41"/>
  <c r="BP42" i="41"/>
  <c r="BU41" i="41"/>
  <c r="BT41" i="41"/>
  <c r="BQ41" i="41"/>
  <c r="BP41" i="41"/>
  <c r="BU40" i="41"/>
  <c r="BT40" i="41"/>
  <c r="BQ40" i="41"/>
  <c r="BP40" i="41"/>
  <c r="BU39" i="41"/>
  <c r="BT39" i="41"/>
  <c r="BQ39" i="41"/>
  <c r="BP39" i="41"/>
  <c r="BU38" i="41"/>
  <c r="BT38" i="41"/>
  <c r="BQ38" i="41"/>
  <c r="BP38" i="41"/>
  <c r="BU37" i="41"/>
  <c r="BT37" i="41"/>
  <c r="BQ37" i="41"/>
  <c r="BP37" i="41"/>
  <c r="BU36" i="41"/>
  <c r="BT36" i="41"/>
  <c r="BQ36" i="41"/>
  <c r="BP36" i="41"/>
  <c r="BU35" i="41"/>
  <c r="BT35" i="41"/>
  <c r="BQ35" i="41"/>
  <c r="BP35" i="41"/>
  <c r="BU34" i="41"/>
  <c r="BT34" i="41"/>
  <c r="BQ34" i="41"/>
  <c r="BP34" i="41"/>
  <c r="BU33" i="41"/>
  <c r="BT33" i="41"/>
  <c r="BQ33" i="41"/>
  <c r="BP33" i="41"/>
  <c r="BU32" i="41"/>
  <c r="BT32" i="41"/>
  <c r="BQ32" i="41"/>
  <c r="BP32" i="41"/>
  <c r="BU31" i="41"/>
  <c r="BT31" i="41"/>
  <c r="BQ31" i="41"/>
  <c r="BP31" i="41"/>
  <c r="BU30" i="41"/>
  <c r="BT30" i="41"/>
  <c r="BQ30" i="41"/>
  <c r="BP30" i="41"/>
  <c r="BU29" i="41"/>
  <c r="BT29" i="41"/>
  <c r="BQ29" i="41"/>
  <c r="BP29" i="41"/>
  <c r="BU28" i="41"/>
  <c r="BT28" i="41"/>
  <c r="BQ28" i="41"/>
  <c r="BP28" i="41"/>
  <c r="BU27" i="41"/>
  <c r="BT27" i="41"/>
  <c r="BQ27" i="41"/>
  <c r="BP27" i="41"/>
  <c r="BU26" i="41"/>
  <c r="BT26" i="41"/>
  <c r="BQ26" i="41"/>
  <c r="BP26" i="41"/>
  <c r="BU25" i="41"/>
  <c r="BT25" i="41"/>
  <c r="BQ25" i="41"/>
  <c r="BP25" i="41"/>
  <c r="BU24" i="41"/>
  <c r="BT24" i="41"/>
  <c r="BQ24" i="41"/>
  <c r="BP24" i="41"/>
  <c r="BU23" i="41"/>
  <c r="BT23" i="41"/>
  <c r="BQ23" i="41"/>
  <c r="BP23" i="41"/>
  <c r="BU22" i="41"/>
  <c r="BT22" i="41"/>
  <c r="BQ22" i="41"/>
  <c r="BP22" i="41"/>
  <c r="BU21" i="41"/>
  <c r="BT21" i="41"/>
  <c r="BQ21" i="41"/>
  <c r="BP21" i="41"/>
  <c r="BU20" i="41"/>
  <c r="BT20" i="41"/>
  <c r="BQ20" i="41"/>
  <c r="BP20" i="41"/>
  <c r="BU19" i="41"/>
  <c r="BT19" i="41"/>
  <c r="BQ19" i="41"/>
  <c r="BP19" i="41"/>
  <c r="BU18" i="41"/>
  <c r="BT18" i="41"/>
  <c r="BQ18" i="41"/>
  <c r="BP18" i="41"/>
  <c r="BU17" i="41"/>
  <c r="BT17" i="41"/>
  <c r="BQ17" i="41"/>
  <c r="BP17" i="41"/>
  <c r="BU16" i="41"/>
  <c r="BT16" i="41"/>
  <c r="BQ16" i="41"/>
  <c r="BP16" i="41"/>
  <c r="BU15" i="41"/>
  <c r="BT15" i="41"/>
  <c r="BQ15" i="41"/>
  <c r="BP15" i="41"/>
  <c r="BU14" i="41"/>
  <c r="BT14" i="41"/>
  <c r="BQ14" i="41"/>
  <c r="BP14" i="41"/>
  <c r="BU13" i="41"/>
  <c r="BT13" i="41"/>
  <c r="BQ13" i="41"/>
  <c r="BP13" i="41"/>
  <c r="BU12" i="41"/>
  <c r="BT12" i="41"/>
  <c r="BQ12" i="41"/>
  <c r="BP12" i="41"/>
  <c r="BU11" i="41"/>
  <c r="BT11" i="41"/>
  <c r="BQ11" i="41"/>
  <c r="BP11" i="41"/>
  <c r="BU10" i="41"/>
  <c r="BT10" i="41"/>
  <c r="BQ10" i="41"/>
  <c r="BP10" i="41"/>
  <c r="BU9" i="41"/>
  <c r="BT9" i="41"/>
  <c r="BQ9" i="41"/>
  <c r="BP9" i="41"/>
  <c r="BU8" i="41"/>
  <c r="BT8" i="41"/>
  <c r="BQ8" i="41"/>
  <c r="BP8" i="41"/>
  <c r="BU7" i="41"/>
  <c r="BT7" i="41"/>
  <c r="BQ7" i="41"/>
  <c r="BP7" i="41"/>
  <c r="BV79" i="41" l="1"/>
  <c r="BW74" i="41"/>
  <c r="BW61" i="41"/>
  <c r="BV42" i="41"/>
  <c r="BW37" i="41"/>
  <c r="BV31" i="41"/>
  <c r="BW26" i="41"/>
  <c r="BV26" i="41"/>
  <c r="BW21" i="41"/>
  <c r="BW19" i="41"/>
  <c r="BV7" i="41"/>
  <c r="BW13" i="41"/>
  <c r="BV18" i="41"/>
  <c r="BV66" i="41"/>
  <c r="BW44" i="41"/>
  <c r="BW14" i="41"/>
  <c r="BW38" i="41"/>
  <c r="BW50" i="41"/>
  <c r="BV55" i="41"/>
  <c r="BW7" i="41"/>
  <c r="BV12" i="41"/>
  <c r="BW15" i="41"/>
  <c r="BV20" i="41"/>
  <c r="BW31" i="41"/>
  <c r="BV36" i="41"/>
  <c r="BW55" i="41"/>
  <c r="BV60" i="41"/>
  <c r="BW79" i="41"/>
  <c r="BW20" i="41"/>
  <c r="BV25" i="41"/>
  <c r="BV49" i="41"/>
  <c r="BW68" i="41"/>
  <c r="BV73" i="41"/>
  <c r="BW9" i="41"/>
  <c r="BV14" i="41"/>
  <c r="BW25" i="41"/>
  <c r="BV30" i="41"/>
  <c r="BW49" i="41"/>
  <c r="BV54" i="41"/>
  <c r="BW73" i="41"/>
  <c r="BV78" i="41"/>
  <c r="BV19" i="41"/>
  <c r="BV43" i="41"/>
  <c r="BW62" i="41"/>
  <c r="BV67" i="41"/>
  <c r="BV24" i="41"/>
  <c r="BW43" i="41"/>
  <c r="BV48" i="41"/>
  <c r="BW67" i="41"/>
  <c r="BV72" i="41"/>
  <c r="BW8" i="41"/>
  <c r="BV13" i="41"/>
  <c r="BW32" i="41"/>
  <c r="BV37" i="41"/>
  <c r="BW56" i="41"/>
  <c r="BV61" i="41"/>
  <c r="BW80" i="41"/>
  <c r="BW39" i="41"/>
  <c r="BV9" i="41"/>
  <c r="BW10" i="41"/>
  <c r="BV15" i="41"/>
  <c r="BW16" i="41"/>
  <c r="BV21" i="41"/>
  <c r="BW22" i="41"/>
  <c r="BV27" i="41"/>
  <c r="BW28" i="41"/>
  <c r="BV39" i="41"/>
  <c r="BV11" i="41"/>
  <c r="BW12" i="41"/>
  <c r="BV17" i="41"/>
  <c r="BW18" i="41"/>
  <c r="BV23" i="41"/>
  <c r="BW24" i="41"/>
  <c r="BV29" i="41"/>
  <c r="BW30" i="41"/>
  <c r="BV35" i="41"/>
  <c r="BW36" i="41"/>
  <c r="BV41" i="41"/>
  <c r="BW42" i="41"/>
  <c r="BV47" i="41"/>
  <c r="BW48" i="41"/>
  <c r="BV53" i="41"/>
  <c r="BW54" i="41"/>
  <c r="BV59" i="41"/>
  <c r="BW60" i="41"/>
  <c r="BV65" i="41"/>
  <c r="BW66" i="41"/>
  <c r="BV71" i="41"/>
  <c r="BW72" i="41"/>
  <c r="BV77" i="41"/>
  <c r="BW78" i="41"/>
  <c r="BV10" i="41"/>
  <c r="BW11" i="41"/>
  <c r="BV16" i="41"/>
  <c r="BW17" i="41"/>
  <c r="BV22" i="41"/>
  <c r="BW23" i="41"/>
  <c r="BV28" i="41"/>
  <c r="BW29" i="41"/>
  <c r="BV34" i="41"/>
  <c r="BW35" i="41"/>
  <c r="BV40" i="41"/>
  <c r="BW41" i="41"/>
  <c r="BV46" i="41"/>
  <c r="BW47" i="41"/>
  <c r="BV52" i="41"/>
  <c r="BW53" i="41"/>
  <c r="BV58" i="41"/>
  <c r="BW59" i="41"/>
  <c r="BV64" i="41"/>
  <c r="BW65" i="41"/>
  <c r="BV70" i="41"/>
  <c r="BW71" i="41"/>
  <c r="BV76" i="41"/>
  <c r="BW77" i="41"/>
  <c r="BV33" i="41"/>
  <c r="BW34" i="41"/>
  <c r="BW40" i="41"/>
  <c r="BV45" i="41"/>
  <c r="BW46" i="41"/>
  <c r="BV51" i="41"/>
  <c r="BW52" i="41"/>
  <c r="BV57" i="41"/>
  <c r="BW58" i="41"/>
  <c r="BV63" i="41"/>
  <c r="BW64" i="41"/>
  <c r="BV69" i="41"/>
  <c r="BW70" i="41"/>
  <c r="BV75" i="41"/>
  <c r="BW76" i="41"/>
  <c r="BV8" i="41"/>
  <c r="BW27" i="41"/>
  <c r="BV32" i="41"/>
  <c r="BW33" i="41"/>
  <c r="BV38" i="41"/>
  <c r="BV44" i="41"/>
  <c r="BW45" i="41"/>
  <c r="BV50" i="41"/>
  <c r="BW51" i="41"/>
  <c r="BV56" i="41"/>
  <c r="BW57" i="41"/>
  <c r="BV62" i="41"/>
  <c r="BW63" i="41"/>
  <c r="BV68" i="41"/>
  <c r="BW69" i="41"/>
  <c r="BV74" i="41"/>
  <c r="BW75" i="41"/>
  <c r="BV80" i="41"/>
  <c r="BU7" i="25" l="1"/>
  <c r="BT11" i="25"/>
  <c r="BT10" i="25"/>
  <c r="BT9" i="25"/>
  <c r="BT8" i="25"/>
  <c r="BT7" i="25"/>
  <c r="BQ7" i="25"/>
  <c r="BP7" i="25"/>
  <c r="BO14" i="25"/>
  <c r="BO13" i="25"/>
  <c r="BO12" i="25"/>
  <c r="BO11" i="25"/>
  <c r="BO10" i="25"/>
  <c r="BO9" i="25"/>
  <c r="BO8" i="25"/>
  <c r="BO7" i="25"/>
  <c r="R11" i="47" l="1"/>
  <c r="D46" i="47" s="1"/>
  <c r="R11" i="74"/>
  <c r="D46" i="74" s="1"/>
  <c r="BO14" i="41"/>
  <c r="R11" i="73"/>
  <c r="D46" i="73" s="1"/>
  <c r="R10" i="74"/>
  <c r="D40" i="74" s="1"/>
  <c r="R10" i="47"/>
  <c r="D40" i="47" s="1"/>
  <c r="R10" i="73"/>
  <c r="D40" i="73" s="1"/>
  <c r="BO13" i="41"/>
  <c r="R9" i="73"/>
  <c r="D34" i="73" s="1"/>
  <c r="BO12" i="41"/>
  <c r="R9" i="74"/>
  <c r="D34" i="74" s="1"/>
  <c r="R9" i="47"/>
  <c r="D34" i="47" s="1"/>
  <c r="R8" i="47"/>
  <c r="D28" i="47" s="1"/>
  <c r="R8" i="73"/>
  <c r="D28" i="73" s="1"/>
  <c r="R8" i="74"/>
  <c r="D28" i="74" s="1"/>
  <c r="BO11" i="41"/>
  <c r="BO10" i="41"/>
  <c r="R7" i="47"/>
  <c r="D22" i="47" s="1"/>
  <c r="R7" i="73"/>
  <c r="D22" i="73" s="1"/>
  <c r="R7" i="74"/>
  <c r="D22" i="74" s="1"/>
  <c r="R6" i="74"/>
  <c r="D16" i="74" s="1"/>
  <c r="R6" i="73"/>
  <c r="D16" i="73" s="1"/>
  <c r="R6" i="47"/>
  <c r="BO9" i="41"/>
  <c r="R5" i="74"/>
  <c r="D10" i="74" s="1"/>
  <c r="R5" i="73"/>
  <c r="D10" i="73" s="1"/>
  <c r="R5" i="47"/>
  <c r="D10" i="47" s="1"/>
  <c r="BO8" i="41"/>
  <c r="BO7" i="41"/>
  <c r="R4" i="74"/>
  <c r="D4" i="74" s="1"/>
  <c r="R4" i="73"/>
  <c r="D4" i="73" s="1"/>
  <c r="R4" i="47"/>
  <c r="BR7" i="25"/>
  <c r="BS7" i="25"/>
  <c r="BW7" i="25"/>
  <c r="BV7" i="25"/>
  <c r="M16" i="47" l="1"/>
  <c r="D16" i="47"/>
  <c r="D4" i="47"/>
  <c r="M15" i="47"/>
  <c r="M14" i="47"/>
  <c r="M13" i="47"/>
  <c r="M12" i="47"/>
  <c r="M11" i="47"/>
  <c r="M10" i="47"/>
  <c r="M7" i="47"/>
  <c r="M6" i="47"/>
  <c r="M8" i="47"/>
  <c r="M5" i="47"/>
  <c r="M4" i="47"/>
  <c r="M9" i="47"/>
  <c r="M46" i="73"/>
  <c r="M51" i="73"/>
  <c r="M50" i="73"/>
  <c r="M49" i="73"/>
  <c r="M48" i="73"/>
  <c r="M47" i="73"/>
  <c r="BR14" i="41"/>
  <c r="BS14" i="41"/>
  <c r="M46" i="74"/>
  <c r="M51" i="74"/>
  <c r="M47" i="74"/>
  <c r="M49" i="74"/>
  <c r="M48" i="74"/>
  <c r="M50" i="74"/>
  <c r="M47" i="47"/>
  <c r="M46" i="47"/>
  <c r="M49" i="47"/>
  <c r="M51" i="47"/>
  <c r="M50" i="47"/>
  <c r="M48" i="47"/>
  <c r="M41" i="73"/>
  <c r="M40" i="73"/>
  <c r="M45" i="73"/>
  <c r="M44" i="73"/>
  <c r="M43" i="73"/>
  <c r="M42" i="73"/>
  <c r="M44" i="47"/>
  <c r="M43" i="47"/>
  <c r="M42" i="47"/>
  <c r="M41" i="47"/>
  <c r="M40" i="47"/>
  <c r="M45" i="47"/>
  <c r="BR13" i="41"/>
  <c r="BS13" i="41"/>
  <c r="M45" i="74"/>
  <c r="M42" i="74"/>
  <c r="M43" i="74"/>
  <c r="M41" i="74"/>
  <c r="M40" i="74"/>
  <c r="M44" i="74"/>
  <c r="M38" i="74"/>
  <c r="M34" i="74"/>
  <c r="M36" i="74"/>
  <c r="M39" i="74"/>
  <c r="M35" i="74"/>
  <c r="M37" i="74"/>
  <c r="BS12" i="41"/>
  <c r="BR12" i="41"/>
  <c r="M39" i="47"/>
  <c r="M38" i="47"/>
  <c r="M37" i="47"/>
  <c r="M36" i="47"/>
  <c r="M35" i="47"/>
  <c r="M34" i="47"/>
  <c r="M36" i="73"/>
  <c r="M37" i="73"/>
  <c r="M35" i="73"/>
  <c r="M34" i="73"/>
  <c r="M38" i="73"/>
  <c r="M39" i="73"/>
  <c r="M29" i="74"/>
  <c r="M30" i="74"/>
  <c r="M28" i="74"/>
  <c r="M32" i="74"/>
  <c r="M33" i="74"/>
  <c r="M31" i="74"/>
  <c r="M28" i="73"/>
  <c r="M33" i="73"/>
  <c r="M29" i="73"/>
  <c r="M32" i="73"/>
  <c r="M31" i="73"/>
  <c r="M30" i="73"/>
  <c r="M33" i="47"/>
  <c r="M29" i="47"/>
  <c r="M32" i="47"/>
  <c r="M31" i="47"/>
  <c r="M30" i="47"/>
  <c r="M28" i="47"/>
  <c r="BS11" i="41"/>
  <c r="BR11" i="41"/>
  <c r="M25" i="73"/>
  <c r="M24" i="73"/>
  <c r="M23" i="73"/>
  <c r="M22" i="73"/>
  <c r="M27" i="73"/>
  <c r="M26" i="73"/>
  <c r="M25" i="47"/>
  <c r="M27" i="47"/>
  <c r="M26" i="47"/>
  <c r="M24" i="47"/>
  <c r="M23" i="47"/>
  <c r="M22" i="47"/>
  <c r="BR10" i="41"/>
  <c r="BS10" i="41"/>
  <c r="M27" i="74"/>
  <c r="M22" i="74"/>
  <c r="M26" i="74"/>
  <c r="M24" i="74"/>
  <c r="M23" i="74"/>
  <c r="M25" i="74"/>
  <c r="M19" i="47"/>
  <c r="M18" i="47"/>
  <c r="M17" i="47"/>
  <c r="M21" i="47"/>
  <c r="M20" i="47"/>
  <c r="M18" i="73"/>
  <c r="M17" i="73"/>
  <c r="M16" i="73"/>
  <c r="M21" i="73"/>
  <c r="M20" i="73"/>
  <c r="M19" i="73"/>
  <c r="BS9" i="41"/>
  <c r="BR9" i="41"/>
  <c r="M21" i="74"/>
  <c r="M17" i="74"/>
  <c r="M20" i="74"/>
  <c r="M19" i="74"/>
  <c r="M16" i="74"/>
  <c r="M18" i="74"/>
  <c r="BR8" i="41"/>
  <c r="BS8" i="41"/>
  <c r="M14" i="73"/>
  <c r="M13" i="73"/>
  <c r="M12" i="73"/>
  <c r="M11" i="73"/>
  <c r="M10" i="73"/>
  <c r="M15" i="73"/>
  <c r="M14" i="74"/>
  <c r="M13" i="74"/>
  <c r="M15" i="74"/>
  <c r="M10" i="74"/>
  <c r="M12" i="74"/>
  <c r="M11" i="74"/>
  <c r="M5" i="74"/>
  <c r="M7" i="74"/>
  <c r="M6" i="74"/>
  <c r="M8" i="74"/>
  <c r="M4" i="74"/>
  <c r="M9" i="74"/>
  <c r="M8" i="73"/>
  <c r="M9" i="73"/>
  <c r="M7" i="73"/>
  <c r="M6" i="73"/>
  <c r="M5" i="73"/>
  <c r="M4" i="73"/>
  <c r="BR7" i="41"/>
  <c r="BS7" i="41"/>
  <c r="BU80" i="25" l="1"/>
  <c r="BT80" i="25"/>
  <c r="BQ80" i="25"/>
  <c r="BP80" i="25"/>
  <c r="BO80" i="25"/>
  <c r="BU79" i="25"/>
  <c r="BT79" i="25"/>
  <c r="BQ79" i="25"/>
  <c r="BP79" i="25"/>
  <c r="BO79" i="25"/>
  <c r="BU78" i="25"/>
  <c r="BT78" i="25"/>
  <c r="BQ78" i="25"/>
  <c r="BP78" i="25"/>
  <c r="BO78" i="25"/>
  <c r="BU77" i="25"/>
  <c r="BT77" i="25"/>
  <c r="BQ77" i="25"/>
  <c r="BP77" i="25"/>
  <c r="BO77" i="25"/>
  <c r="BU76" i="25"/>
  <c r="BT76" i="25"/>
  <c r="BQ76" i="25"/>
  <c r="BP76" i="25"/>
  <c r="BO76" i="25"/>
  <c r="BU75" i="25"/>
  <c r="BT75" i="25"/>
  <c r="BQ75" i="25"/>
  <c r="BP75" i="25"/>
  <c r="BO75" i="25"/>
  <c r="BU74" i="25"/>
  <c r="BT74" i="25"/>
  <c r="BQ74" i="25"/>
  <c r="BP74" i="25"/>
  <c r="BO74" i="25"/>
  <c r="BU73" i="25"/>
  <c r="BT73" i="25"/>
  <c r="BQ73" i="25"/>
  <c r="BP73" i="25"/>
  <c r="BO73" i="25"/>
  <c r="BU72" i="25"/>
  <c r="BT72" i="25"/>
  <c r="BQ72" i="25"/>
  <c r="BP72" i="25"/>
  <c r="BO72" i="25"/>
  <c r="BU71" i="25"/>
  <c r="BT71" i="25"/>
  <c r="BQ71" i="25"/>
  <c r="BP71" i="25"/>
  <c r="BO71" i="25"/>
  <c r="BU70" i="25"/>
  <c r="BT70" i="25"/>
  <c r="BQ70" i="25"/>
  <c r="BP70" i="25"/>
  <c r="BO70" i="25"/>
  <c r="BU69" i="25"/>
  <c r="BT69" i="25"/>
  <c r="BQ69" i="25"/>
  <c r="BP69" i="25"/>
  <c r="BO69" i="25"/>
  <c r="BU68" i="25"/>
  <c r="BT68" i="25"/>
  <c r="BQ68" i="25"/>
  <c r="BP68" i="25"/>
  <c r="BO68" i="25"/>
  <c r="BU67" i="25"/>
  <c r="BT67" i="25"/>
  <c r="BQ67" i="25"/>
  <c r="BP67" i="25"/>
  <c r="BO67" i="25"/>
  <c r="BU66" i="25"/>
  <c r="BT66" i="25"/>
  <c r="BQ66" i="25"/>
  <c r="BP66" i="25"/>
  <c r="BO66" i="25"/>
  <c r="BU65" i="25"/>
  <c r="BT65" i="25"/>
  <c r="BQ65" i="25"/>
  <c r="BP65" i="25"/>
  <c r="BO65" i="25"/>
  <c r="BU64" i="25"/>
  <c r="BT64" i="25"/>
  <c r="BQ64" i="25"/>
  <c r="BP64" i="25"/>
  <c r="BO64" i="25"/>
  <c r="BU63" i="25"/>
  <c r="BT63" i="25"/>
  <c r="BQ63" i="25"/>
  <c r="BP63" i="25"/>
  <c r="BO63" i="25"/>
  <c r="BU62" i="25"/>
  <c r="BT62" i="25"/>
  <c r="BQ62" i="25"/>
  <c r="BP62" i="25"/>
  <c r="BO62" i="25"/>
  <c r="BU61" i="25"/>
  <c r="BT61" i="25"/>
  <c r="BQ61" i="25"/>
  <c r="BP61" i="25"/>
  <c r="BO61" i="25"/>
  <c r="BU60" i="25"/>
  <c r="BT60" i="25"/>
  <c r="BQ60" i="25"/>
  <c r="BP60" i="25"/>
  <c r="BO60" i="25"/>
  <c r="BU59" i="25"/>
  <c r="BT59" i="25"/>
  <c r="BQ59" i="25"/>
  <c r="BP59" i="25"/>
  <c r="BO59" i="25"/>
  <c r="BU58" i="25"/>
  <c r="BT58" i="25"/>
  <c r="BQ58" i="25"/>
  <c r="BP58" i="25"/>
  <c r="BO58" i="25"/>
  <c r="BU57" i="25"/>
  <c r="BT57" i="25"/>
  <c r="BQ57" i="25"/>
  <c r="BP57" i="25"/>
  <c r="BO57" i="25"/>
  <c r="BU56" i="25"/>
  <c r="BT56" i="25"/>
  <c r="BQ56" i="25"/>
  <c r="BP56" i="25"/>
  <c r="BO56" i="25"/>
  <c r="BU55" i="25"/>
  <c r="BT55" i="25"/>
  <c r="BQ55" i="25"/>
  <c r="BP55" i="25"/>
  <c r="BO55" i="25"/>
  <c r="BU54" i="25"/>
  <c r="BT54" i="25"/>
  <c r="BQ54" i="25"/>
  <c r="BP54" i="25"/>
  <c r="BO54" i="25"/>
  <c r="BU53" i="25"/>
  <c r="BT53" i="25"/>
  <c r="BQ53" i="25"/>
  <c r="BP53" i="25"/>
  <c r="BO53" i="25"/>
  <c r="BU52" i="25"/>
  <c r="BT52" i="25"/>
  <c r="BQ52" i="25"/>
  <c r="BP52" i="25"/>
  <c r="BO52" i="25"/>
  <c r="BU51" i="25"/>
  <c r="BT51" i="25"/>
  <c r="BQ51" i="25"/>
  <c r="BP51" i="25"/>
  <c r="BO51" i="25"/>
  <c r="BU50" i="25"/>
  <c r="BT50" i="25"/>
  <c r="BQ50" i="25"/>
  <c r="BP50" i="25"/>
  <c r="BO50" i="25"/>
  <c r="BU49" i="25"/>
  <c r="BT49" i="25"/>
  <c r="BQ49" i="25"/>
  <c r="BP49" i="25"/>
  <c r="BO49" i="25"/>
  <c r="BU48" i="25"/>
  <c r="BT48" i="25"/>
  <c r="BQ48" i="25"/>
  <c r="BP48" i="25"/>
  <c r="BO48" i="25"/>
  <c r="BU47" i="25"/>
  <c r="BT47" i="25"/>
  <c r="BQ47" i="25"/>
  <c r="BP47" i="25"/>
  <c r="BO47" i="25"/>
  <c r="BU46" i="25"/>
  <c r="BT46" i="25"/>
  <c r="BQ46" i="25"/>
  <c r="BP46" i="25"/>
  <c r="BO46" i="25"/>
  <c r="BU45" i="25"/>
  <c r="BT45" i="25"/>
  <c r="BQ45" i="25"/>
  <c r="BP45" i="25"/>
  <c r="BO45" i="25"/>
  <c r="BU44" i="25"/>
  <c r="BT44" i="25"/>
  <c r="BQ44" i="25"/>
  <c r="BP44" i="25"/>
  <c r="BO44" i="25"/>
  <c r="BU43" i="25"/>
  <c r="BT43" i="25"/>
  <c r="BQ43" i="25"/>
  <c r="BP43" i="25"/>
  <c r="BO43" i="25"/>
  <c r="BU42" i="25"/>
  <c r="BT42" i="25"/>
  <c r="BQ42" i="25"/>
  <c r="BP42" i="25"/>
  <c r="BO42" i="25"/>
  <c r="BU41" i="25"/>
  <c r="BT41" i="25"/>
  <c r="BQ41" i="25"/>
  <c r="BP41" i="25"/>
  <c r="BO41" i="25"/>
  <c r="BU40" i="25"/>
  <c r="BT40" i="25"/>
  <c r="BQ40" i="25"/>
  <c r="BP40" i="25"/>
  <c r="BO40" i="25"/>
  <c r="BU39" i="25"/>
  <c r="BT39" i="25"/>
  <c r="BQ39" i="25"/>
  <c r="BP39" i="25"/>
  <c r="BO39" i="25"/>
  <c r="BU38" i="25"/>
  <c r="BT38" i="25"/>
  <c r="BQ38" i="25"/>
  <c r="BP38" i="25"/>
  <c r="BO38" i="25"/>
  <c r="BU37" i="25"/>
  <c r="BT37" i="25"/>
  <c r="BQ37" i="25"/>
  <c r="BP37" i="25"/>
  <c r="BO37" i="25"/>
  <c r="BU36" i="25"/>
  <c r="BT36" i="25"/>
  <c r="BQ36" i="25"/>
  <c r="BP36" i="25"/>
  <c r="BO36" i="25"/>
  <c r="BU35" i="25"/>
  <c r="BT35" i="25"/>
  <c r="BQ35" i="25"/>
  <c r="BP35" i="25"/>
  <c r="BO35" i="25"/>
  <c r="BU34" i="25"/>
  <c r="BT34" i="25"/>
  <c r="BQ34" i="25"/>
  <c r="BP34" i="25"/>
  <c r="BO34" i="25"/>
  <c r="BU33" i="25"/>
  <c r="BT33" i="25"/>
  <c r="BQ33" i="25"/>
  <c r="BP33" i="25"/>
  <c r="BO33" i="25"/>
  <c r="BU32" i="25"/>
  <c r="BT32" i="25"/>
  <c r="BQ32" i="25"/>
  <c r="BP32" i="25"/>
  <c r="BO32" i="25"/>
  <c r="BU31" i="25"/>
  <c r="BT31" i="25"/>
  <c r="BQ31" i="25"/>
  <c r="BP31" i="25"/>
  <c r="BO31" i="25"/>
  <c r="BU30" i="25"/>
  <c r="BT30" i="25"/>
  <c r="BQ30" i="25"/>
  <c r="BP30" i="25"/>
  <c r="BO30" i="25"/>
  <c r="BU29" i="25"/>
  <c r="BT29" i="25"/>
  <c r="BQ29" i="25"/>
  <c r="BP29" i="25"/>
  <c r="BO29" i="25"/>
  <c r="BU28" i="25"/>
  <c r="BT28" i="25"/>
  <c r="BQ28" i="25"/>
  <c r="BP28" i="25"/>
  <c r="BO28" i="25"/>
  <c r="BU27" i="25"/>
  <c r="BT27" i="25"/>
  <c r="BQ27" i="25"/>
  <c r="BP27" i="25"/>
  <c r="BO27" i="25"/>
  <c r="BU26" i="25"/>
  <c r="BT26" i="25"/>
  <c r="BQ26" i="25"/>
  <c r="BP26" i="25"/>
  <c r="BO26" i="25"/>
  <c r="BU25" i="25"/>
  <c r="BT25" i="25"/>
  <c r="BQ25" i="25"/>
  <c r="BP25" i="25"/>
  <c r="BO25" i="25"/>
  <c r="BU24" i="25"/>
  <c r="BT24" i="25"/>
  <c r="BQ24" i="25"/>
  <c r="BP24" i="25"/>
  <c r="BO24" i="25"/>
  <c r="BU23" i="25"/>
  <c r="BT23" i="25"/>
  <c r="BQ23" i="25"/>
  <c r="BP23" i="25"/>
  <c r="BO23" i="25"/>
  <c r="BU22" i="25"/>
  <c r="BT22" i="25"/>
  <c r="BQ22" i="25"/>
  <c r="BP22" i="25"/>
  <c r="BO22" i="25"/>
  <c r="BU21" i="25"/>
  <c r="BT21" i="25"/>
  <c r="BQ21" i="25"/>
  <c r="BP21" i="25"/>
  <c r="BO21" i="25"/>
  <c r="BU20" i="25"/>
  <c r="BT20" i="25"/>
  <c r="BQ20" i="25"/>
  <c r="BP20" i="25"/>
  <c r="BO20" i="25"/>
  <c r="BU19" i="25"/>
  <c r="BT19" i="25"/>
  <c r="BQ19" i="25"/>
  <c r="BP19" i="25"/>
  <c r="BO19" i="25"/>
  <c r="BU18" i="25"/>
  <c r="BT18" i="25"/>
  <c r="BQ18" i="25"/>
  <c r="BP18" i="25"/>
  <c r="BO18" i="25"/>
  <c r="BU17" i="25"/>
  <c r="BT17" i="25"/>
  <c r="BQ17" i="25"/>
  <c r="BP17" i="25"/>
  <c r="BO17" i="25"/>
  <c r="BU16" i="25"/>
  <c r="BT16" i="25"/>
  <c r="BQ16" i="25"/>
  <c r="BP16" i="25"/>
  <c r="BO16" i="25"/>
  <c r="BU15" i="25"/>
  <c r="BT15" i="25"/>
  <c r="BQ15" i="25"/>
  <c r="BP15" i="25"/>
  <c r="BO15" i="25"/>
  <c r="BU14" i="25"/>
  <c r="BT14" i="25"/>
  <c r="BQ14" i="25"/>
  <c r="BP14" i="25"/>
  <c r="BU13" i="25"/>
  <c r="BT13" i="25"/>
  <c r="BQ13" i="25"/>
  <c r="BP13" i="25"/>
  <c r="BU12" i="25"/>
  <c r="BT12" i="25"/>
  <c r="BQ12" i="25"/>
  <c r="BP12" i="25"/>
  <c r="BU11" i="25"/>
  <c r="BQ11" i="25"/>
  <c r="BP11" i="25"/>
  <c r="BU10" i="25"/>
  <c r="BQ10" i="25"/>
  <c r="BP10" i="25"/>
  <c r="BU9" i="25"/>
  <c r="BQ9" i="25"/>
  <c r="BP9" i="25"/>
  <c r="BU8" i="25"/>
  <c r="BQ8" i="25"/>
  <c r="BP8" i="25"/>
  <c r="BS10" i="25" l="1"/>
  <c r="BS9" i="25"/>
  <c r="BR12" i="25"/>
  <c r="BR13" i="25"/>
  <c r="BR14" i="25"/>
  <c r="BS8" i="25"/>
  <c r="BS12" i="25"/>
  <c r="BS13" i="25"/>
  <c r="BS14" i="25"/>
  <c r="BS11" i="25"/>
  <c r="R77" i="74"/>
  <c r="D442" i="74" s="1"/>
  <c r="R77" i="73"/>
  <c r="D442" i="73" s="1"/>
  <c r="R77" i="47"/>
  <c r="D442" i="47" s="1"/>
  <c r="BO80" i="41"/>
  <c r="R76" i="74"/>
  <c r="D436" i="74" s="1"/>
  <c r="R76" i="73"/>
  <c r="D436" i="73" s="1"/>
  <c r="R76" i="47"/>
  <c r="D436" i="47" s="1"/>
  <c r="BO79" i="41"/>
  <c r="R75" i="47"/>
  <c r="D430" i="47" s="1"/>
  <c r="R75" i="74"/>
  <c r="D430" i="74" s="1"/>
  <c r="BO78" i="41"/>
  <c r="R75" i="73"/>
  <c r="D430" i="73" s="1"/>
  <c r="BW77" i="25"/>
  <c r="BV77" i="25"/>
  <c r="R74" i="74"/>
  <c r="D424" i="74" s="1"/>
  <c r="R74" i="47"/>
  <c r="D424" i="47" s="1"/>
  <c r="R74" i="73"/>
  <c r="D424" i="73" s="1"/>
  <c r="BO77" i="41"/>
  <c r="R73" i="73"/>
  <c r="D418" i="73" s="1"/>
  <c r="BO76" i="41"/>
  <c r="R73" i="74"/>
  <c r="D418" i="74" s="1"/>
  <c r="R73" i="47"/>
  <c r="D418" i="47" s="1"/>
  <c r="R72" i="47"/>
  <c r="D412" i="47" s="1"/>
  <c r="R72" i="73"/>
  <c r="D412" i="73" s="1"/>
  <c r="R72" i="74"/>
  <c r="D412" i="74" s="1"/>
  <c r="BO75" i="41"/>
  <c r="BO74" i="41"/>
  <c r="R71" i="47"/>
  <c r="D406" i="47" s="1"/>
  <c r="R71" i="73"/>
  <c r="D406" i="73" s="1"/>
  <c r="R71" i="74"/>
  <c r="D406" i="74" s="1"/>
  <c r="R70" i="74"/>
  <c r="D400" i="74" s="1"/>
  <c r="R70" i="73"/>
  <c r="D400" i="73" s="1"/>
  <c r="R70" i="47"/>
  <c r="D400" i="47" s="1"/>
  <c r="BO73" i="41"/>
  <c r="BW72" i="25"/>
  <c r="R69" i="74"/>
  <c r="D394" i="74" s="1"/>
  <c r="R69" i="73"/>
  <c r="D394" i="73" s="1"/>
  <c r="R69" i="47"/>
  <c r="D394" i="47" s="1"/>
  <c r="BO72" i="41"/>
  <c r="R68" i="74"/>
  <c r="D388" i="74" s="1"/>
  <c r="R68" i="73"/>
  <c r="D388" i="73" s="1"/>
  <c r="R68" i="47"/>
  <c r="D388" i="47" s="1"/>
  <c r="BO71" i="41"/>
  <c r="R67" i="47"/>
  <c r="D382" i="47" s="1"/>
  <c r="R67" i="74"/>
  <c r="D382" i="74" s="1"/>
  <c r="BO70" i="41"/>
  <c r="R67" i="73"/>
  <c r="D382" i="73" s="1"/>
  <c r="R66" i="74"/>
  <c r="D376" i="74" s="1"/>
  <c r="R66" i="47"/>
  <c r="D376" i="47" s="1"/>
  <c r="R66" i="73"/>
  <c r="D376" i="73" s="1"/>
  <c r="BO69" i="41"/>
  <c r="R65" i="73"/>
  <c r="D370" i="73" s="1"/>
  <c r="BO68" i="41"/>
  <c r="R65" i="74"/>
  <c r="D370" i="74" s="1"/>
  <c r="R65" i="47"/>
  <c r="D370" i="47" s="1"/>
  <c r="R64" i="47"/>
  <c r="D364" i="47" s="1"/>
  <c r="R64" i="73"/>
  <c r="D364" i="73" s="1"/>
  <c r="R64" i="74"/>
  <c r="D364" i="74" s="1"/>
  <c r="BO67" i="41"/>
  <c r="BO66" i="41"/>
  <c r="R63" i="47"/>
  <c r="D358" i="47" s="1"/>
  <c r="R63" i="73"/>
  <c r="D358" i="73" s="1"/>
  <c r="R63" i="74"/>
  <c r="D358" i="74" s="1"/>
  <c r="R62" i="74"/>
  <c r="D352" i="74" s="1"/>
  <c r="R62" i="73"/>
  <c r="D352" i="73" s="1"/>
  <c r="R62" i="47"/>
  <c r="D352" i="47" s="1"/>
  <c r="BO65" i="41"/>
  <c r="R61" i="74"/>
  <c r="D346" i="74" s="1"/>
  <c r="R61" i="73"/>
  <c r="D346" i="73" s="1"/>
  <c r="R61" i="47"/>
  <c r="D346" i="47" s="1"/>
  <c r="BO64" i="41"/>
  <c r="R60" i="74"/>
  <c r="D340" i="74" s="1"/>
  <c r="R60" i="73"/>
  <c r="D340" i="73" s="1"/>
  <c r="R60" i="47"/>
  <c r="D340" i="47" s="1"/>
  <c r="BO63" i="41"/>
  <c r="BS63" i="25"/>
  <c r="R59" i="47"/>
  <c r="D334" i="47" s="1"/>
  <c r="R59" i="74"/>
  <c r="D334" i="74" s="1"/>
  <c r="BO62" i="41"/>
  <c r="R59" i="73"/>
  <c r="D334" i="73" s="1"/>
  <c r="R58" i="74"/>
  <c r="D328" i="74" s="1"/>
  <c r="R58" i="47"/>
  <c r="D328" i="47" s="1"/>
  <c r="R58" i="73"/>
  <c r="D328" i="73" s="1"/>
  <c r="BO61" i="41"/>
  <c r="R57" i="73"/>
  <c r="D322" i="73" s="1"/>
  <c r="BO60" i="41"/>
  <c r="R57" i="74"/>
  <c r="D322" i="74" s="1"/>
  <c r="R57" i="47"/>
  <c r="D322" i="47" s="1"/>
  <c r="R56" i="47"/>
  <c r="D316" i="47" s="1"/>
  <c r="R56" i="73"/>
  <c r="D316" i="73" s="1"/>
  <c r="R56" i="74"/>
  <c r="D316" i="74" s="1"/>
  <c r="BO59" i="41"/>
  <c r="BV58" i="25"/>
  <c r="BO58" i="41"/>
  <c r="R55" i="47"/>
  <c r="D310" i="47" s="1"/>
  <c r="R55" i="73"/>
  <c r="D310" i="73" s="1"/>
  <c r="R55" i="74"/>
  <c r="D310" i="74" s="1"/>
  <c r="BS58" i="25"/>
  <c r="R54" i="74"/>
  <c r="D304" i="74" s="1"/>
  <c r="R54" i="73"/>
  <c r="D304" i="73" s="1"/>
  <c r="R54" i="47"/>
  <c r="D304" i="47" s="1"/>
  <c r="BO57" i="41"/>
  <c r="R53" i="74"/>
  <c r="D298" i="74" s="1"/>
  <c r="R53" i="73"/>
  <c r="D298" i="73" s="1"/>
  <c r="R53" i="47"/>
  <c r="D298" i="47" s="1"/>
  <c r="BO56" i="41"/>
  <c r="R52" i="74"/>
  <c r="D292" i="74" s="1"/>
  <c r="R52" i="73"/>
  <c r="D292" i="73" s="1"/>
  <c r="R52" i="47"/>
  <c r="D292" i="47" s="1"/>
  <c r="BO55" i="41"/>
  <c r="R51" i="47"/>
  <c r="D286" i="47" s="1"/>
  <c r="R51" i="74"/>
  <c r="D286" i="74" s="1"/>
  <c r="BO54" i="41"/>
  <c r="R51" i="73"/>
  <c r="D286" i="73" s="1"/>
  <c r="BW53" i="25"/>
  <c r="BV53" i="25"/>
  <c r="R50" i="74"/>
  <c r="D280" i="74" s="1"/>
  <c r="R50" i="47"/>
  <c r="D280" i="47" s="1"/>
  <c r="R50" i="73"/>
  <c r="D280" i="73" s="1"/>
  <c r="BO53" i="41"/>
  <c r="R49" i="73"/>
  <c r="D274" i="73" s="1"/>
  <c r="BO52" i="41"/>
  <c r="R49" i="74"/>
  <c r="D274" i="74" s="1"/>
  <c r="R49" i="47"/>
  <c r="D274" i="47" s="1"/>
  <c r="R48" i="47"/>
  <c r="D268" i="47" s="1"/>
  <c r="R48" i="73"/>
  <c r="D268" i="73" s="1"/>
  <c r="R48" i="74"/>
  <c r="D268" i="74" s="1"/>
  <c r="BO51" i="41"/>
  <c r="BO50" i="41"/>
  <c r="R47" i="47"/>
  <c r="D262" i="47" s="1"/>
  <c r="R47" i="73"/>
  <c r="D262" i="73" s="1"/>
  <c r="R47" i="74"/>
  <c r="D262" i="74" s="1"/>
  <c r="R46" i="74"/>
  <c r="D256" i="74" s="1"/>
  <c r="R46" i="73"/>
  <c r="D256" i="73" s="1"/>
  <c r="R46" i="47"/>
  <c r="D256" i="47" s="1"/>
  <c r="BO49" i="41"/>
  <c r="BW48" i="25"/>
  <c r="R45" i="74"/>
  <c r="D250" i="74" s="1"/>
  <c r="R45" i="73"/>
  <c r="D250" i="73" s="1"/>
  <c r="R45" i="47"/>
  <c r="D250" i="47" s="1"/>
  <c r="BO48" i="41"/>
  <c r="R44" i="74"/>
  <c r="D244" i="74" s="1"/>
  <c r="R44" i="73"/>
  <c r="D244" i="73" s="1"/>
  <c r="R44" i="47"/>
  <c r="D244" i="47" s="1"/>
  <c r="BO47" i="41"/>
  <c r="R43" i="47"/>
  <c r="D238" i="47" s="1"/>
  <c r="R43" i="74"/>
  <c r="D238" i="74" s="1"/>
  <c r="BO46" i="41"/>
  <c r="R43" i="73"/>
  <c r="D238" i="73" s="1"/>
  <c r="R42" i="74"/>
  <c r="D232" i="74" s="1"/>
  <c r="R42" i="47"/>
  <c r="D232" i="47" s="1"/>
  <c r="R42" i="73"/>
  <c r="D232" i="73" s="1"/>
  <c r="BO45" i="41"/>
  <c r="R41" i="73"/>
  <c r="D226" i="73" s="1"/>
  <c r="BO44" i="41"/>
  <c r="R41" i="74"/>
  <c r="D226" i="74" s="1"/>
  <c r="R41" i="47"/>
  <c r="D226" i="47" s="1"/>
  <c r="R40" i="47"/>
  <c r="D220" i="47" s="1"/>
  <c r="R40" i="73"/>
  <c r="D220" i="73" s="1"/>
  <c r="R40" i="74"/>
  <c r="D220" i="74" s="1"/>
  <c r="BO43" i="41"/>
  <c r="BO42" i="41"/>
  <c r="R39" i="47"/>
  <c r="D214" i="47" s="1"/>
  <c r="R39" i="73"/>
  <c r="D214" i="73" s="1"/>
  <c r="R39" i="74"/>
  <c r="D214" i="74" s="1"/>
  <c r="R38" i="74"/>
  <c r="D208" i="74" s="1"/>
  <c r="R38" i="73"/>
  <c r="D208" i="73" s="1"/>
  <c r="R38" i="47"/>
  <c r="D208" i="47" s="1"/>
  <c r="BO41" i="41"/>
  <c r="R37" i="74"/>
  <c r="D202" i="74" s="1"/>
  <c r="R37" i="73"/>
  <c r="D202" i="73" s="1"/>
  <c r="R37" i="47"/>
  <c r="D202" i="47" s="1"/>
  <c r="BO40" i="41"/>
  <c r="R36" i="74"/>
  <c r="D196" i="74" s="1"/>
  <c r="R36" i="73"/>
  <c r="D196" i="73" s="1"/>
  <c r="R36" i="47"/>
  <c r="D196" i="47" s="1"/>
  <c r="BO39" i="41"/>
  <c r="BS39" i="25"/>
  <c r="R35" i="47"/>
  <c r="D190" i="47" s="1"/>
  <c r="R35" i="74"/>
  <c r="D190" i="74" s="1"/>
  <c r="BO38" i="41"/>
  <c r="R35" i="73"/>
  <c r="D190" i="73" s="1"/>
  <c r="R34" i="74"/>
  <c r="D184" i="74" s="1"/>
  <c r="R34" i="47"/>
  <c r="D184" i="47" s="1"/>
  <c r="R34" i="73"/>
  <c r="D184" i="73" s="1"/>
  <c r="BO37" i="41"/>
  <c r="R33" i="73"/>
  <c r="D178" i="73" s="1"/>
  <c r="BO36" i="41"/>
  <c r="R33" i="74"/>
  <c r="D178" i="74" s="1"/>
  <c r="R33" i="47"/>
  <c r="D178" i="47" s="1"/>
  <c r="R32" i="47"/>
  <c r="D172" i="47" s="1"/>
  <c r="R32" i="73"/>
  <c r="D172" i="73" s="1"/>
  <c r="R32" i="74"/>
  <c r="D172" i="74" s="1"/>
  <c r="BO35" i="41"/>
  <c r="BV34" i="25"/>
  <c r="BO34" i="41"/>
  <c r="R31" i="47"/>
  <c r="D166" i="47" s="1"/>
  <c r="R31" i="73"/>
  <c r="D166" i="73" s="1"/>
  <c r="R31" i="74"/>
  <c r="D166" i="74" s="1"/>
  <c r="BS34" i="25"/>
  <c r="R30" i="74"/>
  <c r="D160" i="74" s="1"/>
  <c r="R30" i="73"/>
  <c r="D160" i="73" s="1"/>
  <c r="R30" i="47"/>
  <c r="D160" i="47" s="1"/>
  <c r="BO33" i="41"/>
  <c r="R29" i="74"/>
  <c r="D154" i="74" s="1"/>
  <c r="R29" i="73"/>
  <c r="D154" i="73" s="1"/>
  <c r="R29" i="47"/>
  <c r="D154" i="47" s="1"/>
  <c r="BO32" i="41"/>
  <c r="R28" i="74"/>
  <c r="D148" i="74" s="1"/>
  <c r="R28" i="73"/>
  <c r="D148" i="73" s="1"/>
  <c r="R28" i="47"/>
  <c r="D148" i="47" s="1"/>
  <c r="BO31" i="41"/>
  <c r="R27" i="47"/>
  <c r="D142" i="47" s="1"/>
  <c r="R27" i="74"/>
  <c r="D142" i="74" s="1"/>
  <c r="BO30" i="41"/>
  <c r="R27" i="73"/>
  <c r="D142" i="73" s="1"/>
  <c r="BW29" i="25"/>
  <c r="BV29" i="25"/>
  <c r="R26" i="74"/>
  <c r="D136" i="74" s="1"/>
  <c r="R26" i="47"/>
  <c r="D136" i="47" s="1"/>
  <c r="R26" i="73"/>
  <c r="D136" i="73" s="1"/>
  <c r="BO29" i="41"/>
  <c r="R25" i="73"/>
  <c r="D130" i="73" s="1"/>
  <c r="BO28" i="41"/>
  <c r="R25" i="74"/>
  <c r="D130" i="74" s="1"/>
  <c r="R25" i="47"/>
  <c r="D130" i="47" s="1"/>
  <c r="R24" i="47"/>
  <c r="D124" i="47" s="1"/>
  <c r="R24" i="73"/>
  <c r="D124" i="73" s="1"/>
  <c r="R24" i="74"/>
  <c r="D124" i="74" s="1"/>
  <c r="BO27" i="41"/>
  <c r="BO26" i="41"/>
  <c r="R23" i="47"/>
  <c r="D118" i="47" s="1"/>
  <c r="R23" i="73"/>
  <c r="D118" i="73" s="1"/>
  <c r="R23" i="74"/>
  <c r="D118" i="74" s="1"/>
  <c r="R22" i="74"/>
  <c r="D112" i="74" s="1"/>
  <c r="R22" i="73"/>
  <c r="D112" i="73" s="1"/>
  <c r="R22" i="47"/>
  <c r="D112" i="47" s="1"/>
  <c r="BO25" i="41"/>
  <c r="BW24" i="25"/>
  <c r="R21" i="74"/>
  <c r="D106" i="74" s="1"/>
  <c r="R21" i="73"/>
  <c r="D106" i="73" s="1"/>
  <c r="R21" i="47"/>
  <c r="D106" i="47" s="1"/>
  <c r="BO24" i="41"/>
  <c r="R20" i="74"/>
  <c r="D100" i="74" s="1"/>
  <c r="R20" i="73"/>
  <c r="D100" i="73" s="1"/>
  <c r="R20" i="47"/>
  <c r="D100" i="47" s="1"/>
  <c r="BO23" i="41"/>
  <c r="R19" i="47"/>
  <c r="D94" i="47" s="1"/>
  <c r="R19" i="74"/>
  <c r="D94" i="74" s="1"/>
  <c r="BO22" i="41"/>
  <c r="R19" i="73"/>
  <c r="D94" i="73" s="1"/>
  <c r="R18" i="74"/>
  <c r="D88" i="74" s="1"/>
  <c r="R18" i="47"/>
  <c r="D88" i="47" s="1"/>
  <c r="R18" i="73"/>
  <c r="D88" i="73" s="1"/>
  <c r="BO21" i="41"/>
  <c r="R17" i="73"/>
  <c r="D82" i="73" s="1"/>
  <c r="BO20" i="41"/>
  <c r="R17" i="74"/>
  <c r="D82" i="74" s="1"/>
  <c r="R17" i="47"/>
  <c r="D82" i="47" s="1"/>
  <c r="R16" i="47"/>
  <c r="D76" i="47" s="1"/>
  <c r="R16" i="73"/>
  <c r="D76" i="73" s="1"/>
  <c r="R16" i="74"/>
  <c r="D76" i="74" s="1"/>
  <c r="BO19" i="41"/>
  <c r="BO18" i="41"/>
  <c r="R15" i="47"/>
  <c r="D70" i="47" s="1"/>
  <c r="R15" i="73"/>
  <c r="D70" i="73" s="1"/>
  <c r="R15" i="74"/>
  <c r="D70" i="74" s="1"/>
  <c r="R14" i="74"/>
  <c r="D64" i="74" s="1"/>
  <c r="R14" i="73"/>
  <c r="D64" i="73" s="1"/>
  <c r="R14" i="47"/>
  <c r="D64" i="47" s="1"/>
  <c r="BO17" i="41"/>
  <c r="R13" i="74"/>
  <c r="D58" i="74" s="1"/>
  <c r="R13" i="73"/>
  <c r="D58" i="73" s="1"/>
  <c r="R13" i="47"/>
  <c r="D58" i="47" s="1"/>
  <c r="BO16" i="41"/>
  <c r="R12" i="74"/>
  <c r="D52" i="74" s="1"/>
  <c r="R12" i="73"/>
  <c r="D52" i="73" s="1"/>
  <c r="R12" i="47"/>
  <c r="D52" i="47" s="1"/>
  <c r="BO15" i="41"/>
  <c r="BS15" i="25"/>
  <c r="BR21" i="25"/>
  <c r="BR45" i="25"/>
  <c r="BR69" i="25"/>
  <c r="BW35" i="25"/>
  <c r="BV40" i="25"/>
  <c r="BS45" i="25"/>
  <c r="BW59" i="25"/>
  <c r="BR33" i="25"/>
  <c r="BR15" i="25"/>
  <c r="BR39" i="25"/>
  <c r="BR63" i="25"/>
  <c r="BR57" i="25"/>
  <c r="BW47" i="25"/>
  <c r="BW71" i="25"/>
  <c r="BW23" i="25"/>
  <c r="BV17" i="25"/>
  <c r="BS22" i="25"/>
  <c r="BR27" i="25"/>
  <c r="BW36" i="25"/>
  <c r="BV41" i="25"/>
  <c r="BS46" i="25"/>
  <c r="BR51" i="25"/>
  <c r="BW60" i="25"/>
  <c r="BV65" i="25"/>
  <c r="BS70" i="25"/>
  <c r="BR75" i="25"/>
  <c r="BS16" i="25"/>
  <c r="BW30" i="25"/>
  <c r="BW54" i="25"/>
  <c r="BV59" i="25"/>
  <c r="BW78" i="25"/>
  <c r="BW13" i="25"/>
  <c r="BW18" i="25"/>
  <c r="BV23" i="25"/>
  <c r="BS28" i="25"/>
  <c r="BW42" i="25"/>
  <c r="BV47" i="25"/>
  <c r="BS52" i="25"/>
  <c r="BW66" i="25"/>
  <c r="BV71" i="25"/>
  <c r="BS76" i="25"/>
  <c r="BV28" i="25"/>
  <c r="BS33" i="25"/>
  <c r="BV52" i="25"/>
  <c r="BS57" i="25"/>
  <c r="BV76" i="25"/>
  <c r="BV12" i="25"/>
  <c r="BW17" i="25"/>
  <c r="BV22" i="25"/>
  <c r="BS27" i="25"/>
  <c r="BW41" i="25"/>
  <c r="BV46" i="25"/>
  <c r="BS51" i="25"/>
  <c r="BW65" i="25"/>
  <c r="BV70" i="25"/>
  <c r="BS75" i="25"/>
  <c r="BV35" i="25"/>
  <c r="BS40" i="25"/>
  <c r="BS64" i="25"/>
  <c r="BV16" i="25"/>
  <c r="BS21" i="25"/>
  <c r="BV64" i="25"/>
  <c r="BS69" i="25"/>
  <c r="BR20" i="25"/>
  <c r="BR26" i="25"/>
  <c r="BR32" i="25"/>
  <c r="BR68" i="25"/>
  <c r="BR74" i="25"/>
  <c r="BR80" i="25"/>
  <c r="BW12" i="25"/>
  <c r="BR19" i="25"/>
  <c r="BV21" i="25"/>
  <c r="BR25" i="25"/>
  <c r="BS26" i="25"/>
  <c r="BV27" i="25"/>
  <c r="BW28" i="25"/>
  <c r="BR31" i="25"/>
  <c r="BS32" i="25"/>
  <c r="BV33" i="25"/>
  <c r="BW34" i="25"/>
  <c r="BR37" i="25"/>
  <c r="BS38" i="25"/>
  <c r="BV39" i="25"/>
  <c r="BW40" i="25"/>
  <c r="BR43" i="25"/>
  <c r="BS44" i="25"/>
  <c r="BV45" i="25"/>
  <c r="BW46" i="25"/>
  <c r="BR49" i="25"/>
  <c r="BS50" i="25"/>
  <c r="BV51" i="25"/>
  <c r="BW52" i="25"/>
  <c r="BR55" i="25"/>
  <c r="BS56" i="25"/>
  <c r="BV57" i="25"/>
  <c r="BW58" i="25"/>
  <c r="BR61" i="25"/>
  <c r="BS62" i="25"/>
  <c r="BV63" i="25"/>
  <c r="BW64" i="25"/>
  <c r="BR67" i="25"/>
  <c r="BS68" i="25"/>
  <c r="BV69" i="25"/>
  <c r="BW70" i="25"/>
  <c r="BR73" i="25"/>
  <c r="BS74" i="25"/>
  <c r="BV75" i="25"/>
  <c r="BW76" i="25"/>
  <c r="BR79" i="25"/>
  <c r="BS80" i="25"/>
  <c r="BW10" i="25"/>
  <c r="BR62" i="25"/>
  <c r="BR11" i="25"/>
  <c r="BV11" i="25"/>
  <c r="BW16" i="25"/>
  <c r="BV14" i="25"/>
  <c r="BW15" i="25"/>
  <c r="BR18" i="25"/>
  <c r="BS19" i="25"/>
  <c r="BV20" i="25"/>
  <c r="BW21" i="25"/>
  <c r="BR24" i="25"/>
  <c r="BS25" i="25"/>
  <c r="BV26" i="25"/>
  <c r="BW27" i="25"/>
  <c r="BR30" i="25"/>
  <c r="BS31" i="25"/>
  <c r="BV32" i="25"/>
  <c r="BW33" i="25"/>
  <c r="BR36" i="25"/>
  <c r="BS37" i="25"/>
  <c r="BV38" i="25"/>
  <c r="BW39" i="25"/>
  <c r="BR42" i="25"/>
  <c r="BS43" i="25"/>
  <c r="BV44" i="25"/>
  <c r="BW45" i="25"/>
  <c r="BR48" i="25"/>
  <c r="BS49" i="25"/>
  <c r="BV50" i="25"/>
  <c r="BW51" i="25"/>
  <c r="BR54" i="25"/>
  <c r="BS55" i="25"/>
  <c r="BV56" i="25"/>
  <c r="BW57" i="25"/>
  <c r="BR60" i="25"/>
  <c r="BS61" i="25"/>
  <c r="BV62" i="25"/>
  <c r="BW63" i="25"/>
  <c r="BR66" i="25"/>
  <c r="BS67" i="25"/>
  <c r="BV68" i="25"/>
  <c r="BW69" i="25"/>
  <c r="BR72" i="25"/>
  <c r="BS73" i="25"/>
  <c r="BV74" i="25"/>
  <c r="BW75" i="25"/>
  <c r="BR78" i="25"/>
  <c r="BS79" i="25"/>
  <c r="BV80" i="25"/>
  <c r="BW8" i="25"/>
  <c r="BR38" i="25"/>
  <c r="BR44" i="25"/>
  <c r="BR56" i="25"/>
  <c r="BR9" i="25"/>
  <c r="BV9" i="25"/>
  <c r="BV15" i="25"/>
  <c r="BS20" i="25"/>
  <c r="BW11" i="25"/>
  <c r="BW14" i="25"/>
  <c r="BR17" i="25"/>
  <c r="BS18" i="25"/>
  <c r="BV19" i="25"/>
  <c r="BW20" i="25"/>
  <c r="BR23" i="25"/>
  <c r="BS24" i="25"/>
  <c r="BV25" i="25"/>
  <c r="BW26" i="25"/>
  <c r="BR29" i="25"/>
  <c r="BS30" i="25"/>
  <c r="BV31" i="25"/>
  <c r="BW32" i="25"/>
  <c r="BR35" i="25"/>
  <c r="BS36" i="25"/>
  <c r="BV37" i="25"/>
  <c r="BW38" i="25"/>
  <c r="BR41" i="25"/>
  <c r="BS42" i="25"/>
  <c r="BV43" i="25"/>
  <c r="BW44" i="25"/>
  <c r="BR47" i="25"/>
  <c r="BS48" i="25"/>
  <c r="BV49" i="25"/>
  <c r="BW50" i="25"/>
  <c r="BR53" i="25"/>
  <c r="BS54" i="25"/>
  <c r="BV55" i="25"/>
  <c r="BW56" i="25"/>
  <c r="BR59" i="25"/>
  <c r="BS60" i="25"/>
  <c r="BV61" i="25"/>
  <c r="BW62" i="25"/>
  <c r="BR65" i="25"/>
  <c r="BS66" i="25"/>
  <c r="BV67" i="25"/>
  <c r="BW68" i="25"/>
  <c r="BR71" i="25"/>
  <c r="BS72" i="25"/>
  <c r="BV73" i="25"/>
  <c r="BW74" i="25"/>
  <c r="BR77" i="25"/>
  <c r="BS78" i="25"/>
  <c r="BV79" i="25"/>
  <c r="BW80" i="25"/>
  <c r="BR50" i="25"/>
  <c r="BW22" i="25"/>
  <c r="BW9" i="25"/>
  <c r="BR8" i="25"/>
  <c r="BV8" i="25"/>
  <c r="BR10" i="25"/>
  <c r="BV10" i="25"/>
  <c r="BV13" i="25"/>
  <c r="BR16" i="25"/>
  <c r="BS17" i="25"/>
  <c r="BV18" i="25"/>
  <c r="BW19" i="25"/>
  <c r="BR22" i="25"/>
  <c r="BS23" i="25"/>
  <c r="BV24" i="25"/>
  <c r="BW25" i="25"/>
  <c r="BR28" i="25"/>
  <c r="BS29" i="25"/>
  <c r="BV30" i="25"/>
  <c r="BW31" i="25"/>
  <c r="BR34" i="25"/>
  <c r="BS35" i="25"/>
  <c r="BV36" i="25"/>
  <c r="BW37" i="25"/>
  <c r="BR40" i="25"/>
  <c r="BS41" i="25"/>
  <c r="BV42" i="25"/>
  <c r="BW43" i="25"/>
  <c r="BR46" i="25"/>
  <c r="BS47" i="25"/>
  <c r="BV48" i="25"/>
  <c r="BW49" i="25"/>
  <c r="BR52" i="25"/>
  <c r="BS53" i="25"/>
  <c r="BV54" i="25"/>
  <c r="BW55" i="25"/>
  <c r="BR58" i="25"/>
  <c r="BS59" i="25"/>
  <c r="BV60" i="25"/>
  <c r="BW61" i="25"/>
  <c r="BR64" i="25"/>
  <c r="BS65" i="25"/>
  <c r="BV66" i="25"/>
  <c r="BW67" i="25"/>
  <c r="BR70" i="25"/>
  <c r="BS71" i="25"/>
  <c r="BV72" i="25"/>
  <c r="BW73" i="25"/>
  <c r="BR76" i="25"/>
  <c r="BS77" i="25"/>
  <c r="BV78" i="25"/>
  <c r="BW79" i="25"/>
  <c r="CL72" i="25" l="1"/>
  <c r="CL56" i="25"/>
  <c r="CL40" i="25"/>
  <c r="CL24" i="25"/>
  <c r="CL8" i="25"/>
  <c r="CL67" i="25"/>
  <c r="CL51" i="25"/>
  <c r="CL35" i="25"/>
  <c r="CL19" i="25"/>
  <c r="CL78" i="25"/>
  <c r="CL62" i="25"/>
  <c r="CL46" i="25"/>
  <c r="CL30" i="25"/>
  <c r="CL14" i="25"/>
  <c r="CL41" i="25"/>
  <c r="CL53" i="25"/>
  <c r="CL33" i="25"/>
  <c r="CL13" i="25"/>
  <c r="CL68" i="25"/>
  <c r="CL52" i="25"/>
  <c r="CL36" i="25"/>
  <c r="CL20" i="25"/>
  <c r="CL79" i="25"/>
  <c r="CL63" i="25"/>
  <c r="CL47" i="25"/>
  <c r="CL31" i="25"/>
  <c r="CL15" i="25"/>
  <c r="CL74" i="25"/>
  <c r="CL58" i="25"/>
  <c r="CL42" i="25"/>
  <c r="CL26" i="25"/>
  <c r="CL10" i="25"/>
  <c r="CL25" i="25"/>
  <c r="CL21" i="25"/>
  <c r="CL17" i="25"/>
  <c r="CL37" i="25"/>
  <c r="CL80" i="25"/>
  <c r="CL64" i="25"/>
  <c r="CL48" i="25"/>
  <c r="CL32" i="25"/>
  <c r="CL16" i="25"/>
  <c r="CL75" i="25"/>
  <c r="CL59" i="25"/>
  <c r="CL43" i="25"/>
  <c r="CL27" i="25"/>
  <c r="CL11" i="25"/>
  <c r="CL70" i="25"/>
  <c r="CL54" i="25"/>
  <c r="CL38" i="25"/>
  <c r="CL22" i="25"/>
  <c r="CL73" i="25"/>
  <c r="CL9" i="25"/>
  <c r="CL65" i="25"/>
  <c r="CL77" i="25"/>
  <c r="CL61" i="25"/>
  <c r="CL76" i="25"/>
  <c r="CL60" i="25"/>
  <c r="CL44" i="25"/>
  <c r="CL28" i="25"/>
  <c r="CL12" i="25"/>
  <c r="CL71" i="25"/>
  <c r="CL55" i="25"/>
  <c r="CL39" i="25"/>
  <c r="CL23" i="25"/>
  <c r="CL7" i="25"/>
  <c r="CL66" i="25"/>
  <c r="CL50" i="25"/>
  <c r="CL34" i="25"/>
  <c r="CL18" i="25"/>
  <c r="CL57" i="25"/>
  <c r="CL69" i="25"/>
  <c r="CL49" i="25"/>
  <c r="CL45" i="25"/>
  <c r="CL29" i="25"/>
  <c r="CR78" i="25"/>
  <c r="CR62" i="25"/>
  <c r="CR46" i="25"/>
  <c r="CR30" i="25"/>
  <c r="CR14" i="25"/>
  <c r="CR69" i="25"/>
  <c r="CR53" i="25"/>
  <c r="CR37" i="25"/>
  <c r="CR21" i="25"/>
  <c r="CR80" i="25"/>
  <c r="CR64" i="25"/>
  <c r="CR48" i="25"/>
  <c r="CR32" i="25"/>
  <c r="CR16" i="25"/>
  <c r="CR63" i="25"/>
  <c r="CR75" i="25"/>
  <c r="CR11" i="25"/>
  <c r="CR23" i="25"/>
  <c r="CR51" i="25"/>
  <c r="CR74" i="25"/>
  <c r="CR58" i="25"/>
  <c r="CR42" i="25"/>
  <c r="CR26" i="25"/>
  <c r="CR10" i="25"/>
  <c r="CR65" i="25"/>
  <c r="CR49" i="25"/>
  <c r="CR33" i="25"/>
  <c r="CR17" i="25"/>
  <c r="CR76" i="25"/>
  <c r="CR60" i="25"/>
  <c r="CR44" i="25"/>
  <c r="CR28" i="25"/>
  <c r="CR12" i="25"/>
  <c r="CR47" i="25"/>
  <c r="CR59" i="25"/>
  <c r="CR71" i="25"/>
  <c r="CR7" i="25"/>
  <c r="CR19" i="25"/>
  <c r="CR70" i="25"/>
  <c r="CR54" i="25"/>
  <c r="CR38" i="25"/>
  <c r="CR22" i="25"/>
  <c r="CR77" i="25"/>
  <c r="CR61" i="25"/>
  <c r="CR45" i="25"/>
  <c r="CR29" i="25"/>
  <c r="CR13" i="25"/>
  <c r="CR72" i="25"/>
  <c r="CR56" i="25"/>
  <c r="CR40" i="25"/>
  <c r="CR24" i="25"/>
  <c r="CR8" i="25"/>
  <c r="CR31" i="25"/>
  <c r="CR43" i="25"/>
  <c r="CR55" i="25"/>
  <c r="CR67" i="25"/>
  <c r="CR66" i="25"/>
  <c r="CR50" i="25"/>
  <c r="CR34" i="25"/>
  <c r="CR18" i="25"/>
  <c r="CR73" i="25"/>
  <c r="CR57" i="25"/>
  <c r="CR41" i="25"/>
  <c r="CR25" i="25"/>
  <c r="CR9" i="25"/>
  <c r="CR68" i="25"/>
  <c r="CR52" i="25"/>
  <c r="CR36" i="25"/>
  <c r="CR20" i="25"/>
  <c r="CR79" i="25"/>
  <c r="CR15" i="25"/>
  <c r="CR27" i="25"/>
  <c r="CR39" i="25"/>
  <c r="CR35" i="25"/>
  <c r="M445" i="47"/>
  <c r="M444" i="47"/>
  <c r="M443" i="47"/>
  <c r="M442" i="47"/>
  <c r="M447" i="47"/>
  <c r="M446" i="47"/>
  <c r="M441" i="47"/>
  <c r="M440" i="47"/>
  <c r="M438" i="47"/>
  <c r="M439" i="47"/>
  <c r="BR80" i="41"/>
  <c r="BS80" i="41"/>
  <c r="M446" i="73"/>
  <c r="M444" i="73"/>
  <c r="M442" i="73"/>
  <c r="M443" i="73"/>
  <c r="M447" i="73"/>
  <c r="M445" i="73"/>
  <c r="M446" i="74"/>
  <c r="M445" i="74"/>
  <c r="M442" i="74"/>
  <c r="M443" i="74"/>
  <c r="M447" i="74"/>
  <c r="M444" i="74"/>
  <c r="BS79" i="41"/>
  <c r="BR79" i="41"/>
  <c r="M437" i="47"/>
  <c r="M436" i="47"/>
  <c r="M436" i="73"/>
  <c r="M437" i="73"/>
  <c r="M441" i="73"/>
  <c r="M438" i="73"/>
  <c r="M439" i="73"/>
  <c r="M440" i="73"/>
  <c r="M437" i="74"/>
  <c r="M436" i="74"/>
  <c r="M440" i="74"/>
  <c r="M438" i="74"/>
  <c r="M439" i="74"/>
  <c r="M441" i="74"/>
  <c r="M432" i="73"/>
  <c r="M434" i="73"/>
  <c r="M431" i="73"/>
  <c r="M430" i="73"/>
  <c r="M435" i="73"/>
  <c r="M433" i="73"/>
  <c r="BR78" i="41"/>
  <c r="BS78" i="41"/>
  <c r="M430" i="74"/>
  <c r="M435" i="74"/>
  <c r="M433" i="74"/>
  <c r="M431" i="74"/>
  <c r="M432" i="74"/>
  <c r="M434" i="74"/>
  <c r="M432" i="47"/>
  <c r="M431" i="47"/>
  <c r="M433" i="47"/>
  <c r="M435" i="47"/>
  <c r="M434" i="47"/>
  <c r="M430" i="47"/>
  <c r="BR77" i="41"/>
  <c r="BS77" i="41"/>
  <c r="M426" i="73"/>
  <c r="M428" i="73"/>
  <c r="M429" i="73"/>
  <c r="M424" i="73"/>
  <c r="M427" i="73"/>
  <c r="M425" i="73"/>
  <c r="M429" i="47"/>
  <c r="M428" i="47"/>
  <c r="M427" i="47"/>
  <c r="M426" i="47"/>
  <c r="M425" i="47"/>
  <c r="M424" i="47"/>
  <c r="M429" i="74"/>
  <c r="M424" i="74"/>
  <c r="M428" i="74"/>
  <c r="M425" i="74"/>
  <c r="M427" i="74"/>
  <c r="M426" i="74"/>
  <c r="M423" i="47"/>
  <c r="M420" i="47"/>
  <c r="M419" i="47"/>
  <c r="M422" i="47"/>
  <c r="M421" i="47"/>
  <c r="M418" i="47"/>
  <c r="M422" i="74"/>
  <c r="M419" i="74"/>
  <c r="M423" i="74"/>
  <c r="M418" i="74"/>
  <c r="M421" i="74"/>
  <c r="M420" i="74"/>
  <c r="BS76" i="41"/>
  <c r="BR76" i="41"/>
  <c r="M418" i="73"/>
  <c r="M419" i="73"/>
  <c r="M422" i="73"/>
  <c r="M421" i="73"/>
  <c r="M420" i="73"/>
  <c r="M423" i="73"/>
  <c r="BS75" i="41"/>
  <c r="BR75" i="41"/>
  <c r="M414" i="74"/>
  <c r="M415" i="74"/>
  <c r="M417" i="74"/>
  <c r="M412" i="74"/>
  <c r="M416" i="74"/>
  <c r="M413" i="74"/>
  <c r="M414" i="73"/>
  <c r="M415" i="73"/>
  <c r="M416" i="73"/>
  <c r="M417" i="73"/>
  <c r="M412" i="73"/>
  <c r="M413" i="73"/>
  <c r="M416" i="47"/>
  <c r="M415" i="47"/>
  <c r="M414" i="47"/>
  <c r="M413" i="47"/>
  <c r="M417" i="47"/>
  <c r="M412" i="47"/>
  <c r="M411" i="74"/>
  <c r="M406" i="74"/>
  <c r="M410" i="74"/>
  <c r="M408" i="74"/>
  <c r="M407" i="74"/>
  <c r="M409" i="74"/>
  <c r="M410" i="73"/>
  <c r="M411" i="73"/>
  <c r="M407" i="73"/>
  <c r="M409" i="73"/>
  <c r="M408" i="73"/>
  <c r="M406" i="73"/>
  <c r="M407" i="47"/>
  <c r="M411" i="47"/>
  <c r="M409" i="47"/>
  <c r="M410" i="47"/>
  <c r="M408" i="47"/>
  <c r="M406" i="47"/>
  <c r="BR74" i="41"/>
  <c r="BS74" i="41"/>
  <c r="BS73" i="41"/>
  <c r="BR73" i="41"/>
  <c r="M402" i="47"/>
  <c r="M401" i="47"/>
  <c r="M405" i="47"/>
  <c r="M404" i="47"/>
  <c r="M403" i="47"/>
  <c r="M400" i="47"/>
  <c r="M405" i="73"/>
  <c r="M403" i="73"/>
  <c r="M404" i="73"/>
  <c r="M402" i="73"/>
  <c r="M401" i="73"/>
  <c r="M400" i="73"/>
  <c r="M405" i="74"/>
  <c r="M404" i="74"/>
  <c r="M401" i="74"/>
  <c r="M400" i="74"/>
  <c r="M403" i="74"/>
  <c r="M402" i="74"/>
  <c r="BR72" i="41"/>
  <c r="BS72" i="41"/>
  <c r="M395" i="47"/>
  <c r="M398" i="47"/>
  <c r="M397" i="47"/>
  <c r="M399" i="47"/>
  <c r="M396" i="47"/>
  <c r="M394" i="47"/>
  <c r="M396" i="73"/>
  <c r="M395" i="73"/>
  <c r="M398" i="73"/>
  <c r="M394" i="73"/>
  <c r="M399" i="73"/>
  <c r="M397" i="73"/>
  <c r="M397" i="74"/>
  <c r="M398" i="74"/>
  <c r="M395" i="74"/>
  <c r="M394" i="74"/>
  <c r="M396" i="74"/>
  <c r="M399" i="74"/>
  <c r="BS71" i="41"/>
  <c r="BR71" i="41"/>
  <c r="M393" i="47"/>
  <c r="M392" i="47"/>
  <c r="M390" i="47"/>
  <c r="M389" i="47"/>
  <c r="M391" i="47"/>
  <c r="M388" i="47"/>
  <c r="M388" i="73"/>
  <c r="M389" i="73"/>
  <c r="M390" i="73"/>
  <c r="M392" i="73"/>
  <c r="M393" i="73"/>
  <c r="M391" i="73"/>
  <c r="M389" i="74"/>
  <c r="M393" i="74"/>
  <c r="M388" i="74"/>
  <c r="M390" i="74"/>
  <c r="M391" i="74"/>
  <c r="M392" i="74"/>
  <c r="M387" i="73"/>
  <c r="M386" i="73"/>
  <c r="M385" i="73"/>
  <c r="M384" i="73"/>
  <c r="M383" i="73"/>
  <c r="M382" i="73"/>
  <c r="BR70" i="41"/>
  <c r="BS70" i="41"/>
  <c r="M387" i="74"/>
  <c r="M382" i="74"/>
  <c r="M384" i="74"/>
  <c r="M386" i="74"/>
  <c r="M385" i="74"/>
  <c r="M383" i="74"/>
  <c r="M387" i="47"/>
  <c r="M383" i="47"/>
  <c r="M386" i="47"/>
  <c r="M385" i="47"/>
  <c r="M384" i="47"/>
  <c r="M382" i="47"/>
  <c r="BR69" i="41"/>
  <c r="BS69" i="41"/>
  <c r="M379" i="73"/>
  <c r="M376" i="73"/>
  <c r="M380" i="73"/>
  <c r="M377" i="73"/>
  <c r="M381" i="73"/>
  <c r="M378" i="73"/>
  <c r="M381" i="47"/>
  <c r="M380" i="47"/>
  <c r="M377" i="47"/>
  <c r="M379" i="47"/>
  <c r="M378" i="47"/>
  <c r="M376" i="47"/>
  <c r="M378" i="74"/>
  <c r="M379" i="74"/>
  <c r="M381" i="74"/>
  <c r="M376" i="74"/>
  <c r="M377" i="74"/>
  <c r="M380" i="74"/>
  <c r="M373" i="47"/>
  <c r="M372" i="47"/>
  <c r="M371" i="47"/>
  <c r="M374" i="47"/>
  <c r="M375" i="47"/>
  <c r="M370" i="47"/>
  <c r="M375" i="74"/>
  <c r="M371" i="74"/>
  <c r="M373" i="74"/>
  <c r="M374" i="74"/>
  <c r="M370" i="74"/>
  <c r="M372" i="74"/>
  <c r="BS68" i="41"/>
  <c r="BR68" i="41"/>
  <c r="M373" i="73"/>
  <c r="M375" i="73"/>
  <c r="M374" i="73"/>
  <c r="M371" i="73"/>
  <c r="M372" i="73"/>
  <c r="M370" i="73"/>
  <c r="BR67" i="41"/>
  <c r="BS67" i="41"/>
  <c r="M365" i="74"/>
  <c r="M364" i="74"/>
  <c r="M368" i="74"/>
  <c r="M369" i="74"/>
  <c r="M366" i="74"/>
  <c r="M367" i="74"/>
  <c r="M364" i="73"/>
  <c r="M366" i="73"/>
  <c r="M368" i="73"/>
  <c r="M365" i="73"/>
  <c r="M369" i="73"/>
  <c r="M367" i="73"/>
  <c r="M369" i="47"/>
  <c r="M368" i="47"/>
  <c r="M367" i="47"/>
  <c r="M366" i="47"/>
  <c r="M365" i="47"/>
  <c r="M364" i="47"/>
  <c r="M358" i="74"/>
  <c r="M363" i="74"/>
  <c r="M361" i="74"/>
  <c r="M362" i="74"/>
  <c r="M360" i="74"/>
  <c r="M359" i="74"/>
  <c r="M361" i="73"/>
  <c r="M360" i="73"/>
  <c r="M359" i="73"/>
  <c r="M363" i="73"/>
  <c r="M362" i="73"/>
  <c r="M358" i="73"/>
  <c r="M363" i="47"/>
  <c r="M362" i="47"/>
  <c r="M361" i="47"/>
  <c r="M360" i="47"/>
  <c r="M359" i="47"/>
  <c r="M358" i="47"/>
  <c r="BR66" i="41"/>
  <c r="BS66" i="41"/>
  <c r="BR65" i="41"/>
  <c r="BS65" i="41"/>
  <c r="M357" i="47"/>
  <c r="M354" i="47"/>
  <c r="M356" i="47"/>
  <c r="M355" i="47"/>
  <c r="M353" i="47"/>
  <c r="M352" i="47"/>
  <c r="M354" i="73"/>
  <c r="M356" i="73"/>
  <c r="M357" i="73"/>
  <c r="M355" i="73"/>
  <c r="M352" i="73"/>
  <c r="M353" i="73"/>
  <c r="M357" i="74"/>
  <c r="M355" i="74"/>
  <c r="M354" i="74"/>
  <c r="M353" i="74"/>
  <c r="M356" i="74"/>
  <c r="M352" i="74"/>
  <c r="BS64" i="41"/>
  <c r="BR64" i="41"/>
  <c r="M350" i="47"/>
  <c r="M351" i="47"/>
  <c r="M349" i="47"/>
  <c r="M347" i="47"/>
  <c r="M348" i="47"/>
  <c r="M346" i="47"/>
  <c r="M346" i="73"/>
  <c r="M350" i="73"/>
  <c r="M351" i="73"/>
  <c r="M349" i="73"/>
  <c r="M347" i="73"/>
  <c r="M348" i="73"/>
  <c r="M349" i="74"/>
  <c r="M350" i="74"/>
  <c r="M346" i="74"/>
  <c r="M348" i="74"/>
  <c r="M351" i="74"/>
  <c r="M347" i="74"/>
  <c r="BR63" i="41"/>
  <c r="BS63" i="41"/>
  <c r="M345" i="47"/>
  <c r="M341" i="47"/>
  <c r="M344" i="47"/>
  <c r="M343" i="47"/>
  <c r="M342" i="47"/>
  <c r="M340" i="47"/>
  <c r="M340" i="73"/>
  <c r="M343" i="73"/>
  <c r="M342" i="73"/>
  <c r="M345" i="73"/>
  <c r="M341" i="73"/>
  <c r="M344" i="73"/>
  <c r="M341" i="74"/>
  <c r="M345" i="74"/>
  <c r="M344" i="74"/>
  <c r="M343" i="74"/>
  <c r="M342" i="74"/>
  <c r="M340" i="74"/>
  <c r="M338" i="73"/>
  <c r="M337" i="73"/>
  <c r="M336" i="73"/>
  <c r="M335" i="73"/>
  <c r="M334" i="73"/>
  <c r="M339" i="73"/>
  <c r="BS62" i="41"/>
  <c r="BR62" i="41"/>
  <c r="M334" i="74"/>
  <c r="M339" i="74"/>
  <c r="M338" i="74"/>
  <c r="M336" i="74"/>
  <c r="M337" i="74"/>
  <c r="M335" i="74"/>
  <c r="M338" i="47"/>
  <c r="M337" i="47"/>
  <c r="M336" i="47"/>
  <c r="M335" i="47"/>
  <c r="M339" i="47"/>
  <c r="M334" i="47"/>
  <c r="BR61" i="41"/>
  <c r="BS61" i="41"/>
  <c r="M332" i="73"/>
  <c r="M333" i="73"/>
  <c r="M331" i="73"/>
  <c r="M330" i="73"/>
  <c r="M328" i="73"/>
  <c r="M329" i="73"/>
  <c r="M333" i="47"/>
  <c r="M332" i="47"/>
  <c r="M330" i="47"/>
  <c r="M331" i="47"/>
  <c r="M329" i="47"/>
  <c r="M328" i="47"/>
  <c r="M331" i="74"/>
  <c r="M328" i="74"/>
  <c r="M330" i="74"/>
  <c r="M329" i="74"/>
  <c r="M332" i="74"/>
  <c r="M333" i="74"/>
  <c r="M325" i="47"/>
  <c r="M327" i="47"/>
  <c r="M324" i="47"/>
  <c r="M326" i="47"/>
  <c r="M323" i="47"/>
  <c r="M322" i="47"/>
  <c r="M327" i="74"/>
  <c r="M322" i="74"/>
  <c r="M323" i="74"/>
  <c r="M326" i="74"/>
  <c r="M324" i="74"/>
  <c r="M325" i="74"/>
  <c r="BR60" i="41"/>
  <c r="BS60" i="41"/>
  <c r="M325" i="73"/>
  <c r="M327" i="73"/>
  <c r="M324" i="73"/>
  <c r="M323" i="73"/>
  <c r="M326" i="73"/>
  <c r="M322" i="73"/>
  <c r="BS59" i="41"/>
  <c r="BR59" i="41"/>
  <c r="M317" i="74"/>
  <c r="M319" i="74"/>
  <c r="M318" i="74"/>
  <c r="M320" i="74"/>
  <c r="M321" i="74"/>
  <c r="M316" i="74"/>
  <c r="M316" i="73"/>
  <c r="M318" i="73"/>
  <c r="M317" i="73"/>
  <c r="M320" i="73"/>
  <c r="M319" i="73"/>
  <c r="M321" i="73"/>
  <c r="M321" i="47"/>
  <c r="M320" i="47"/>
  <c r="M319" i="47"/>
  <c r="M317" i="47"/>
  <c r="M318" i="47"/>
  <c r="M316" i="47"/>
  <c r="M315" i="74"/>
  <c r="M310" i="74"/>
  <c r="M311" i="74"/>
  <c r="M312" i="74"/>
  <c r="M313" i="74"/>
  <c r="M314" i="74"/>
  <c r="M312" i="73"/>
  <c r="M311" i="73"/>
  <c r="M313" i="73"/>
  <c r="M315" i="73"/>
  <c r="M314" i="73"/>
  <c r="M310" i="73"/>
  <c r="M315" i="47"/>
  <c r="M312" i="47"/>
  <c r="M314" i="47"/>
  <c r="M313" i="47"/>
  <c r="M311" i="47"/>
  <c r="M310" i="47"/>
  <c r="BR58" i="41"/>
  <c r="BS58" i="41"/>
  <c r="BR57" i="41"/>
  <c r="BS57" i="41"/>
  <c r="M309" i="47"/>
  <c r="M308" i="47"/>
  <c r="M307" i="47"/>
  <c r="M306" i="47"/>
  <c r="M305" i="47"/>
  <c r="M304" i="47"/>
  <c r="M306" i="73"/>
  <c r="M309" i="73"/>
  <c r="M307" i="73"/>
  <c r="M308" i="73"/>
  <c r="M304" i="73"/>
  <c r="M305" i="73"/>
  <c r="M309" i="74"/>
  <c r="M305" i="74"/>
  <c r="M308" i="74"/>
  <c r="M306" i="74"/>
  <c r="M304" i="74"/>
  <c r="M307" i="74"/>
  <c r="BR56" i="41"/>
  <c r="BS56" i="41"/>
  <c r="M301" i="47"/>
  <c r="M299" i="47"/>
  <c r="M303" i="47"/>
  <c r="M302" i="47"/>
  <c r="M300" i="47"/>
  <c r="M298" i="47"/>
  <c r="M298" i="73"/>
  <c r="M303" i="73"/>
  <c r="M301" i="73"/>
  <c r="M300" i="73"/>
  <c r="M302" i="73"/>
  <c r="M299" i="73"/>
  <c r="M301" i="74"/>
  <c r="M303" i="74"/>
  <c r="M302" i="74"/>
  <c r="M298" i="74"/>
  <c r="M300" i="74"/>
  <c r="M299" i="74"/>
  <c r="BS55" i="41"/>
  <c r="BR55" i="41"/>
  <c r="M295" i="47"/>
  <c r="M297" i="47"/>
  <c r="M296" i="47"/>
  <c r="M294" i="47"/>
  <c r="M293" i="47"/>
  <c r="M292" i="47"/>
  <c r="M292" i="73"/>
  <c r="M293" i="73"/>
  <c r="M295" i="73"/>
  <c r="M296" i="73"/>
  <c r="M297" i="73"/>
  <c r="M294" i="73"/>
  <c r="M293" i="74"/>
  <c r="M296" i="74"/>
  <c r="M292" i="74"/>
  <c r="M295" i="74"/>
  <c r="M297" i="74"/>
  <c r="M294" i="74"/>
  <c r="M291" i="73"/>
  <c r="M290" i="73"/>
  <c r="M289" i="73"/>
  <c r="M288" i="73"/>
  <c r="M287" i="73"/>
  <c r="M286" i="73"/>
  <c r="BR54" i="41"/>
  <c r="BS54" i="41"/>
  <c r="M291" i="74"/>
  <c r="M286" i="74"/>
  <c r="M288" i="74"/>
  <c r="M290" i="74"/>
  <c r="M287" i="74"/>
  <c r="M289" i="74"/>
  <c r="M291" i="47"/>
  <c r="M290" i="47"/>
  <c r="M288" i="47"/>
  <c r="M287" i="47"/>
  <c r="M289" i="47"/>
  <c r="M286" i="47"/>
  <c r="BS53" i="41"/>
  <c r="BR53" i="41"/>
  <c r="M285" i="73"/>
  <c r="M283" i="73"/>
  <c r="M282" i="73"/>
  <c r="M280" i="73"/>
  <c r="M284" i="73"/>
  <c r="M281" i="73"/>
  <c r="M285" i="47"/>
  <c r="M284" i="47"/>
  <c r="M283" i="47"/>
  <c r="M281" i="47"/>
  <c r="M282" i="47"/>
  <c r="M280" i="47"/>
  <c r="M281" i="74"/>
  <c r="M285" i="74"/>
  <c r="M280" i="74"/>
  <c r="M284" i="74"/>
  <c r="M283" i="74"/>
  <c r="M282" i="74"/>
  <c r="M275" i="47"/>
  <c r="M277" i="47"/>
  <c r="M278" i="47"/>
  <c r="M279" i="47"/>
  <c r="M276" i="47"/>
  <c r="M274" i="47"/>
  <c r="M277" i="74"/>
  <c r="M278" i="74"/>
  <c r="M279" i="74"/>
  <c r="M275" i="74"/>
  <c r="M276" i="74"/>
  <c r="M274" i="74"/>
  <c r="BR52" i="41"/>
  <c r="BS52" i="41"/>
  <c r="M279" i="73"/>
  <c r="M276" i="73"/>
  <c r="M274" i="73"/>
  <c r="M278" i="73"/>
  <c r="M277" i="73"/>
  <c r="M275" i="73"/>
  <c r="BS51" i="41"/>
  <c r="BR51" i="41"/>
  <c r="M270" i="74"/>
  <c r="M271" i="74"/>
  <c r="M269" i="74"/>
  <c r="M268" i="74"/>
  <c r="M272" i="74"/>
  <c r="M273" i="74"/>
  <c r="M269" i="73"/>
  <c r="M268" i="73"/>
  <c r="M270" i="73"/>
  <c r="M273" i="73"/>
  <c r="M272" i="73"/>
  <c r="M271" i="73"/>
  <c r="M270" i="47"/>
  <c r="M269" i="47"/>
  <c r="M273" i="47"/>
  <c r="M272" i="47"/>
  <c r="M271" i="47"/>
  <c r="M268" i="47"/>
  <c r="M267" i="74"/>
  <c r="M262" i="74"/>
  <c r="M263" i="74"/>
  <c r="M264" i="74"/>
  <c r="M266" i="74"/>
  <c r="M265" i="74"/>
  <c r="M267" i="73"/>
  <c r="M265" i="73"/>
  <c r="M266" i="73"/>
  <c r="M264" i="73"/>
  <c r="M263" i="73"/>
  <c r="M262" i="73"/>
  <c r="M267" i="47"/>
  <c r="M266" i="47"/>
  <c r="M265" i="47"/>
  <c r="M263" i="47"/>
  <c r="M264" i="47"/>
  <c r="M262" i="47"/>
  <c r="BR50" i="41"/>
  <c r="BS50" i="41"/>
  <c r="BR49" i="41"/>
  <c r="BS49" i="41"/>
  <c r="M258" i="47"/>
  <c r="M257" i="47"/>
  <c r="M260" i="47"/>
  <c r="M261" i="47"/>
  <c r="M259" i="47"/>
  <c r="M256" i="47"/>
  <c r="M258" i="73"/>
  <c r="M256" i="73"/>
  <c r="M260" i="73"/>
  <c r="M261" i="73"/>
  <c r="M259" i="73"/>
  <c r="M257" i="73"/>
  <c r="M261" i="74"/>
  <c r="M256" i="74"/>
  <c r="M257" i="74"/>
  <c r="M258" i="74"/>
  <c r="M259" i="74"/>
  <c r="M260" i="74"/>
  <c r="BS48" i="41"/>
  <c r="BR48" i="41"/>
  <c r="M251" i="47"/>
  <c r="M255" i="47"/>
  <c r="M253" i="47"/>
  <c r="M254" i="47"/>
  <c r="M252" i="47"/>
  <c r="M250" i="47"/>
  <c r="M253" i="73"/>
  <c r="M252" i="73"/>
  <c r="M251" i="73"/>
  <c r="M250" i="73"/>
  <c r="M254" i="73"/>
  <c r="M255" i="73"/>
  <c r="M253" i="74"/>
  <c r="M254" i="74"/>
  <c r="M252" i="74"/>
  <c r="M255" i="74"/>
  <c r="M250" i="74"/>
  <c r="M251" i="74"/>
  <c r="BS47" i="41"/>
  <c r="BR47" i="41"/>
  <c r="M249" i="47"/>
  <c r="M248" i="47"/>
  <c r="M246" i="47"/>
  <c r="M247" i="47"/>
  <c r="M245" i="47"/>
  <c r="M244" i="47"/>
  <c r="M244" i="73"/>
  <c r="M248" i="73"/>
  <c r="M246" i="73"/>
  <c r="M247" i="73"/>
  <c r="M245" i="73"/>
  <c r="M249" i="73"/>
  <c r="M245" i="74"/>
  <c r="M249" i="74"/>
  <c r="M247" i="74"/>
  <c r="M248" i="74"/>
  <c r="M244" i="74"/>
  <c r="M246" i="74"/>
  <c r="M243" i="73"/>
  <c r="M242" i="73"/>
  <c r="M241" i="73"/>
  <c r="M240" i="73"/>
  <c r="M239" i="73"/>
  <c r="M238" i="73"/>
  <c r="BS46" i="41"/>
  <c r="BR46" i="41"/>
  <c r="M238" i="74"/>
  <c r="M243" i="74"/>
  <c r="M239" i="74"/>
  <c r="M241" i="74"/>
  <c r="M242" i="74"/>
  <c r="M240" i="74"/>
  <c r="M243" i="47"/>
  <c r="M239" i="47"/>
  <c r="M242" i="47"/>
  <c r="M241" i="47"/>
  <c r="M240" i="47"/>
  <c r="M238" i="47"/>
  <c r="BS45" i="41"/>
  <c r="BR45" i="41"/>
  <c r="M236" i="73"/>
  <c r="M237" i="73"/>
  <c r="M235" i="73"/>
  <c r="M234" i="73"/>
  <c r="M232" i="73"/>
  <c r="M233" i="73"/>
  <c r="M235" i="47"/>
  <c r="M234" i="47"/>
  <c r="M233" i="47"/>
  <c r="M237" i="47"/>
  <c r="M236" i="47"/>
  <c r="M232" i="47"/>
  <c r="M232" i="74"/>
  <c r="M234" i="74"/>
  <c r="M237" i="74"/>
  <c r="M235" i="74"/>
  <c r="M233" i="74"/>
  <c r="M236" i="74"/>
  <c r="M229" i="47"/>
  <c r="M228" i="47"/>
  <c r="M231" i="47"/>
  <c r="M227" i="47"/>
  <c r="M230" i="47"/>
  <c r="M226" i="47"/>
  <c r="M229" i="74"/>
  <c r="M230" i="74"/>
  <c r="M231" i="74"/>
  <c r="M227" i="74"/>
  <c r="M226" i="74"/>
  <c r="M228" i="74"/>
  <c r="BR44" i="41"/>
  <c r="BS44" i="41"/>
  <c r="M231" i="73"/>
  <c r="M229" i="73"/>
  <c r="M230" i="73"/>
  <c r="M228" i="73"/>
  <c r="M227" i="73"/>
  <c r="M226" i="73"/>
  <c r="BS43" i="41"/>
  <c r="BR43" i="41"/>
  <c r="M221" i="74"/>
  <c r="M223" i="74"/>
  <c r="M220" i="74"/>
  <c r="M225" i="74"/>
  <c r="M222" i="74"/>
  <c r="M224" i="74"/>
  <c r="M222" i="73"/>
  <c r="M221" i="73"/>
  <c r="M220" i="73"/>
  <c r="M224" i="73"/>
  <c r="M223" i="73"/>
  <c r="M225" i="73"/>
  <c r="M224" i="47"/>
  <c r="M223" i="47"/>
  <c r="M222" i="47"/>
  <c r="M221" i="47"/>
  <c r="M225" i="47"/>
  <c r="M220" i="47"/>
  <c r="M219" i="74"/>
  <c r="M214" i="74"/>
  <c r="M215" i="74"/>
  <c r="M217" i="74"/>
  <c r="M218" i="74"/>
  <c r="M216" i="74"/>
  <c r="M219" i="73"/>
  <c r="M218" i="73"/>
  <c r="M216" i="73"/>
  <c r="M215" i="73"/>
  <c r="M217" i="73"/>
  <c r="M214" i="73"/>
  <c r="M215" i="47"/>
  <c r="M218" i="47"/>
  <c r="M219" i="47"/>
  <c r="M216" i="47"/>
  <c r="M217" i="47"/>
  <c r="M214" i="47"/>
  <c r="BR42" i="41"/>
  <c r="BS42" i="41"/>
  <c r="BR41" i="41"/>
  <c r="BS41" i="41"/>
  <c r="M212" i="47"/>
  <c r="M210" i="47"/>
  <c r="M211" i="47"/>
  <c r="M209" i="47"/>
  <c r="M213" i="47"/>
  <c r="M208" i="47"/>
  <c r="M213" i="73"/>
  <c r="M211" i="73"/>
  <c r="M210" i="73"/>
  <c r="M208" i="73"/>
  <c r="M212" i="73"/>
  <c r="M209" i="73"/>
  <c r="M213" i="74"/>
  <c r="M208" i="74"/>
  <c r="M209" i="74"/>
  <c r="M212" i="74"/>
  <c r="M211" i="74"/>
  <c r="M210" i="74"/>
  <c r="BS40" i="41"/>
  <c r="BR40" i="41"/>
  <c r="M205" i="47"/>
  <c r="M204" i="47"/>
  <c r="M203" i="47"/>
  <c r="M207" i="47"/>
  <c r="M206" i="47"/>
  <c r="M202" i="47"/>
  <c r="M207" i="73"/>
  <c r="M206" i="73"/>
  <c r="M205" i="73"/>
  <c r="M204" i="73"/>
  <c r="M203" i="73"/>
  <c r="M202" i="73"/>
  <c r="M205" i="74"/>
  <c r="M206" i="74"/>
  <c r="M202" i="74"/>
  <c r="M207" i="74"/>
  <c r="M204" i="74"/>
  <c r="M203" i="74"/>
  <c r="BR39" i="41"/>
  <c r="BS39" i="41"/>
  <c r="M198" i="47"/>
  <c r="M200" i="47"/>
  <c r="M197" i="47"/>
  <c r="M201" i="47"/>
  <c r="M199" i="47"/>
  <c r="M196" i="47"/>
  <c r="M196" i="73"/>
  <c r="M197" i="73"/>
  <c r="M198" i="73"/>
  <c r="M199" i="73"/>
  <c r="M200" i="73"/>
  <c r="M201" i="73"/>
  <c r="M197" i="74"/>
  <c r="M196" i="74"/>
  <c r="M198" i="74"/>
  <c r="M199" i="74"/>
  <c r="M200" i="74"/>
  <c r="M201" i="74"/>
  <c r="M191" i="73"/>
  <c r="M190" i="73"/>
  <c r="M192" i="73"/>
  <c r="M195" i="73"/>
  <c r="M194" i="73"/>
  <c r="M193" i="73"/>
  <c r="BS38" i="41"/>
  <c r="BR38" i="41"/>
  <c r="M190" i="74"/>
  <c r="M195" i="74"/>
  <c r="M193" i="74"/>
  <c r="M194" i="74"/>
  <c r="M191" i="74"/>
  <c r="M192" i="74"/>
  <c r="M191" i="47"/>
  <c r="M194" i="47"/>
  <c r="M195" i="47"/>
  <c r="M193" i="47"/>
  <c r="M192" i="47"/>
  <c r="M190" i="47"/>
  <c r="BS37" i="41"/>
  <c r="BR37" i="41"/>
  <c r="M189" i="73"/>
  <c r="M187" i="73"/>
  <c r="M186" i="73"/>
  <c r="M188" i="73"/>
  <c r="M184" i="73"/>
  <c r="M185" i="73"/>
  <c r="M188" i="47"/>
  <c r="M187" i="47"/>
  <c r="M186" i="47"/>
  <c r="M185" i="47"/>
  <c r="M189" i="47"/>
  <c r="M184" i="47"/>
  <c r="M184" i="74"/>
  <c r="M185" i="74"/>
  <c r="M189" i="74"/>
  <c r="M186" i="74"/>
  <c r="M188" i="74"/>
  <c r="M187" i="74"/>
  <c r="M181" i="47"/>
  <c r="M180" i="47"/>
  <c r="M179" i="47"/>
  <c r="M183" i="47"/>
  <c r="M182" i="47"/>
  <c r="M178" i="47"/>
  <c r="M182" i="74"/>
  <c r="M181" i="74"/>
  <c r="M178" i="74"/>
  <c r="M183" i="74"/>
  <c r="M179" i="74"/>
  <c r="M180" i="74"/>
  <c r="BR36" i="41"/>
  <c r="BS36" i="41"/>
  <c r="M182" i="73"/>
  <c r="M178" i="73"/>
  <c r="M181" i="73"/>
  <c r="M180" i="73"/>
  <c r="M179" i="73"/>
  <c r="M183" i="73"/>
  <c r="BR35" i="41"/>
  <c r="BS35" i="41"/>
  <c r="M173" i="74"/>
  <c r="M174" i="74"/>
  <c r="M172" i="74"/>
  <c r="M175" i="74"/>
  <c r="M177" i="74"/>
  <c r="M176" i="74"/>
  <c r="M174" i="73"/>
  <c r="M176" i="73"/>
  <c r="M175" i="73"/>
  <c r="M177" i="73"/>
  <c r="M172" i="73"/>
  <c r="M173" i="73"/>
  <c r="M176" i="47"/>
  <c r="M175" i="47"/>
  <c r="M174" i="47"/>
  <c r="M173" i="47"/>
  <c r="M177" i="47"/>
  <c r="M172" i="47"/>
  <c r="M171" i="74"/>
  <c r="M166" i="74"/>
  <c r="M168" i="74"/>
  <c r="M170" i="74"/>
  <c r="M167" i="74"/>
  <c r="M169" i="74"/>
  <c r="M171" i="73"/>
  <c r="M169" i="73"/>
  <c r="M170" i="73"/>
  <c r="M168" i="73"/>
  <c r="M167" i="73"/>
  <c r="M166" i="73"/>
  <c r="M168" i="47"/>
  <c r="M167" i="47"/>
  <c r="M171" i="47"/>
  <c r="M170" i="47"/>
  <c r="M169" i="47"/>
  <c r="M166" i="47"/>
  <c r="BR34" i="41"/>
  <c r="BS34" i="41"/>
  <c r="BS33" i="41"/>
  <c r="BR33" i="41"/>
  <c r="M165" i="47"/>
  <c r="M164" i="47"/>
  <c r="M162" i="47"/>
  <c r="M161" i="47"/>
  <c r="M163" i="47"/>
  <c r="M160" i="47"/>
  <c r="M165" i="73"/>
  <c r="M163" i="73"/>
  <c r="M162" i="73"/>
  <c r="M160" i="73"/>
  <c r="M164" i="73"/>
  <c r="M161" i="73"/>
  <c r="M165" i="74"/>
  <c r="M161" i="74"/>
  <c r="M163" i="74"/>
  <c r="M160" i="74"/>
  <c r="M164" i="74"/>
  <c r="M162" i="74"/>
  <c r="BR32" i="41"/>
  <c r="BS32" i="41"/>
  <c r="M158" i="47"/>
  <c r="M157" i="47"/>
  <c r="M155" i="47"/>
  <c r="M156" i="47"/>
  <c r="M159" i="47"/>
  <c r="M154" i="47"/>
  <c r="M159" i="73"/>
  <c r="M158" i="73"/>
  <c r="M157" i="73"/>
  <c r="M156" i="73"/>
  <c r="M155" i="73"/>
  <c r="M154" i="73"/>
  <c r="M158" i="74"/>
  <c r="M157" i="74"/>
  <c r="M155" i="74"/>
  <c r="M156" i="74"/>
  <c r="M159" i="74"/>
  <c r="M154" i="74"/>
  <c r="BR31" i="41"/>
  <c r="BS31" i="41"/>
  <c r="M152" i="47"/>
  <c r="M151" i="47"/>
  <c r="M150" i="47"/>
  <c r="M149" i="47"/>
  <c r="M153" i="47"/>
  <c r="M148" i="47"/>
  <c r="M148" i="73"/>
  <c r="M151" i="73"/>
  <c r="M152" i="73"/>
  <c r="M153" i="73"/>
  <c r="M150" i="73"/>
  <c r="M149" i="73"/>
  <c r="M149" i="74"/>
  <c r="M151" i="74"/>
  <c r="M148" i="74"/>
  <c r="M150" i="74"/>
  <c r="M152" i="74"/>
  <c r="M153" i="74"/>
  <c r="M145" i="73"/>
  <c r="M144" i="73"/>
  <c r="M143" i="73"/>
  <c r="M142" i="73"/>
  <c r="M147" i="73"/>
  <c r="M146" i="73"/>
  <c r="BS30" i="41"/>
  <c r="BR30" i="41"/>
  <c r="M147" i="74"/>
  <c r="M142" i="74"/>
  <c r="M143" i="74"/>
  <c r="M144" i="74"/>
  <c r="M145" i="74"/>
  <c r="M146" i="74"/>
  <c r="M145" i="47"/>
  <c r="M143" i="47"/>
  <c r="M144" i="47"/>
  <c r="M147" i="47"/>
  <c r="M146" i="47"/>
  <c r="M142" i="47"/>
  <c r="BR29" i="41"/>
  <c r="BS29" i="41"/>
  <c r="M139" i="73"/>
  <c r="M138" i="73"/>
  <c r="M137" i="73"/>
  <c r="M136" i="73"/>
  <c r="M141" i="73"/>
  <c r="M140" i="73"/>
  <c r="M138" i="47"/>
  <c r="M141" i="47"/>
  <c r="M140" i="47"/>
  <c r="M139" i="47"/>
  <c r="M137" i="47"/>
  <c r="M136" i="47"/>
  <c r="M136" i="74"/>
  <c r="M139" i="74"/>
  <c r="M138" i="74"/>
  <c r="M141" i="74"/>
  <c r="M137" i="74"/>
  <c r="M140" i="74"/>
  <c r="M131" i="47"/>
  <c r="M135" i="47"/>
  <c r="M133" i="47"/>
  <c r="M134" i="47"/>
  <c r="M132" i="47"/>
  <c r="M130" i="47"/>
  <c r="M134" i="74"/>
  <c r="M133" i="74"/>
  <c r="M130" i="74"/>
  <c r="M131" i="74"/>
  <c r="M132" i="74"/>
  <c r="M135" i="74"/>
  <c r="BS28" i="41"/>
  <c r="BR28" i="41"/>
  <c r="M133" i="73"/>
  <c r="M135" i="73"/>
  <c r="M130" i="73"/>
  <c r="M131" i="73"/>
  <c r="M132" i="73"/>
  <c r="M134" i="73"/>
  <c r="BS27" i="41"/>
  <c r="BR27" i="41"/>
  <c r="M126" i="74"/>
  <c r="M129" i="74"/>
  <c r="M125" i="74"/>
  <c r="M127" i="74"/>
  <c r="M124" i="74"/>
  <c r="M128" i="74"/>
  <c r="M124" i="73"/>
  <c r="M126" i="73"/>
  <c r="M125" i="73"/>
  <c r="M128" i="73"/>
  <c r="M129" i="73"/>
  <c r="M127" i="73"/>
  <c r="M127" i="47"/>
  <c r="M126" i="47"/>
  <c r="M125" i="47"/>
  <c r="M129" i="47"/>
  <c r="M128" i="47"/>
  <c r="M124" i="47"/>
  <c r="M123" i="74"/>
  <c r="M118" i="74"/>
  <c r="M121" i="74"/>
  <c r="M119" i="74"/>
  <c r="M122" i="74"/>
  <c r="M120" i="74"/>
  <c r="M123" i="73"/>
  <c r="M122" i="73"/>
  <c r="M118" i="73"/>
  <c r="M121" i="73"/>
  <c r="M120" i="73"/>
  <c r="M119" i="73"/>
  <c r="M119" i="47"/>
  <c r="M123" i="47"/>
  <c r="M121" i="47"/>
  <c r="M122" i="47"/>
  <c r="M120" i="47"/>
  <c r="M118" i="47"/>
  <c r="BR26" i="41"/>
  <c r="BS26" i="41"/>
  <c r="BR25" i="41"/>
  <c r="BS25" i="41"/>
  <c r="M116" i="47"/>
  <c r="M114" i="47"/>
  <c r="M115" i="47"/>
  <c r="M113" i="47"/>
  <c r="M117" i="47"/>
  <c r="M112" i="47"/>
  <c r="M117" i="73"/>
  <c r="M115" i="73"/>
  <c r="M114" i="73"/>
  <c r="M112" i="73"/>
  <c r="M116" i="73"/>
  <c r="M113" i="73"/>
  <c r="M117" i="74"/>
  <c r="M112" i="74"/>
  <c r="M115" i="74"/>
  <c r="M113" i="74"/>
  <c r="M116" i="74"/>
  <c r="M114" i="74"/>
  <c r="BR24" i="41"/>
  <c r="BS24" i="41"/>
  <c r="M108" i="47"/>
  <c r="M107" i="47"/>
  <c r="M111" i="47"/>
  <c r="M110" i="47"/>
  <c r="M109" i="47"/>
  <c r="M106" i="47"/>
  <c r="M110" i="73"/>
  <c r="M109" i="73"/>
  <c r="M108" i="73"/>
  <c r="M107" i="73"/>
  <c r="M106" i="73"/>
  <c r="M111" i="73"/>
  <c r="M109" i="74"/>
  <c r="M110" i="74"/>
  <c r="M106" i="74"/>
  <c r="M108" i="74"/>
  <c r="M107" i="74"/>
  <c r="M111" i="74"/>
  <c r="BS23" i="41"/>
  <c r="BR23" i="41"/>
  <c r="M102" i="47"/>
  <c r="M101" i="47"/>
  <c r="M105" i="47"/>
  <c r="M104" i="47"/>
  <c r="M103" i="47"/>
  <c r="M100" i="47"/>
  <c r="M100" i="73"/>
  <c r="M104" i="73"/>
  <c r="M101" i="73"/>
  <c r="M105" i="73"/>
  <c r="M103" i="73"/>
  <c r="M102" i="73"/>
  <c r="M101" i="74"/>
  <c r="M103" i="74"/>
  <c r="M102" i="74"/>
  <c r="M100" i="74"/>
  <c r="M105" i="74"/>
  <c r="M104" i="74"/>
  <c r="M95" i="73"/>
  <c r="M94" i="73"/>
  <c r="M99" i="73"/>
  <c r="M98" i="73"/>
  <c r="M97" i="73"/>
  <c r="M96" i="73"/>
  <c r="BS22" i="41"/>
  <c r="BR22" i="41"/>
  <c r="M99" i="74"/>
  <c r="M94" i="74"/>
  <c r="M95" i="74"/>
  <c r="M98" i="74"/>
  <c r="M96" i="74"/>
  <c r="M97" i="74"/>
  <c r="M95" i="47"/>
  <c r="M99" i="47"/>
  <c r="M98" i="47"/>
  <c r="M97" i="47"/>
  <c r="M96" i="47"/>
  <c r="M94" i="47"/>
  <c r="BR21" i="41"/>
  <c r="BS21" i="41"/>
  <c r="M89" i="73"/>
  <c r="M88" i="73"/>
  <c r="M93" i="73"/>
  <c r="M92" i="73"/>
  <c r="M91" i="73"/>
  <c r="M90" i="73"/>
  <c r="M93" i="47"/>
  <c r="M92" i="47"/>
  <c r="M91" i="47"/>
  <c r="M90" i="47"/>
  <c r="M89" i="47"/>
  <c r="M88" i="47"/>
  <c r="M88" i="74"/>
  <c r="M89" i="74"/>
  <c r="M92" i="74"/>
  <c r="M91" i="74"/>
  <c r="M93" i="74"/>
  <c r="M90" i="74"/>
  <c r="M87" i="47"/>
  <c r="M86" i="47"/>
  <c r="M85" i="47"/>
  <c r="M84" i="47"/>
  <c r="M83" i="47"/>
  <c r="M82" i="47"/>
  <c r="M86" i="74"/>
  <c r="M87" i="74"/>
  <c r="M85" i="74"/>
  <c r="M83" i="74"/>
  <c r="M84" i="74"/>
  <c r="M82" i="74"/>
  <c r="BS20" i="41"/>
  <c r="BR20" i="41"/>
  <c r="M84" i="73"/>
  <c r="M85" i="73"/>
  <c r="M82" i="73"/>
  <c r="M86" i="73"/>
  <c r="M87" i="73"/>
  <c r="M83" i="73"/>
  <c r="BS19" i="41"/>
  <c r="BR19" i="41"/>
  <c r="M76" i="74"/>
  <c r="M79" i="74"/>
  <c r="M80" i="74"/>
  <c r="M77" i="74"/>
  <c r="M78" i="74"/>
  <c r="M81" i="74"/>
  <c r="M77" i="73"/>
  <c r="M76" i="73"/>
  <c r="M81" i="73"/>
  <c r="M79" i="73"/>
  <c r="M78" i="73"/>
  <c r="M80" i="73"/>
  <c r="M81" i="47"/>
  <c r="M80" i="47"/>
  <c r="M79" i="47"/>
  <c r="M78" i="47"/>
  <c r="M77" i="47"/>
  <c r="M76" i="47"/>
  <c r="M70" i="74"/>
  <c r="M75" i="74"/>
  <c r="M74" i="74"/>
  <c r="M73" i="74"/>
  <c r="M71" i="74"/>
  <c r="M72" i="74"/>
  <c r="M70" i="73"/>
  <c r="M74" i="73"/>
  <c r="M73" i="73"/>
  <c r="M72" i="73"/>
  <c r="M71" i="73"/>
  <c r="M75" i="73"/>
  <c r="M71" i="47"/>
  <c r="M75" i="47"/>
  <c r="M74" i="47"/>
  <c r="M73" i="47"/>
  <c r="M72" i="47"/>
  <c r="M70" i="47"/>
  <c r="BR18" i="41"/>
  <c r="BS18" i="41"/>
  <c r="BS17" i="41"/>
  <c r="BR17" i="41"/>
  <c r="M68" i="47"/>
  <c r="M67" i="47"/>
  <c r="M66" i="47"/>
  <c r="M65" i="47"/>
  <c r="M69" i="47"/>
  <c r="M64" i="47"/>
  <c r="M67" i="73"/>
  <c r="M66" i="73"/>
  <c r="M65" i="73"/>
  <c r="M64" i="73"/>
  <c r="M69" i="73"/>
  <c r="M68" i="73"/>
  <c r="M69" i="74"/>
  <c r="M65" i="74"/>
  <c r="M66" i="74"/>
  <c r="M67" i="74"/>
  <c r="M68" i="74"/>
  <c r="M64" i="74"/>
  <c r="BR16" i="41"/>
  <c r="BS16" i="41"/>
  <c r="M62" i="47"/>
  <c r="M61" i="47"/>
  <c r="M60" i="47"/>
  <c r="M59" i="47"/>
  <c r="M58" i="47"/>
  <c r="M63" i="47"/>
  <c r="M62" i="73"/>
  <c r="M61" i="73"/>
  <c r="M60" i="73"/>
  <c r="M59" i="73"/>
  <c r="M58" i="73"/>
  <c r="M63" i="73"/>
  <c r="M61" i="74"/>
  <c r="M62" i="74"/>
  <c r="M60" i="74"/>
  <c r="M58" i="74"/>
  <c r="M59" i="74"/>
  <c r="M63" i="74"/>
  <c r="BS15" i="41"/>
  <c r="BR15" i="41"/>
  <c r="M57" i="47"/>
  <c r="M56" i="47"/>
  <c r="M55" i="47"/>
  <c r="M54" i="47"/>
  <c r="M52" i="47"/>
  <c r="M53" i="47"/>
  <c r="M52" i="73"/>
  <c r="M57" i="73"/>
  <c r="M55" i="73"/>
  <c r="M54" i="73"/>
  <c r="M53" i="73"/>
  <c r="M56" i="73"/>
  <c r="M53" i="74"/>
  <c r="M54" i="74"/>
  <c r="M55" i="74"/>
  <c r="M57" i="74"/>
  <c r="M56" i="74"/>
  <c r="M52" i="74"/>
  <c r="CL7" i="41" l="1"/>
  <c r="CR72" i="41"/>
  <c r="CR56" i="41"/>
  <c r="CR40" i="41"/>
  <c r="CR24" i="41"/>
  <c r="CR8" i="41"/>
  <c r="CR57" i="41"/>
  <c r="CR33" i="41"/>
  <c r="CR75" i="41"/>
  <c r="CR59" i="41"/>
  <c r="CR43" i="41"/>
  <c r="CR27" i="41"/>
  <c r="CR11" i="41"/>
  <c r="CR29" i="41"/>
  <c r="CR70" i="41"/>
  <c r="CR54" i="41"/>
  <c r="CR38" i="41"/>
  <c r="CR22" i="41"/>
  <c r="CR77" i="41"/>
  <c r="CR18" i="41"/>
  <c r="CR68" i="41"/>
  <c r="CR52" i="41"/>
  <c r="CR36" i="41"/>
  <c r="CR20" i="41"/>
  <c r="CR73" i="41"/>
  <c r="CR53" i="41"/>
  <c r="CR21" i="41"/>
  <c r="CR71" i="41"/>
  <c r="CR55" i="41"/>
  <c r="CR39" i="41"/>
  <c r="CR23" i="41"/>
  <c r="CR7" i="41"/>
  <c r="CR17" i="41"/>
  <c r="CR66" i="41"/>
  <c r="CR50" i="41"/>
  <c r="CR34" i="41"/>
  <c r="CR37" i="41"/>
  <c r="CR80" i="41"/>
  <c r="CR64" i="41"/>
  <c r="CR48" i="41"/>
  <c r="CR32" i="41"/>
  <c r="CR16" i="41"/>
  <c r="CR65" i="41"/>
  <c r="CR49" i="41"/>
  <c r="CR9" i="41"/>
  <c r="CR67" i="41"/>
  <c r="CR51" i="41"/>
  <c r="CR35" i="41"/>
  <c r="CR19" i="41"/>
  <c r="CR69" i="41"/>
  <c r="CR78" i="41"/>
  <c r="CR62" i="41"/>
  <c r="CR46" i="41"/>
  <c r="CR30" i="41"/>
  <c r="CR14" i="41"/>
  <c r="CR25" i="41"/>
  <c r="CR15" i="41"/>
  <c r="CR58" i="41"/>
  <c r="CR26" i="41"/>
  <c r="CR13" i="41"/>
  <c r="CR76" i="41"/>
  <c r="CR60" i="41"/>
  <c r="CR44" i="41"/>
  <c r="CR28" i="41"/>
  <c r="CR12" i="41"/>
  <c r="CR61" i="41"/>
  <c r="CR45" i="41"/>
  <c r="CR79" i="41"/>
  <c r="CR63" i="41"/>
  <c r="CR47" i="41"/>
  <c r="CR31" i="41"/>
  <c r="CR41" i="41"/>
  <c r="CR74" i="41"/>
  <c r="CR42" i="41"/>
  <c r="CR10" i="41"/>
  <c r="CL78" i="41"/>
  <c r="CL62" i="41"/>
  <c r="CL46" i="41"/>
  <c r="CL30" i="41"/>
  <c r="CL14" i="41"/>
  <c r="CL73" i="41"/>
  <c r="CL57" i="41"/>
  <c r="CL41" i="41"/>
  <c r="CL25" i="41"/>
  <c r="CL9" i="41"/>
  <c r="CL76" i="41"/>
  <c r="CL60" i="41"/>
  <c r="CL44" i="41"/>
  <c r="CL28" i="41"/>
  <c r="CL12" i="41"/>
  <c r="CL59" i="41"/>
  <c r="CL55" i="41"/>
  <c r="CL51" i="41"/>
  <c r="CL15" i="41"/>
  <c r="CL74" i="41"/>
  <c r="CL58" i="41"/>
  <c r="CL42" i="41"/>
  <c r="CL26" i="41"/>
  <c r="CL10" i="41"/>
  <c r="CL69" i="41"/>
  <c r="CL53" i="41"/>
  <c r="CL37" i="41"/>
  <c r="CL21" i="41"/>
  <c r="CL79" i="41"/>
  <c r="CL72" i="41"/>
  <c r="CL56" i="41"/>
  <c r="CL40" i="41"/>
  <c r="CL24" i="41"/>
  <c r="CL8" i="41"/>
  <c r="CL43" i="41"/>
  <c r="CL39" i="41"/>
  <c r="CL35" i="41"/>
  <c r="CL47" i="41"/>
  <c r="CL70" i="41"/>
  <c r="CL54" i="41"/>
  <c r="CL38" i="41"/>
  <c r="CL22" i="41"/>
  <c r="CL71" i="41"/>
  <c r="CL65" i="41"/>
  <c r="CL49" i="41"/>
  <c r="CL33" i="41"/>
  <c r="CL17" i="41"/>
  <c r="CL67" i="41"/>
  <c r="CL68" i="41"/>
  <c r="CL52" i="41"/>
  <c r="CL36" i="41"/>
  <c r="CL20" i="41"/>
  <c r="CL75" i="41"/>
  <c r="CL27" i="41"/>
  <c r="CL23" i="41"/>
  <c r="CL19" i="41"/>
  <c r="CL66" i="41"/>
  <c r="CL50" i="41"/>
  <c r="CL34" i="41"/>
  <c r="CL18" i="41"/>
  <c r="CL77" i="41"/>
  <c r="CL61" i="41"/>
  <c r="CL45" i="41"/>
  <c r="CL29" i="41"/>
  <c r="CL13" i="41"/>
  <c r="CL80" i="41"/>
  <c r="CL64" i="41"/>
  <c r="CL48" i="41"/>
  <c r="CL32" i="41"/>
  <c r="CL16" i="41"/>
  <c r="CL63" i="41"/>
  <c r="CL11" i="41"/>
  <c r="CL31" i="41"/>
  <c r="CQ27" i="25"/>
  <c r="CT27" i="25" s="1"/>
  <c r="CU27" i="25" s="1"/>
  <c r="CS27" i="25"/>
  <c r="CQ76" i="25"/>
  <c r="CT76" i="25" s="1"/>
  <c r="CU76" i="25" s="1"/>
  <c r="CS76" i="25"/>
  <c r="CK21" i="25"/>
  <c r="CN21" i="25" s="1"/>
  <c r="CO21" i="25" s="1"/>
  <c r="CM21" i="25"/>
  <c r="CK35" i="25"/>
  <c r="CN35" i="25" s="1"/>
  <c r="CO35" i="25" s="1"/>
  <c r="CM35" i="25"/>
  <c r="CQ61" i="25"/>
  <c r="CT61" i="25" s="1"/>
  <c r="CU61" i="25" s="1"/>
  <c r="CS61" i="25"/>
  <c r="CQ20" i="25"/>
  <c r="CT20" i="25" s="1"/>
  <c r="CU20" i="25" s="1"/>
  <c r="CS20" i="25"/>
  <c r="CQ42" i="25"/>
  <c r="CT42" i="25" s="1"/>
  <c r="CU42" i="25" s="1"/>
  <c r="CS42" i="25"/>
  <c r="CQ28" i="25"/>
  <c r="CT28" i="25" s="1"/>
  <c r="CU28" i="25" s="1"/>
  <c r="CS28" i="25"/>
  <c r="CQ13" i="25"/>
  <c r="CT13" i="25" s="1"/>
  <c r="CU13" i="25" s="1"/>
  <c r="CS13" i="25"/>
  <c r="CQ15" i="25"/>
  <c r="CT15" i="25" s="1"/>
  <c r="CU15" i="25" s="1"/>
  <c r="CS15" i="25"/>
  <c r="CK41" i="25"/>
  <c r="CN41" i="25" s="1"/>
  <c r="CO41" i="25" s="1"/>
  <c r="CM41" i="25"/>
  <c r="CK55" i="25"/>
  <c r="CN55" i="25" s="1"/>
  <c r="CO55" i="25" s="1"/>
  <c r="CM55" i="25"/>
  <c r="CK47" i="25"/>
  <c r="CN47" i="25" s="1"/>
  <c r="CO47" i="25" s="1"/>
  <c r="CM47" i="25"/>
  <c r="CK37" i="25"/>
  <c r="CN37" i="25" s="1"/>
  <c r="CO37" i="25" s="1"/>
  <c r="CM37" i="25"/>
  <c r="CK62" i="25"/>
  <c r="CN62" i="25" s="1"/>
  <c r="CO62" i="25" s="1"/>
  <c r="CM62" i="25"/>
  <c r="CK76" i="25"/>
  <c r="CN76" i="25" s="1"/>
  <c r="CO76" i="25" s="1"/>
  <c r="CM76" i="25"/>
  <c r="CK57" i="25"/>
  <c r="CN57" i="25" s="1"/>
  <c r="CO57" i="25" s="1"/>
  <c r="CM57" i="25"/>
  <c r="CK52" i="25"/>
  <c r="CN52" i="25" s="1"/>
  <c r="CO52" i="25" s="1"/>
  <c r="CM52" i="25"/>
  <c r="CK80" i="25"/>
  <c r="CN80" i="25" s="1"/>
  <c r="CO80" i="25" s="1"/>
  <c r="CM80" i="25"/>
  <c r="CQ17" i="25"/>
  <c r="CT17" i="25" s="1"/>
  <c r="CU17" i="25" s="1"/>
  <c r="CS17" i="25"/>
  <c r="CQ71" i="25"/>
  <c r="CT71" i="25" s="1"/>
  <c r="CU71" i="25" s="1"/>
  <c r="CS71" i="25"/>
  <c r="CQ24" i="25"/>
  <c r="CT24" i="25" s="1"/>
  <c r="CU24" i="25" s="1"/>
  <c r="CS24" i="25"/>
  <c r="CQ31" i="25"/>
  <c r="CT31" i="25" s="1"/>
  <c r="CU31" i="25" s="1"/>
  <c r="CS31" i="25"/>
  <c r="CQ58" i="25"/>
  <c r="CT58" i="25" s="1"/>
  <c r="CU58" i="25" s="1"/>
  <c r="CS58" i="25"/>
  <c r="CK39" i="25"/>
  <c r="CN39" i="25" s="1"/>
  <c r="CO39" i="25" s="1"/>
  <c r="CM39" i="25"/>
  <c r="CK11" i="25"/>
  <c r="CN11" i="25" s="1"/>
  <c r="CO11" i="25" s="1"/>
  <c r="CM11" i="25"/>
  <c r="CQ43" i="25"/>
  <c r="CT43" i="25" s="1"/>
  <c r="CU43" i="25" s="1"/>
  <c r="CS43" i="25"/>
  <c r="CQ48" i="25"/>
  <c r="CT48" i="25" s="1"/>
  <c r="CU48" i="25" s="1"/>
  <c r="CS48" i="25"/>
  <c r="CK78" i="25"/>
  <c r="CN78" i="25" s="1"/>
  <c r="CO78" i="25" s="1"/>
  <c r="CM78" i="25"/>
  <c r="CK38" i="25"/>
  <c r="CN38" i="25" s="1"/>
  <c r="CO38" i="25" s="1"/>
  <c r="CM38" i="25"/>
  <c r="CK66" i="25"/>
  <c r="CN66" i="25" s="1"/>
  <c r="CO66" i="25" s="1"/>
  <c r="CM66" i="25"/>
  <c r="CK40" i="25"/>
  <c r="CN40" i="25" s="1"/>
  <c r="CO40" i="25" s="1"/>
  <c r="CM40" i="25"/>
  <c r="CK28" i="25"/>
  <c r="CN28" i="25" s="1"/>
  <c r="CO28" i="25" s="1"/>
  <c r="CM28" i="25"/>
  <c r="CK19" i="25"/>
  <c r="CN19" i="25" s="1"/>
  <c r="CO19" i="25" s="1"/>
  <c r="CM19" i="25"/>
  <c r="CK32" i="25"/>
  <c r="CN32" i="25" s="1"/>
  <c r="CO32" i="25" s="1"/>
  <c r="CM32" i="25"/>
  <c r="CQ62" i="25"/>
  <c r="CT62" i="25" s="1"/>
  <c r="CU62" i="25" s="1"/>
  <c r="CS62" i="25"/>
  <c r="CQ30" i="25"/>
  <c r="CT30" i="25" s="1"/>
  <c r="CU30" i="25" s="1"/>
  <c r="CS30" i="25"/>
  <c r="CQ33" i="25"/>
  <c r="CT33" i="25" s="1"/>
  <c r="CU33" i="25" s="1"/>
  <c r="CS33" i="25"/>
  <c r="CQ26" i="25"/>
  <c r="CT26" i="25" s="1"/>
  <c r="CU26" i="25" s="1"/>
  <c r="CS26" i="25"/>
  <c r="CQ77" i="25"/>
  <c r="CT77" i="25" s="1"/>
  <c r="CU77" i="25" s="1"/>
  <c r="CS77" i="25"/>
  <c r="CK23" i="25"/>
  <c r="CN23" i="25" s="1"/>
  <c r="CO23" i="25" s="1"/>
  <c r="CM23" i="25"/>
  <c r="CQ22" i="25"/>
  <c r="CT22" i="25" s="1"/>
  <c r="CU22" i="25" s="1"/>
  <c r="CS22" i="25"/>
  <c r="CQ53" i="25"/>
  <c r="CT53" i="25" s="1"/>
  <c r="CU53" i="25" s="1"/>
  <c r="CS53" i="25"/>
  <c r="CK26" i="25"/>
  <c r="CN26" i="25" s="1"/>
  <c r="CO26" i="25" s="1"/>
  <c r="CM26" i="25"/>
  <c r="CQ10" i="25"/>
  <c r="CT10" i="25" s="1"/>
  <c r="CU10" i="25" s="1"/>
  <c r="CS10" i="25"/>
  <c r="CQ36" i="25"/>
  <c r="CT36" i="25" s="1"/>
  <c r="CU36" i="25" s="1"/>
  <c r="CS36" i="25"/>
  <c r="CQ34" i="25"/>
  <c r="CT34" i="25" s="1"/>
  <c r="CU34" i="25" s="1"/>
  <c r="CS34" i="25"/>
  <c r="CQ73" i="25"/>
  <c r="CT73" i="25" s="1"/>
  <c r="CU73" i="25" s="1"/>
  <c r="CS73" i="25"/>
  <c r="CK16" i="25"/>
  <c r="CN16" i="25" s="1"/>
  <c r="CO16" i="25" s="1"/>
  <c r="CM16" i="25"/>
  <c r="CK34" i="25"/>
  <c r="CN34" i="25" s="1"/>
  <c r="CO34" i="25" s="1"/>
  <c r="CM34" i="25"/>
  <c r="CK59" i="25"/>
  <c r="CN59" i="25" s="1"/>
  <c r="CO59" i="25" s="1"/>
  <c r="CM59" i="25"/>
  <c r="CK20" i="25"/>
  <c r="CN20" i="25" s="1"/>
  <c r="CO20" i="25" s="1"/>
  <c r="CM20" i="25"/>
  <c r="CK44" i="25"/>
  <c r="CN44" i="25" s="1"/>
  <c r="CO44" i="25" s="1"/>
  <c r="CM44" i="25"/>
  <c r="CK61" i="25"/>
  <c r="CN61" i="25" s="1"/>
  <c r="CO61" i="25" s="1"/>
  <c r="CM61" i="25"/>
  <c r="CK64" i="25"/>
  <c r="CN64" i="25" s="1"/>
  <c r="CO64" i="25" s="1"/>
  <c r="CM64" i="25"/>
  <c r="CK18" i="25"/>
  <c r="CN18" i="25" s="1"/>
  <c r="CO18" i="25" s="1"/>
  <c r="CM18" i="25"/>
  <c r="CK53" i="25"/>
  <c r="CN53" i="25" s="1"/>
  <c r="CO53" i="25" s="1"/>
  <c r="CM53" i="25"/>
  <c r="CQ40" i="25"/>
  <c r="CT40" i="25" s="1"/>
  <c r="CU40" i="25" s="1"/>
  <c r="CS40" i="25"/>
  <c r="CQ44" i="25"/>
  <c r="CT44" i="25" s="1"/>
  <c r="CU44" i="25" s="1"/>
  <c r="CS44" i="25"/>
  <c r="CQ39" i="25"/>
  <c r="CT39" i="25" s="1"/>
  <c r="CU39" i="25" s="1"/>
  <c r="CS39" i="25"/>
  <c r="CQ25" i="25"/>
  <c r="CT25" i="25" s="1"/>
  <c r="CU25" i="25" s="1"/>
  <c r="CS25" i="25"/>
  <c r="CQ67" i="25"/>
  <c r="CT67" i="25" s="1"/>
  <c r="CU67" i="25" s="1"/>
  <c r="CS67" i="25"/>
  <c r="CQ12" i="25"/>
  <c r="CT12" i="25" s="1"/>
  <c r="CU12" i="25" s="1"/>
  <c r="CS12" i="25"/>
  <c r="CQ16" i="25"/>
  <c r="CT16" i="25" s="1"/>
  <c r="CU16" i="25" s="1"/>
  <c r="CS16" i="25"/>
  <c r="CK49" i="25"/>
  <c r="CN49" i="25" s="1"/>
  <c r="CO49" i="25" s="1"/>
  <c r="CM49" i="25"/>
  <c r="CK48" i="25"/>
  <c r="CN48" i="25" s="1"/>
  <c r="CO48" i="25" s="1"/>
  <c r="CM48" i="25"/>
  <c r="CQ9" i="25"/>
  <c r="CT9" i="25" s="1"/>
  <c r="CU9" i="25" s="1"/>
  <c r="CS9" i="25"/>
  <c r="CQ68" i="25"/>
  <c r="CT68" i="25" s="1"/>
  <c r="CU68" i="25" s="1"/>
  <c r="CS68" i="25"/>
  <c r="CQ66" i="25"/>
  <c r="CT66" i="25" s="1"/>
  <c r="CU66" i="25" s="1"/>
  <c r="CS66" i="25"/>
  <c r="CQ75" i="25"/>
  <c r="CT75" i="25" s="1"/>
  <c r="CU75" i="25" s="1"/>
  <c r="CS75" i="25"/>
  <c r="CQ59" i="25"/>
  <c r="CT59" i="25" s="1"/>
  <c r="CU59" i="25" s="1"/>
  <c r="CS59" i="25"/>
  <c r="CQ41" i="25"/>
  <c r="CT41" i="25" s="1"/>
  <c r="CU41" i="25" s="1"/>
  <c r="CS41" i="25"/>
  <c r="CQ80" i="25"/>
  <c r="CT80" i="25" s="1"/>
  <c r="CU80" i="25" s="1"/>
  <c r="CS80" i="25"/>
  <c r="CK43" i="25"/>
  <c r="CN43" i="25" s="1"/>
  <c r="CO43" i="25" s="1"/>
  <c r="CM43" i="25"/>
  <c r="CK14" i="25"/>
  <c r="CN14" i="25" s="1"/>
  <c r="CO14" i="25" s="1"/>
  <c r="CM14" i="25"/>
  <c r="CK12" i="25"/>
  <c r="CN12" i="25" s="1"/>
  <c r="CO12" i="25" s="1"/>
  <c r="CM12" i="25"/>
  <c r="CK10" i="25"/>
  <c r="CN10" i="25" s="1"/>
  <c r="CO10" i="25" s="1"/>
  <c r="CM10" i="25"/>
  <c r="CK74" i="25"/>
  <c r="CN74" i="25" s="1"/>
  <c r="CO74" i="25" s="1"/>
  <c r="CM74" i="25"/>
  <c r="CK70" i="25"/>
  <c r="CN70" i="25" s="1"/>
  <c r="CO70" i="25" s="1"/>
  <c r="CM70" i="25"/>
  <c r="CK13" i="25"/>
  <c r="CN13" i="25" s="1"/>
  <c r="CO13" i="25" s="1"/>
  <c r="CM13" i="25"/>
  <c r="CK42" i="25"/>
  <c r="CN42" i="25" s="1"/>
  <c r="CO42" i="25" s="1"/>
  <c r="CM42" i="25"/>
  <c r="CK68" i="25"/>
  <c r="CN68" i="25" s="1"/>
  <c r="CO68" i="25" s="1"/>
  <c r="CM68" i="25"/>
  <c r="CK8" i="25"/>
  <c r="CN8" i="25" s="1"/>
  <c r="CO8" i="25" s="1"/>
  <c r="CM8" i="25"/>
  <c r="CQ54" i="25"/>
  <c r="CT54" i="25" s="1"/>
  <c r="CU54" i="25" s="1"/>
  <c r="CS54" i="25"/>
  <c r="CQ79" i="25"/>
  <c r="CT79" i="25" s="1"/>
  <c r="CU79" i="25" s="1"/>
  <c r="CS79" i="25"/>
  <c r="CQ57" i="25"/>
  <c r="CT57" i="25" s="1"/>
  <c r="CU57" i="25" s="1"/>
  <c r="CS57" i="25"/>
  <c r="CQ38" i="25"/>
  <c r="CT38" i="25" s="1"/>
  <c r="CU38" i="25" s="1"/>
  <c r="CS38" i="25"/>
  <c r="CK45" i="25"/>
  <c r="CN45" i="25" s="1"/>
  <c r="CO45" i="25" s="1"/>
  <c r="CM45" i="25"/>
  <c r="CQ52" i="25"/>
  <c r="CT52" i="25" s="1"/>
  <c r="CU52" i="25" s="1"/>
  <c r="CS52" i="25"/>
  <c r="CQ69" i="25"/>
  <c r="CT69" i="25" s="1"/>
  <c r="CU69" i="25" s="1"/>
  <c r="CS69" i="25"/>
  <c r="CK33" i="25"/>
  <c r="CN33" i="25" s="1"/>
  <c r="CO33" i="25" s="1"/>
  <c r="CM33" i="25"/>
  <c r="CQ72" i="25"/>
  <c r="CT72" i="25" s="1"/>
  <c r="CU72" i="25" s="1"/>
  <c r="CS72" i="25"/>
  <c r="CQ45" i="25"/>
  <c r="CT45" i="25" s="1"/>
  <c r="CU45" i="25" s="1"/>
  <c r="CS45" i="25"/>
  <c r="CQ74" i="25"/>
  <c r="CT74" i="25" s="1"/>
  <c r="CU74" i="25" s="1"/>
  <c r="CS74" i="25"/>
  <c r="CQ60" i="25"/>
  <c r="CT60" i="25" s="1"/>
  <c r="CU60" i="25" s="1"/>
  <c r="CS60" i="25"/>
  <c r="CQ47" i="25"/>
  <c r="CT47" i="25" s="1"/>
  <c r="CU47" i="25" s="1"/>
  <c r="CS47" i="25"/>
  <c r="CQ37" i="25"/>
  <c r="CT37" i="25" s="1"/>
  <c r="CU37" i="25" s="1"/>
  <c r="CS37" i="25"/>
  <c r="CK60" i="25"/>
  <c r="CN60" i="25" s="1"/>
  <c r="CO60" i="25" s="1"/>
  <c r="CM60" i="25"/>
  <c r="CK15" i="25"/>
  <c r="CN15" i="25" s="1"/>
  <c r="CO15" i="25" s="1"/>
  <c r="CM15" i="25"/>
  <c r="CK56" i="25"/>
  <c r="CN56" i="25" s="1"/>
  <c r="CO56" i="25" s="1"/>
  <c r="CM56" i="25"/>
  <c r="CK63" i="25"/>
  <c r="CN63" i="25" s="1"/>
  <c r="CO63" i="25" s="1"/>
  <c r="CM63" i="25"/>
  <c r="CK73" i="25"/>
  <c r="CN73" i="25" s="1"/>
  <c r="CO73" i="25" s="1"/>
  <c r="CM73" i="25"/>
  <c r="CK51" i="25"/>
  <c r="CN51" i="25" s="1"/>
  <c r="CO51" i="25" s="1"/>
  <c r="CM51" i="25"/>
  <c r="CK17" i="25"/>
  <c r="CN17" i="25" s="1"/>
  <c r="CO17" i="25" s="1"/>
  <c r="CM17" i="25"/>
  <c r="CK46" i="25"/>
  <c r="CN46" i="25" s="1"/>
  <c r="CO46" i="25" s="1"/>
  <c r="CM46" i="25"/>
  <c r="CK7" i="25"/>
  <c r="CN7" i="25" s="1"/>
  <c r="CO7" i="25" s="1"/>
  <c r="CM7" i="25"/>
  <c r="CK31" i="25"/>
  <c r="CN31" i="25" s="1"/>
  <c r="CO31" i="25" s="1"/>
  <c r="CM31" i="25"/>
  <c r="CQ23" i="25"/>
  <c r="CT23" i="25" s="1"/>
  <c r="CU23" i="25" s="1"/>
  <c r="CS23" i="25"/>
  <c r="CQ32" i="25"/>
  <c r="CT32" i="25" s="1"/>
  <c r="CU32" i="25" s="1"/>
  <c r="CS32" i="25"/>
  <c r="CQ70" i="25"/>
  <c r="CT70" i="25" s="1"/>
  <c r="CU70" i="25" s="1"/>
  <c r="CS70" i="25"/>
  <c r="CQ35" i="25"/>
  <c r="CT35" i="25" s="1"/>
  <c r="CU35" i="25" s="1"/>
  <c r="CS35" i="25"/>
  <c r="CQ64" i="25"/>
  <c r="CT64" i="25" s="1"/>
  <c r="CU64" i="25" s="1"/>
  <c r="CS64" i="25"/>
  <c r="CK67" i="25"/>
  <c r="CN67" i="25" s="1"/>
  <c r="CO67" i="25" s="1"/>
  <c r="CM67" i="25"/>
  <c r="CQ11" i="25"/>
  <c r="CT11" i="25" s="1"/>
  <c r="CU11" i="25" s="1"/>
  <c r="CS11" i="25"/>
  <c r="CQ51" i="25"/>
  <c r="CT51" i="25" s="1"/>
  <c r="CU51" i="25" s="1"/>
  <c r="CS51" i="25"/>
  <c r="CQ63" i="25"/>
  <c r="CT63" i="25" s="1"/>
  <c r="CU63" i="25" s="1"/>
  <c r="CS63" i="25"/>
  <c r="CQ46" i="25"/>
  <c r="CT46" i="25" s="1"/>
  <c r="CU46" i="25" s="1"/>
  <c r="CS46" i="25"/>
  <c r="CQ56" i="25"/>
  <c r="CT56" i="25" s="1"/>
  <c r="CU56" i="25" s="1"/>
  <c r="CS56" i="25"/>
  <c r="CK75" i="25"/>
  <c r="CN75" i="25" s="1"/>
  <c r="CO75" i="25" s="1"/>
  <c r="CM75" i="25"/>
  <c r="CK65" i="25"/>
  <c r="CN65" i="25" s="1"/>
  <c r="CO65" i="25" s="1"/>
  <c r="CM65" i="25"/>
  <c r="CK77" i="25"/>
  <c r="CN77" i="25" s="1"/>
  <c r="CO77" i="25" s="1"/>
  <c r="CM77" i="25"/>
  <c r="CK71" i="25"/>
  <c r="CN71" i="25" s="1"/>
  <c r="CO71" i="25" s="1"/>
  <c r="CM71" i="25"/>
  <c r="CK36" i="25"/>
  <c r="CN36" i="25" s="1"/>
  <c r="CO36" i="25" s="1"/>
  <c r="CM36" i="25"/>
  <c r="CK30" i="25"/>
  <c r="CN30" i="25" s="1"/>
  <c r="CO30" i="25" s="1"/>
  <c r="CM30" i="25"/>
  <c r="CK25" i="25"/>
  <c r="CN25" i="25" s="1"/>
  <c r="CO25" i="25" s="1"/>
  <c r="CM25" i="25"/>
  <c r="CK79" i="25"/>
  <c r="CN79" i="25" s="1"/>
  <c r="CO79" i="25" s="1"/>
  <c r="CM79" i="25"/>
  <c r="CK54" i="25"/>
  <c r="CN54" i="25" s="1"/>
  <c r="CO54" i="25" s="1"/>
  <c r="CM54" i="25"/>
  <c r="CQ50" i="25"/>
  <c r="CT50" i="25" s="1"/>
  <c r="CU50" i="25" s="1"/>
  <c r="CS50" i="25"/>
  <c r="CQ65" i="25"/>
  <c r="CT65" i="25" s="1"/>
  <c r="CU65" i="25" s="1"/>
  <c r="CS65" i="25"/>
  <c r="CQ49" i="25"/>
  <c r="CT49" i="25" s="1"/>
  <c r="CU49" i="25" s="1"/>
  <c r="CS49" i="25"/>
  <c r="CQ7" i="25"/>
  <c r="CS7" i="25"/>
  <c r="CQ8" i="25"/>
  <c r="CT8" i="25" s="1"/>
  <c r="CU8" i="25" s="1"/>
  <c r="CS8" i="25"/>
  <c r="CQ14" i="25"/>
  <c r="CT14" i="25" s="1"/>
  <c r="CU14" i="25" s="1"/>
  <c r="CS14" i="25"/>
  <c r="CQ21" i="25"/>
  <c r="CT21" i="25" s="1"/>
  <c r="CU21" i="25" s="1"/>
  <c r="CS21" i="25"/>
  <c r="CQ55" i="25"/>
  <c r="CT55" i="25" s="1"/>
  <c r="CU55" i="25" s="1"/>
  <c r="CS55" i="25"/>
  <c r="CK24" i="25"/>
  <c r="CN24" i="25" s="1"/>
  <c r="CO24" i="25" s="1"/>
  <c r="CM24" i="25"/>
  <c r="CK22" i="25"/>
  <c r="CN22" i="25" s="1"/>
  <c r="CO22" i="25" s="1"/>
  <c r="CM22" i="25"/>
  <c r="CK29" i="25"/>
  <c r="CN29" i="25" s="1"/>
  <c r="CO29" i="25" s="1"/>
  <c r="CM29" i="25"/>
  <c r="CK9" i="25"/>
  <c r="CN9" i="25" s="1"/>
  <c r="CO9" i="25" s="1"/>
  <c r="CM9" i="25"/>
  <c r="CK69" i="25"/>
  <c r="CN69" i="25" s="1"/>
  <c r="CO69" i="25" s="1"/>
  <c r="CM69" i="25"/>
  <c r="CK50" i="25"/>
  <c r="CN50" i="25" s="1"/>
  <c r="CO50" i="25" s="1"/>
  <c r="CM50" i="25"/>
  <c r="CK72" i="25"/>
  <c r="CN72" i="25" s="1"/>
  <c r="CO72" i="25" s="1"/>
  <c r="CM72" i="25"/>
  <c r="CK58" i="25"/>
  <c r="CN58" i="25" s="1"/>
  <c r="CO58" i="25" s="1"/>
  <c r="CM58" i="25"/>
  <c r="CK27" i="25"/>
  <c r="CN27" i="25" s="1"/>
  <c r="CO27" i="25" s="1"/>
  <c r="CM27" i="25"/>
  <c r="CQ18" i="25"/>
  <c r="CT18" i="25" s="1"/>
  <c r="CU18" i="25" s="1"/>
  <c r="CS18" i="25"/>
  <c r="CQ29" i="25"/>
  <c r="CT29" i="25" s="1"/>
  <c r="CU29" i="25" s="1"/>
  <c r="CS29" i="25"/>
  <c r="CQ19" i="25"/>
  <c r="CT19" i="25" s="1"/>
  <c r="CU19" i="25" s="1"/>
  <c r="CS19" i="25"/>
  <c r="CQ78" i="25"/>
  <c r="CT78" i="25" s="1"/>
  <c r="CU78" i="25" s="1"/>
  <c r="CS78" i="25"/>
  <c r="CP29" i="25" l="1"/>
  <c r="CP65" i="25"/>
  <c r="CP73" i="25"/>
  <c r="CP60" i="25"/>
  <c r="CP13" i="25"/>
  <c r="CP61" i="25"/>
  <c r="CP38" i="25"/>
  <c r="CP11" i="25"/>
  <c r="CP52" i="25"/>
  <c r="CP37" i="25"/>
  <c r="CP69" i="25"/>
  <c r="CP79" i="25"/>
  <c r="CP71" i="25"/>
  <c r="CP17" i="25"/>
  <c r="CP74" i="25"/>
  <c r="CP48" i="25"/>
  <c r="CP18" i="25"/>
  <c r="CP34" i="25"/>
  <c r="CP26" i="25"/>
  <c r="CP55" i="25"/>
  <c r="CV21" i="25"/>
  <c r="CV70" i="25"/>
  <c r="CV69" i="25"/>
  <c r="CV54" i="25"/>
  <c r="CV41" i="25"/>
  <c r="CV73" i="25"/>
  <c r="CV22" i="25"/>
  <c r="CV33" i="25"/>
  <c r="CV62" i="25"/>
  <c r="CV58" i="25"/>
  <c r="CV17" i="25"/>
  <c r="CV28" i="25"/>
  <c r="CV29" i="25"/>
  <c r="CV8" i="25"/>
  <c r="CV50" i="25"/>
  <c r="CV57" i="25"/>
  <c r="CV65" i="25"/>
  <c r="CV46" i="25"/>
  <c r="CV45" i="25"/>
  <c r="CV66" i="25"/>
  <c r="CV10" i="25"/>
  <c r="CV13" i="25"/>
  <c r="CV61" i="25"/>
  <c r="CP58" i="25"/>
  <c r="CP36" i="25"/>
  <c r="CP75" i="25"/>
  <c r="CP46" i="25"/>
  <c r="CP42" i="25"/>
  <c r="CP10" i="25"/>
  <c r="CP14" i="25"/>
  <c r="CP53" i="25"/>
  <c r="CP50" i="25"/>
  <c r="CP22" i="25"/>
  <c r="CP25" i="25"/>
  <c r="CP67" i="25"/>
  <c r="CP63" i="25"/>
  <c r="CP8" i="25"/>
  <c r="CP49" i="25"/>
  <c r="CP44" i="25"/>
  <c r="CP32" i="25"/>
  <c r="CP78" i="25"/>
  <c r="CP57" i="25"/>
  <c r="CP62" i="25"/>
  <c r="CP21" i="25"/>
  <c r="CP59" i="25"/>
  <c r="CP28" i="25"/>
  <c r="CP41" i="25"/>
  <c r="CT7" i="25"/>
  <c r="CU7" i="25" s="1"/>
  <c r="CV7" i="25" s="1"/>
  <c r="CV38" i="25"/>
  <c r="CV12" i="25"/>
  <c r="CV34" i="25"/>
  <c r="CV26" i="25"/>
  <c r="CV78" i="25"/>
  <c r="CV18" i="25"/>
  <c r="CP9" i="25"/>
  <c r="CV49" i="25"/>
  <c r="CP54" i="25"/>
  <c r="CP77" i="25"/>
  <c r="CV32" i="25"/>
  <c r="CP7" i="25"/>
  <c r="CP56" i="25"/>
  <c r="CV37" i="25"/>
  <c r="CV74" i="25"/>
  <c r="CP33" i="25"/>
  <c r="CP45" i="25"/>
  <c r="CP68" i="25"/>
  <c r="CP70" i="25"/>
  <c r="CP12" i="25"/>
  <c r="CV9" i="25"/>
  <c r="CV25" i="25"/>
  <c r="CV40" i="25"/>
  <c r="CP64" i="25"/>
  <c r="CP20" i="25"/>
  <c r="CP16" i="25"/>
  <c r="CV36" i="25"/>
  <c r="CV53" i="25"/>
  <c r="CV77" i="25"/>
  <c r="CV30" i="25"/>
  <c r="CP66" i="25"/>
  <c r="CV24" i="25"/>
  <c r="CP80" i="25"/>
  <c r="CP76" i="25"/>
  <c r="CV42" i="25"/>
  <c r="CP72" i="25"/>
  <c r="CP24" i="25"/>
  <c r="CV14" i="25"/>
  <c r="CP30" i="25"/>
  <c r="CV63" i="25"/>
  <c r="CP31" i="25"/>
  <c r="CV60" i="25"/>
  <c r="CV72" i="25"/>
  <c r="CV52" i="25"/>
  <c r="CP43" i="25"/>
  <c r="CV59" i="25"/>
  <c r="CV68" i="25"/>
  <c r="CV67" i="25"/>
  <c r="CV44" i="25"/>
  <c r="CP23" i="25"/>
  <c r="CP40" i="25"/>
  <c r="CV31" i="25"/>
  <c r="CV76" i="25"/>
  <c r="CV56" i="25"/>
  <c r="CV51" i="25"/>
  <c r="CV64" i="25"/>
  <c r="CP51" i="25"/>
  <c r="CV79" i="25"/>
  <c r="CV80" i="25"/>
  <c r="CV75" i="25"/>
  <c r="CV16" i="25"/>
  <c r="CP19" i="25"/>
  <c r="CV48" i="25"/>
  <c r="CP39" i="25"/>
  <c r="CP47" i="25"/>
  <c r="CV15" i="25"/>
  <c r="CP35" i="25"/>
  <c r="CV27" i="25"/>
  <c r="CV19" i="25"/>
  <c r="CP27" i="25"/>
  <c r="CV55" i="25"/>
  <c r="CV11" i="25"/>
  <c r="CV35" i="25"/>
  <c r="CV23" i="25"/>
  <c r="CP15" i="25"/>
  <c r="CV47" i="25"/>
  <c r="CV39" i="25"/>
  <c r="CV43" i="25"/>
  <c r="CV71" i="25"/>
  <c r="CV20" i="25"/>
  <c r="CQ45" i="41"/>
  <c r="CT45" i="41" s="1"/>
  <c r="CU45" i="41" s="1"/>
  <c r="CS45" i="41"/>
  <c r="CQ42" i="41"/>
  <c r="CT42" i="41" s="1"/>
  <c r="CU42" i="41" s="1"/>
  <c r="CS42" i="41"/>
  <c r="CQ50" i="41"/>
  <c r="CT50" i="41" s="1"/>
  <c r="CU50" i="41" s="1"/>
  <c r="CS50" i="41"/>
  <c r="CQ69" i="41"/>
  <c r="CT69" i="41" s="1"/>
  <c r="CU69" i="41" s="1"/>
  <c r="CS69" i="41"/>
  <c r="CQ49" i="41"/>
  <c r="CT49" i="41" s="1"/>
  <c r="CU49" i="41" s="1"/>
  <c r="CS49" i="41"/>
  <c r="CQ80" i="41"/>
  <c r="CT80" i="41" s="1"/>
  <c r="CU80" i="41" s="1"/>
  <c r="CS80" i="41"/>
  <c r="CQ58" i="41"/>
  <c r="CT58" i="41" s="1"/>
  <c r="CU58" i="41" s="1"/>
  <c r="CS58" i="41"/>
  <c r="CQ37" i="41"/>
  <c r="CT37" i="41" s="1"/>
  <c r="CU37" i="41" s="1"/>
  <c r="CS37" i="41"/>
  <c r="CQ46" i="41"/>
  <c r="CT46" i="41" s="1"/>
  <c r="CU46" i="41" s="1"/>
  <c r="CS46" i="41"/>
  <c r="CQ76" i="41"/>
  <c r="CT76" i="41" s="1"/>
  <c r="CU76" i="41" s="1"/>
  <c r="CS76" i="41"/>
  <c r="CK18" i="41"/>
  <c r="CN18" i="41" s="1"/>
  <c r="CO18" i="41" s="1"/>
  <c r="CM18" i="41"/>
  <c r="CK40" i="41"/>
  <c r="CN40" i="41" s="1"/>
  <c r="CO40" i="41" s="1"/>
  <c r="CM40" i="41"/>
  <c r="CK56" i="41"/>
  <c r="CN56" i="41" s="1"/>
  <c r="CO56" i="41" s="1"/>
  <c r="CM56" i="41"/>
  <c r="CK15" i="41"/>
  <c r="CN15" i="41" s="1"/>
  <c r="CO15" i="41" s="1"/>
  <c r="CM15" i="41"/>
  <c r="CK30" i="41"/>
  <c r="CN30" i="41" s="1"/>
  <c r="CO30" i="41" s="1"/>
  <c r="CM30" i="41"/>
  <c r="CK63" i="41"/>
  <c r="CN63" i="41" s="1"/>
  <c r="CO63" i="41" s="1"/>
  <c r="CM63" i="41"/>
  <c r="CK26" i="41"/>
  <c r="CN26" i="41" s="1"/>
  <c r="CO26" i="41" s="1"/>
  <c r="CM26" i="41"/>
  <c r="CK7" i="41"/>
  <c r="CN7" i="41" s="1"/>
  <c r="CO7" i="41" s="1"/>
  <c r="CM7" i="41"/>
  <c r="CK64" i="41"/>
  <c r="CN64" i="41" s="1"/>
  <c r="CO64" i="41" s="1"/>
  <c r="CM64" i="41"/>
  <c r="CQ51" i="41"/>
  <c r="CT51" i="41" s="1"/>
  <c r="CU51" i="41" s="1"/>
  <c r="CS51" i="41"/>
  <c r="CQ31" i="41"/>
  <c r="CT31" i="41" s="1"/>
  <c r="CU31" i="41" s="1"/>
  <c r="CS31" i="41"/>
  <c r="CQ74" i="41"/>
  <c r="CT74" i="41" s="1"/>
  <c r="CU74" i="41" s="1"/>
  <c r="CS74" i="41"/>
  <c r="CQ20" i="41"/>
  <c r="CT20" i="41" s="1"/>
  <c r="CU20" i="41" s="1"/>
  <c r="CS20" i="41"/>
  <c r="CQ15" i="41"/>
  <c r="CT15" i="41" s="1"/>
  <c r="CU15" i="41" s="1"/>
  <c r="CS15" i="41"/>
  <c r="CQ62" i="41"/>
  <c r="CT62" i="41" s="1"/>
  <c r="CU62" i="41" s="1"/>
  <c r="CS62" i="41"/>
  <c r="CQ7" i="41"/>
  <c r="CT7" i="41" s="1"/>
  <c r="CU7" i="41" s="1"/>
  <c r="CS7" i="41"/>
  <c r="CQ77" i="41"/>
  <c r="CT77" i="41" s="1"/>
  <c r="CU77" i="41" s="1"/>
  <c r="CS77" i="41"/>
  <c r="CQ44" i="41"/>
  <c r="CT44" i="41" s="1"/>
  <c r="CU44" i="41" s="1"/>
  <c r="CS44" i="41"/>
  <c r="CK25" i="41"/>
  <c r="CN25" i="41" s="1"/>
  <c r="CO25" i="41" s="1"/>
  <c r="CM25" i="41"/>
  <c r="CK69" i="41"/>
  <c r="CN69" i="41" s="1"/>
  <c r="CO69" i="41" s="1"/>
  <c r="CM69" i="41"/>
  <c r="CK46" i="41"/>
  <c r="CN46" i="41" s="1"/>
  <c r="CO46" i="41" s="1"/>
  <c r="CM46" i="41"/>
  <c r="CK39" i="41"/>
  <c r="CN39" i="41" s="1"/>
  <c r="CO39" i="41" s="1"/>
  <c r="CM39" i="41"/>
  <c r="CK42" i="41"/>
  <c r="CN42" i="41" s="1"/>
  <c r="CO42" i="41" s="1"/>
  <c r="CM42" i="41"/>
  <c r="CK79" i="41"/>
  <c r="CN79" i="41" s="1"/>
  <c r="CO79" i="41" s="1"/>
  <c r="CM79" i="41"/>
  <c r="CK23" i="41"/>
  <c r="CN23" i="41" s="1"/>
  <c r="CO23" i="41" s="1"/>
  <c r="CM23" i="41"/>
  <c r="CK78" i="41"/>
  <c r="CN78" i="41" s="1"/>
  <c r="CO78" i="41" s="1"/>
  <c r="CM78" i="41"/>
  <c r="CK43" i="41"/>
  <c r="CN43" i="41" s="1"/>
  <c r="CO43" i="41" s="1"/>
  <c r="CM43" i="41"/>
  <c r="CQ16" i="41"/>
  <c r="CT16" i="41" s="1"/>
  <c r="CU16" i="41" s="1"/>
  <c r="CS16" i="41"/>
  <c r="CQ35" i="41"/>
  <c r="CT35" i="41" s="1"/>
  <c r="CU35" i="41" s="1"/>
  <c r="CS35" i="41"/>
  <c r="CQ75" i="41"/>
  <c r="CT75" i="41" s="1"/>
  <c r="CU75" i="41" s="1"/>
  <c r="CS75" i="41"/>
  <c r="CQ55" i="41"/>
  <c r="CT55" i="41" s="1"/>
  <c r="CU55" i="41" s="1"/>
  <c r="CS55" i="41"/>
  <c r="CQ24" i="41"/>
  <c r="CT24" i="41" s="1"/>
  <c r="CU24" i="41" s="1"/>
  <c r="CS24" i="41"/>
  <c r="CQ73" i="41"/>
  <c r="CT73" i="41" s="1"/>
  <c r="CU73" i="41" s="1"/>
  <c r="CS73" i="41"/>
  <c r="CQ78" i="41"/>
  <c r="CT78" i="41" s="1"/>
  <c r="CU78" i="41" s="1"/>
  <c r="CS78" i="41"/>
  <c r="CQ32" i="41"/>
  <c r="CT32" i="41" s="1"/>
  <c r="CU32" i="41" s="1"/>
  <c r="CS32" i="41"/>
  <c r="CQ61" i="41"/>
  <c r="CT61" i="41" s="1"/>
  <c r="CU61" i="41" s="1"/>
  <c r="CS61" i="41"/>
  <c r="CQ27" i="41"/>
  <c r="CT27" i="41" s="1"/>
  <c r="CU27" i="41" s="1"/>
  <c r="CS27" i="41"/>
  <c r="CK67" i="41"/>
  <c r="CN67" i="41" s="1"/>
  <c r="CO67" i="41" s="1"/>
  <c r="CM67" i="41"/>
  <c r="CK58" i="41"/>
  <c r="CN58" i="41" s="1"/>
  <c r="CO58" i="41" s="1"/>
  <c r="CM58" i="41"/>
  <c r="CK11" i="41"/>
  <c r="CN11" i="41" s="1"/>
  <c r="CO11" i="41" s="1"/>
  <c r="CM11" i="41"/>
  <c r="CK24" i="41"/>
  <c r="CN24" i="41" s="1"/>
  <c r="CO24" i="41" s="1"/>
  <c r="CM24" i="41"/>
  <c r="CK54" i="41"/>
  <c r="CN54" i="41" s="1"/>
  <c r="CO54" i="41" s="1"/>
  <c r="CM54" i="41"/>
  <c r="CK71" i="41"/>
  <c r="CN71" i="41" s="1"/>
  <c r="CO71" i="41" s="1"/>
  <c r="CM71" i="41"/>
  <c r="CK45" i="41"/>
  <c r="CN45" i="41" s="1"/>
  <c r="CO45" i="41" s="1"/>
  <c r="CM45" i="41"/>
  <c r="CK76" i="41"/>
  <c r="CN76" i="41" s="1"/>
  <c r="CO76" i="41" s="1"/>
  <c r="CM76" i="41"/>
  <c r="CK52" i="41"/>
  <c r="CN52" i="41" s="1"/>
  <c r="CO52" i="41" s="1"/>
  <c r="CM52" i="41"/>
  <c r="CQ40" i="41"/>
  <c r="CT40" i="41" s="1"/>
  <c r="CU40" i="41" s="1"/>
  <c r="CS40" i="41"/>
  <c r="CQ59" i="41"/>
  <c r="CT59" i="41" s="1"/>
  <c r="CU59" i="41" s="1"/>
  <c r="CS59" i="41"/>
  <c r="CQ56" i="41"/>
  <c r="CT56" i="41" s="1"/>
  <c r="CU56" i="41" s="1"/>
  <c r="CS56" i="41"/>
  <c r="CQ79" i="41"/>
  <c r="CT79" i="41" s="1"/>
  <c r="CU79" i="41" s="1"/>
  <c r="CS79" i="41"/>
  <c r="CQ18" i="41"/>
  <c r="CT18" i="41" s="1"/>
  <c r="CU18" i="41" s="1"/>
  <c r="CS18" i="41"/>
  <c r="CQ39" i="41"/>
  <c r="CT39" i="41" s="1"/>
  <c r="CU39" i="41" s="1"/>
  <c r="CS39" i="41"/>
  <c r="CQ12" i="41"/>
  <c r="CT12" i="41" s="1"/>
  <c r="CU12" i="41" s="1"/>
  <c r="CS12" i="41"/>
  <c r="CQ30" i="41"/>
  <c r="CT30" i="41" s="1"/>
  <c r="CU30" i="41" s="1"/>
  <c r="CS30" i="41"/>
  <c r="CQ11" i="41"/>
  <c r="CT11" i="41" s="1"/>
  <c r="CU11" i="41" s="1"/>
  <c r="CS11" i="41"/>
  <c r="CK49" i="41"/>
  <c r="CN49" i="41" s="1"/>
  <c r="CO49" i="41" s="1"/>
  <c r="CM49" i="41"/>
  <c r="CK68" i="41"/>
  <c r="CN68" i="41" s="1"/>
  <c r="CO68" i="41" s="1"/>
  <c r="CM68" i="41"/>
  <c r="CK51" i="41"/>
  <c r="CN51" i="41" s="1"/>
  <c r="CO51" i="41" s="1"/>
  <c r="CM51" i="41"/>
  <c r="CK13" i="41"/>
  <c r="CN13" i="41" s="1"/>
  <c r="CO13" i="41" s="1"/>
  <c r="CM13" i="41"/>
  <c r="CK74" i="41"/>
  <c r="CN74" i="41" s="1"/>
  <c r="CO74" i="41" s="1"/>
  <c r="CM74" i="41"/>
  <c r="CK14" i="41"/>
  <c r="CN14" i="41" s="1"/>
  <c r="CO14" i="41" s="1"/>
  <c r="CM14" i="41"/>
  <c r="CK33" i="41"/>
  <c r="CN33" i="41" s="1"/>
  <c r="CO33" i="41" s="1"/>
  <c r="CM33" i="41"/>
  <c r="CK34" i="41"/>
  <c r="CN34" i="41" s="1"/>
  <c r="CO34" i="41" s="1"/>
  <c r="CM34" i="41"/>
  <c r="CK41" i="41"/>
  <c r="CN41" i="41" s="1"/>
  <c r="CO41" i="41" s="1"/>
  <c r="CM41" i="41"/>
  <c r="CQ60" i="41"/>
  <c r="CT60" i="41" s="1"/>
  <c r="CU60" i="41" s="1"/>
  <c r="CS60" i="41"/>
  <c r="CQ67" i="41"/>
  <c r="CT67" i="41" s="1"/>
  <c r="CU67" i="41" s="1"/>
  <c r="CS67" i="41"/>
  <c r="CQ22" i="41"/>
  <c r="CT22" i="41" s="1"/>
  <c r="CU22" i="41" s="1"/>
  <c r="CS22" i="41"/>
  <c r="CQ64" i="41"/>
  <c r="CT64" i="41" s="1"/>
  <c r="CU64" i="41" s="1"/>
  <c r="CS64" i="41"/>
  <c r="CQ9" i="41"/>
  <c r="CT9" i="41" s="1"/>
  <c r="CU9" i="41" s="1"/>
  <c r="CS9" i="41"/>
  <c r="CQ54" i="41"/>
  <c r="CT54" i="41" s="1"/>
  <c r="CU54" i="41" s="1"/>
  <c r="CS54" i="41"/>
  <c r="CQ48" i="41"/>
  <c r="CT48" i="41" s="1"/>
  <c r="CU48" i="41" s="1"/>
  <c r="CS48" i="41"/>
  <c r="CQ23" i="41"/>
  <c r="CT23" i="41" s="1"/>
  <c r="CU23" i="41" s="1"/>
  <c r="CS23" i="41"/>
  <c r="CQ19" i="41"/>
  <c r="CT19" i="41" s="1"/>
  <c r="CU19" i="41" s="1"/>
  <c r="CS19" i="41"/>
  <c r="CQ36" i="41"/>
  <c r="CT36" i="41" s="1"/>
  <c r="CU36" i="41" s="1"/>
  <c r="CS36" i="41"/>
  <c r="CK27" i="41"/>
  <c r="CN27" i="41" s="1"/>
  <c r="CO27" i="41" s="1"/>
  <c r="CM27" i="41"/>
  <c r="CK57" i="41"/>
  <c r="CN57" i="41" s="1"/>
  <c r="CO57" i="41" s="1"/>
  <c r="CM57" i="41"/>
  <c r="CK50" i="41"/>
  <c r="CN50" i="41" s="1"/>
  <c r="CO50" i="41" s="1"/>
  <c r="CM50" i="41"/>
  <c r="CK48" i="41"/>
  <c r="CN48" i="41" s="1"/>
  <c r="CO48" i="41" s="1"/>
  <c r="CM48" i="41"/>
  <c r="CK28" i="41"/>
  <c r="CN28" i="41" s="1"/>
  <c r="CO28" i="41" s="1"/>
  <c r="CM28" i="41"/>
  <c r="CK29" i="41"/>
  <c r="CN29" i="41" s="1"/>
  <c r="CO29" i="41" s="1"/>
  <c r="CM29" i="41"/>
  <c r="CK21" i="41"/>
  <c r="CN21" i="41" s="1"/>
  <c r="CO21" i="41" s="1"/>
  <c r="CM21" i="41"/>
  <c r="CK36" i="41"/>
  <c r="CN36" i="41" s="1"/>
  <c r="CO36" i="41" s="1"/>
  <c r="CM36" i="41"/>
  <c r="CK12" i="41"/>
  <c r="CN12" i="41" s="1"/>
  <c r="CO12" i="41" s="1"/>
  <c r="CM12" i="41"/>
  <c r="CK75" i="41"/>
  <c r="CN75" i="41" s="1"/>
  <c r="CO75" i="41" s="1"/>
  <c r="CM75" i="41"/>
  <c r="CQ68" i="41"/>
  <c r="CT68" i="41" s="1"/>
  <c r="CU68" i="41" s="1"/>
  <c r="CS68" i="41"/>
  <c r="CQ17" i="41"/>
  <c r="CT17" i="41" s="1"/>
  <c r="CU17" i="41" s="1"/>
  <c r="CS17" i="41"/>
  <c r="CQ14" i="41"/>
  <c r="CT14" i="41" s="1"/>
  <c r="CU14" i="41" s="1"/>
  <c r="CS14" i="41"/>
  <c r="CQ33" i="41"/>
  <c r="CT33" i="41" s="1"/>
  <c r="CU33" i="41" s="1"/>
  <c r="CS33" i="41"/>
  <c r="CQ29" i="41"/>
  <c r="CT29" i="41" s="1"/>
  <c r="CU29" i="41" s="1"/>
  <c r="CS29" i="41"/>
  <c r="CQ28" i="41"/>
  <c r="CT28" i="41" s="1"/>
  <c r="CU28" i="41" s="1"/>
  <c r="CS28" i="41"/>
  <c r="CQ63" i="41"/>
  <c r="CT63" i="41" s="1"/>
  <c r="CU63" i="41" s="1"/>
  <c r="CS63" i="41"/>
  <c r="CQ43" i="41"/>
  <c r="CT43" i="41" s="1"/>
  <c r="CU43" i="41" s="1"/>
  <c r="CS43" i="41"/>
  <c r="CK22" i="41"/>
  <c r="CN22" i="41" s="1"/>
  <c r="CO22" i="41" s="1"/>
  <c r="CM22" i="41"/>
  <c r="CK61" i="41"/>
  <c r="CN61" i="41" s="1"/>
  <c r="CO61" i="41" s="1"/>
  <c r="CM61" i="41"/>
  <c r="CK72" i="41"/>
  <c r="CN72" i="41" s="1"/>
  <c r="CO72" i="41" s="1"/>
  <c r="CM72" i="41"/>
  <c r="CK65" i="41"/>
  <c r="CN65" i="41" s="1"/>
  <c r="CO65" i="41" s="1"/>
  <c r="CM65" i="41"/>
  <c r="CK16" i="41"/>
  <c r="CN16" i="41" s="1"/>
  <c r="CO16" i="41" s="1"/>
  <c r="CM16" i="41"/>
  <c r="CK37" i="41"/>
  <c r="CN37" i="41" s="1"/>
  <c r="CO37" i="41" s="1"/>
  <c r="CM37" i="41"/>
  <c r="CK62" i="41"/>
  <c r="CN62" i="41" s="1"/>
  <c r="CO62" i="41" s="1"/>
  <c r="CM62" i="41"/>
  <c r="CK77" i="41"/>
  <c r="CN77" i="41" s="1"/>
  <c r="CO77" i="41" s="1"/>
  <c r="CM77" i="41"/>
  <c r="CK55" i="41"/>
  <c r="CN55" i="41" s="1"/>
  <c r="CO55" i="41" s="1"/>
  <c r="CM55" i="41"/>
  <c r="CK60" i="41"/>
  <c r="CN60" i="41" s="1"/>
  <c r="CO60" i="41" s="1"/>
  <c r="CM60" i="41"/>
  <c r="CQ34" i="41"/>
  <c r="CT34" i="41" s="1"/>
  <c r="CU34" i="41" s="1"/>
  <c r="CS34" i="41"/>
  <c r="CQ21" i="41"/>
  <c r="CT21" i="41" s="1"/>
  <c r="CU21" i="41" s="1"/>
  <c r="CS21" i="41"/>
  <c r="CQ66" i="41"/>
  <c r="CT66" i="41" s="1"/>
  <c r="CU66" i="41" s="1"/>
  <c r="CS66" i="41"/>
  <c r="CQ41" i="41"/>
  <c r="CT41" i="41" s="1"/>
  <c r="CU41" i="41" s="1"/>
  <c r="CS41" i="41"/>
  <c r="CQ8" i="41"/>
  <c r="CT8" i="41" s="1"/>
  <c r="CU8" i="41" s="1"/>
  <c r="CS8" i="41"/>
  <c r="CQ10" i="41"/>
  <c r="CT10" i="41" s="1"/>
  <c r="CU10" i="41" s="1"/>
  <c r="CS10" i="41"/>
  <c r="CQ13" i="41"/>
  <c r="CT13" i="41" s="1"/>
  <c r="CU13" i="41" s="1"/>
  <c r="CS13" i="41"/>
  <c r="CQ72" i="41"/>
  <c r="CT72" i="41" s="1"/>
  <c r="CU72" i="41" s="1"/>
  <c r="CS72" i="41"/>
  <c r="CQ47" i="41"/>
  <c r="CT47" i="41" s="1"/>
  <c r="CU47" i="41" s="1"/>
  <c r="CS47" i="41"/>
  <c r="CQ70" i="41"/>
  <c r="CT70" i="41" s="1"/>
  <c r="CU70" i="41" s="1"/>
  <c r="CS70" i="41"/>
  <c r="CK19" i="41"/>
  <c r="CN19" i="41" s="1"/>
  <c r="CO19" i="41" s="1"/>
  <c r="CM19" i="41"/>
  <c r="CK20" i="41"/>
  <c r="CN20" i="41" s="1"/>
  <c r="CO20" i="41" s="1"/>
  <c r="CM20" i="41"/>
  <c r="CK70" i="41"/>
  <c r="CN70" i="41" s="1"/>
  <c r="CO70" i="41" s="1"/>
  <c r="CM70" i="41"/>
  <c r="CK32" i="41"/>
  <c r="CN32" i="41" s="1"/>
  <c r="CO32" i="41" s="1"/>
  <c r="CM32" i="41"/>
  <c r="CK38" i="41"/>
  <c r="CN38" i="41" s="1"/>
  <c r="CO38" i="41" s="1"/>
  <c r="CM38" i="41"/>
  <c r="CK44" i="41"/>
  <c r="CN44" i="41" s="1"/>
  <c r="CO44" i="41" s="1"/>
  <c r="CM44" i="41"/>
  <c r="CK80" i="41"/>
  <c r="CN80" i="41" s="1"/>
  <c r="CO80" i="41" s="1"/>
  <c r="CM80" i="41"/>
  <c r="CK73" i="41"/>
  <c r="CN73" i="41" s="1"/>
  <c r="CO73" i="41" s="1"/>
  <c r="CM73" i="41"/>
  <c r="CK10" i="41"/>
  <c r="CN10" i="41" s="1"/>
  <c r="CO10" i="41" s="1"/>
  <c r="CM10" i="41"/>
  <c r="CQ26" i="41"/>
  <c r="CT26" i="41" s="1"/>
  <c r="CU26" i="41" s="1"/>
  <c r="CS26" i="41"/>
  <c r="CQ25" i="41"/>
  <c r="CT25" i="41" s="1"/>
  <c r="CU25" i="41" s="1"/>
  <c r="CS25" i="41"/>
  <c r="CQ65" i="41"/>
  <c r="CT65" i="41" s="1"/>
  <c r="CU65" i="41" s="1"/>
  <c r="CS65" i="41"/>
  <c r="CQ38" i="41"/>
  <c r="CT38" i="41" s="1"/>
  <c r="CU38" i="41" s="1"/>
  <c r="CS38" i="41"/>
  <c r="CQ57" i="41"/>
  <c r="CT57" i="41" s="1"/>
  <c r="CU57" i="41" s="1"/>
  <c r="CS57" i="41"/>
  <c r="CQ53" i="41"/>
  <c r="CT53" i="41" s="1"/>
  <c r="CU53" i="41" s="1"/>
  <c r="CS53" i="41"/>
  <c r="CQ52" i="41"/>
  <c r="CT52" i="41" s="1"/>
  <c r="CU52" i="41" s="1"/>
  <c r="CS52" i="41"/>
  <c r="CQ71" i="41"/>
  <c r="CT71" i="41" s="1"/>
  <c r="CU71" i="41" s="1"/>
  <c r="CS71" i="41"/>
  <c r="CK17" i="41"/>
  <c r="CN17" i="41" s="1"/>
  <c r="CO17" i="41" s="1"/>
  <c r="CM17" i="41"/>
  <c r="CK35" i="41"/>
  <c r="CN35" i="41" s="1"/>
  <c r="CO35" i="41" s="1"/>
  <c r="CM35" i="41"/>
  <c r="CK9" i="41"/>
  <c r="CN9" i="41" s="1"/>
  <c r="CO9" i="41" s="1"/>
  <c r="CM9" i="41"/>
  <c r="CK47" i="41"/>
  <c r="CN47" i="41" s="1"/>
  <c r="CO47" i="41" s="1"/>
  <c r="CM47" i="41"/>
  <c r="CK8" i="41"/>
  <c r="CN8" i="41" s="1"/>
  <c r="CO8" i="41" s="1"/>
  <c r="CM8" i="41"/>
  <c r="CK66" i="41"/>
  <c r="CN66" i="41" s="1"/>
  <c r="CO66" i="41" s="1"/>
  <c r="CM66" i="41"/>
  <c r="CK59" i="41"/>
  <c r="CN59" i="41" s="1"/>
  <c r="CO59" i="41" s="1"/>
  <c r="CM59" i="41"/>
  <c r="CK53" i="41"/>
  <c r="CN53" i="41" s="1"/>
  <c r="CO53" i="41" s="1"/>
  <c r="CM53" i="41"/>
  <c r="CK31" i="41"/>
  <c r="CN31" i="41" s="1"/>
  <c r="CO31" i="41" s="1"/>
  <c r="CM31" i="41"/>
  <c r="CV66" i="41" l="1"/>
  <c r="CV14" i="41"/>
  <c r="CV18" i="41"/>
  <c r="CV73" i="41"/>
  <c r="CV62" i="41"/>
  <c r="CV45" i="41"/>
  <c r="CV26" i="41"/>
  <c r="CV23" i="41"/>
  <c r="CV61" i="41"/>
  <c r="CV76" i="41"/>
  <c r="CV69" i="41"/>
  <c r="CV52" i="41"/>
  <c r="CV10" i="41"/>
  <c r="CV28" i="41"/>
  <c r="CV67" i="41"/>
  <c r="CV59" i="41"/>
  <c r="CV75" i="41"/>
  <c r="CV44" i="41"/>
  <c r="CP16" i="41"/>
  <c r="CP22" i="41"/>
  <c r="CP34" i="41"/>
  <c r="CP38" i="41"/>
  <c r="CP62" i="41"/>
  <c r="CP46" i="41"/>
  <c r="CP56" i="41"/>
  <c r="CP73" i="41"/>
  <c r="CP48" i="41"/>
  <c r="CP74" i="41"/>
  <c r="CP54" i="41"/>
  <c r="CP8" i="41"/>
  <c r="CP20" i="41"/>
  <c r="CP17" i="41"/>
  <c r="CV65" i="41"/>
  <c r="CV21" i="41"/>
  <c r="CV29" i="41"/>
  <c r="CP12" i="41"/>
  <c r="CV64" i="41"/>
  <c r="CP13" i="41"/>
  <c r="CP49" i="41"/>
  <c r="CV40" i="41"/>
  <c r="CP45" i="41"/>
  <c r="CP24" i="41"/>
  <c r="CV24" i="41"/>
  <c r="CV35" i="41"/>
  <c r="CP78" i="41"/>
  <c r="CP42" i="41"/>
  <c r="CV77" i="41"/>
  <c r="CV15" i="41"/>
  <c r="CV31" i="41"/>
  <c r="CP40" i="41"/>
  <c r="CV46" i="41"/>
  <c r="CV80" i="41"/>
  <c r="CV53" i="41"/>
  <c r="CP32" i="41"/>
  <c r="CV72" i="41"/>
  <c r="CP37" i="41"/>
  <c r="CV17" i="41"/>
  <c r="CP29" i="41"/>
  <c r="CV36" i="41"/>
  <c r="CV48" i="41"/>
  <c r="CV12" i="41"/>
  <c r="CP51" i="41"/>
  <c r="CP71" i="41"/>
  <c r="CP61" i="41"/>
  <c r="CP36" i="41"/>
  <c r="CP57" i="41"/>
  <c r="CV54" i="41"/>
  <c r="CP14" i="41"/>
  <c r="CV78" i="41"/>
  <c r="CV16" i="41"/>
  <c r="CV51" i="41"/>
  <c r="CP26" i="41"/>
  <c r="CV37" i="41"/>
  <c r="CV49" i="41"/>
  <c r="CV42" i="41"/>
  <c r="CP66" i="41"/>
  <c r="CP9" i="41"/>
  <c r="CV57" i="41"/>
  <c r="CV25" i="41"/>
  <c r="CP10" i="41"/>
  <c r="CP44" i="41"/>
  <c r="CV70" i="41"/>
  <c r="CV13" i="41"/>
  <c r="CV41" i="41"/>
  <c r="CV63" i="41"/>
  <c r="CV68" i="41"/>
  <c r="CP28" i="41"/>
  <c r="CV22" i="41"/>
  <c r="CP41" i="41"/>
  <c r="CV39" i="41"/>
  <c r="CV56" i="41"/>
  <c r="CP52" i="41"/>
  <c r="CV27" i="41"/>
  <c r="CP25" i="41"/>
  <c r="CV20" i="41"/>
  <c r="CP79" i="41"/>
  <c r="CP64" i="41"/>
  <c r="CP47" i="41"/>
  <c r="CP53" i="41"/>
  <c r="CV71" i="41"/>
  <c r="CP80" i="41"/>
  <c r="CV47" i="41"/>
  <c r="CV34" i="41"/>
  <c r="CP77" i="41"/>
  <c r="CV33" i="41"/>
  <c r="CP21" i="41"/>
  <c r="CP50" i="41"/>
  <c r="CV60" i="41"/>
  <c r="CV79" i="41"/>
  <c r="CP58" i="41"/>
  <c r="CV55" i="41"/>
  <c r="CV7" i="41"/>
  <c r="CV74" i="41"/>
  <c r="CP30" i="41"/>
  <c r="CP18" i="41"/>
  <c r="CV58" i="41"/>
  <c r="CV50" i="41"/>
  <c r="CV38" i="41"/>
  <c r="CP70" i="41"/>
  <c r="CV8" i="41"/>
  <c r="CP65" i="41"/>
  <c r="CV43" i="41"/>
  <c r="CV19" i="41"/>
  <c r="CV9" i="41"/>
  <c r="CP33" i="41"/>
  <c r="CV30" i="41"/>
  <c r="CV32" i="41"/>
  <c r="CP69" i="41"/>
  <c r="CP59" i="41"/>
  <c r="CP72" i="41"/>
  <c r="CP75" i="41"/>
  <c r="CP68" i="41"/>
  <c r="CP67" i="41"/>
  <c r="CP43" i="41"/>
  <c r="CP7" i="41"/>
  <c r="CP15" i="41"/>
  <c r="CP35" i="41"/>
  <c r="CP19" i="41"/>
  <c r="CP60" i="41"/>
  <c r="CP27" i="41"/>
  <c r="CP76" i="41"/>
  <c r="CP39" i="41"/>
  <c r="CP31" i="41"/>
  <c r="CP55" i="41"/>
  <c r="CV11" i="41"/>
  <c r="CP11" i="41"/>
  <c r="CP23" i="41"/>
  <c r="CP63" i="41"/>
  <c r="DA8" i="41" l="1"/>
  <c r="DC8" i="41" s="1"/>
  <c r="DA12" i="41"/>
  <c r="DC12" i="41" s="1"/>
  <c r="DA16" i="41"/>
  <c r="DC16" i="41" s="1"/>
  <c r="DA20" i="41"/>
  <c r="DC20" i="41" s="1"/>
  <c r="DA24" i="41"/>
  <c r="DC24" i="41" s="1"/>
  <c r="DA28" i="41"/>
  <c r="DC28" i="41" s="1"/>
  <c r="DA32" i="41"/>
  <c r="DC32" i="41" s="1"/>
  <c r="DA36" i="41"/>
  <c r="DC36" i="41" s="1"/>
  <c r="DA40" i="41"/>
  <c r="DC40" i="41" s="1"/>
  <c r="DA44" i="41"/>
  <c r="DC44" i="41" s="1"/>
  <c r="DA48" i="41"/>
  <c r="DC48" i="41" s="1"/>
  <c r="DA52" i="41"/>
  <c r="DC52" i="41" s="1"/>
  <c r="DA56" i="41"/>
  <c r="DC56" i="41" s="1"/>
  <c r="DA60" i="41"/>
  <c r="DC60" i="41" s="1"/>
  <c r="DA64" i="41"/>
  <c r="DC64" i="41" s="1"/>
  <c r="DA68" i="41"/>
  <c r="DC68" i="41" s="1"/>
  <c r="DA72" i="41"/>
  <c r="DC72" i="41" s="1"/>
  <c r="DA76" i="41"/>
  <c r="DC76" i="41" s="1"/>
  <c r="DA80" i="41"/>
  <c r="DC80" i="41" s="1"/>
  <c r="DA9" i="41"/>
  <c r="DC9" i="41" s="1"/>
  <c r="DA13" i="41"/>
  <c r="DC13" i="41" s="1"/>
  <c r="DA17" i="41"/>
  <c r="DC17" i="41" s="1"/>
  <c r="DA21" i="41"/>
  <c r="DC21" i="41" s="1"/>
  <c r="DA25" i="41"/>
  <c r="DC25" i="41" s="1"/>
  <c r="DA29" i="41"/>
  <c r="DC29" i="41" s="1"/>
  <c r="DA33" i="41"/>
  <c r="DC33" i="41" s="1"/>
  <c r="DA37" i="41"/>
  <c r="DC37" i="41" s="1"/>
  <c r="DA41" i="41"/>
  <c r="DC41" i="41" s="1"/>
  <c r="DA45" i="41"/>
  <c r="DC45" i="41" s="1"/>
  <c r="DA49" i="41"/>
  <c r="DC49" i="41" s="1"/>
  <c r="DA53" i="41"/>
  <c r="DC53" i="41" s="1"/>
  <c r="DA57" i="41"/>
  <c r="DC57" i="41" s="1"/>
  <c r="DA61" i="41"/>
  <c r="DC61" i="41" s="1"/>
  <c r="DA65" i="41"/>
  <c r="DC65" i="41" s="1"/>
  <c r="DA69" i="41"/>
  <c r="DC69" i="41" s="1"/>
  <c r="DA73" i="41"/>
  <c r="DC73" i="41" s="1"/>
  <c r="DA77" i="41"/>
  <c r="DC77" i="41" s="1"/>
  <c r="DA7" i="41"/>
  <c r="DC7" i="41" s="1"/>
  <c r="DA10" i="41"/>
  <c r="DC10" i="41" s="1"/>
  <c r="DA18" i="41"/>
  <c r="DC18" i="41" s="1"/>
  <c r="DA26" i="41"/>
  <c r="DC26" i="41" s="1"/>
  <c r="DA34" i="41"/>
  <c r="DC34" i="41" s="1"/>
  <c r="DA42" i="41"/>
  <c r="DC42" i="41" s="1"/>
  <c r="DA50" i="41"/>
  <c r="DC50" i="41" s="1"/>
  <c r="DA58" i="41"/>
  <c r="DC58" i="41" s="1"/>
  <c r="DA66" i="41"/>
  <c r="DC66" i="41" s="1"/>
  <c r="DA74" i="41"/>
  <c r="DC74" i="41" s="1"/>
  <c r="DA11" i="41"/>
  <c r="DC11" i="41" s="1"/>
  <c r="DA19" i="41"/>
  <c r="DC19" i="41" s="1"/>
  <c r="DA27" i="41"/>
  <c r="DC27" i="41" s="1"/>
  <c r="DA35" i="41"/>
  <c r="DC35" i="41" s="1"/>
  <c r="DA43" i="41"/>
  <c r="DC43" i="41" s="1"/>
  <c r="DA51" i="41"/>
  <c r="DC51" i="41" s="1"/>
  <c r="DA59" i="41"/>
  <c r="DC59" i="41" s="1"/>
  <c r="DA67" i="41"/>
  <c r="DC67" i="41" s="1"/>
  <c r="DA75" i="41"/>
  <c r="DC75" i="41" s="1"/>
  <c r="DA14" i="41"/>
  <c r="DC14" i="41" s="1"/>
  <c r="DA22" i="41"/>
  <c r="DC22" i="41" s="1"/>
  <c r="DA30" i="41"/>
  <c r="DC30" i="41" s="1"/>
  <c r="DA38" i="41"/>
  <c r="DC38" i="41" s="1"/>
  <c r="DA46" i="41"/>
  <c r="DC46" i="41" s="1"/>
  <c r="DA54" i="41"/>
  <c r="DC54" i="41" s="1"/>
  <c r="DA62" i="41"/>
  <c r="DC62" i="41" s="1"/>
  <c r="DA70" i="41"/>
  <c r="DC70" i="41" s="1"/>
  <c r="DA78" i="41"/>
  <c r="DC78" i="41" s="1"/>
  <c r="DA15" i="41"/>
  <c r="DC15" i="41" s="1"/>
  <c r="DA23" i="41"/>
  <c r="DC23" i="41" s="1"/>
  <c r="DA31" i="41"/>
  <c r="DC31" i="41" s="1"/>
  <c r="DA39" i="41"/>
  <c r="DC39" i="41" s="1"/>
  <c r="DA47" i="41"/>
  <c r="DC47" i="41" s="1"/>
  <c r="DA55" i="41"/>
  <c r="DC55" i="41" s="1"/>
  <c r="DA63" i="41"/>
  <c r="DC63" i="41" s="1"/>
  <c r="DA71" i="41"/>
  <c r="DC71" i="41" s="1"/>
  <c r="DA79" i="41"/>
  <c r="DC79" i="41" s="1"/>
  <c r="DA11" i="25" l="1"/>
  <c r="DC11" i="25" s="1"/>
  <c r="DA25" i="25"/>
  <c r="DC25" i="25" s="1"/>
  <c r="DA62" i="25"/>
  <c r="DC62" i="25" s="1"/>
  <c r="DA60" i="25"/>
  <c r="DC60" i="25" s="1"/>
  <c r="DA56" i="25"/>
  <c r="DC56" i="25" s="1"/>
  <c r="DA26" i="25"/>
  <c r="DC26" i="25" s="1"/>
  <c r="DA24" i="25"/>
  <c r="DC24" i="25" s="1"/>
  <c r="DA30" i="25"/>
  <c r="DC30" i="25" s="1"/>
  <c r="DA64" i="25"/>
  <c r="DC64" i="25" s="1"/>
  <c r="DA51" i="25"/>
  <c r="DC51" i="25" s="1"/>
  <c r="DA58" i="25"/>
  <c r="DC58" i="25" s="1"/>
  <c r="DA22" i="25"/>
  <c r="DC22" i="25" s="1"/>
  <c r="DA50" i="25"/>
  <c r="DC50" i="25" s="1"/>
  <c r="DA16" i="25"/>
  <c r="DC16" i="25" s="1"/>
  <c r="DA43" i="25"/>
  <c r="DC43" i="25" s="1"/>
  <c r="DA54" i="25"/>
  <c r="DC54" i="25" s="1"/>
  <c r="DA17" i="25"/>
  <c r="DC17" i="25" s="1"/>
  <c r="DA77" i="25"/>
  <c r="DC77" i="25" s="1"/>
  <c r="DA49" i="25"/>
  <c r="DC49" i="25" s="1"/>
  <c r="DA10" i="25"/>
  <c r="DC10" i="25" s="1"/>
  <c r="DA53" i="25"/>
  <c r="DC53" i="25" s="1"/>
  <c r="DA9" i="25"/>
  <c r="DC9" i="25" s="1"/>
  <c r="DA52" i="25"/>
  <c r="DC52" i="25" s="1"/>
  <c r="DA14" i="25"/>
  <c r="DC14" i="25" s="1"/>
  <c r="DA45" i="25"/>
  <c r="DC45" i="25" s="1"/>
  <c r="DA8" i="25"/>
  <c r="DC8" i="25" s="1"/>
  <c r="DA35" i="25"/>
  <c r="DC35" i="25" s="1"/>
  <c r="DA57" i="25"/>
  <c r="DC57" i="25" s="1"/>
  <c r="DA76" i="25"/>
  <c r="DC76" i="25" s="1"/>
  <c r="DA44" i="25"/>
  <c r="DC44" i="25" s="1"/>
  <c r="DA7" i="25"/>
  <c r="DC7" i="25" s="1"/>
  <c r="DA42" i="25"/>
  <c r="DC42" i="25" s="1"/>
  <c r="DA78" i="25"/>
  <c r="DC78" i="25" s="1"/>
  <c r="DA46" i="25"/>
  <c r="DC46" i="25" s="1"/>
  <c r="DA72" i="25"/>
  <c r="DC72" i="25" s="1"/>
  <c r="DA40" i="25"/>
  <c r="DC40" i="25" s="1"/>
  <c r="DA75" i="25"/>
  <c r="DC75" i="25" s="1"/>
  <c r="DA27" i="25"/>
  <c r="DC27" i="25" s="1"/>
  <c r="DA67" i="25"/>
  <c r="DC67" i="25" s="1"/>
  <c r="DA48" i="25"/>
  <c r="DC48" i="25" s="1"/>
  <c r="DA18" i="25"/>
  <c r="DC18" i="25" s="1"/>
  <c r="DA70" i="25"/>
  <c r="DC70" i="25" s="1"/>
  <c r="DA38" i="25"/>
  <c r="DC38" i="25" s="1"/>
  <c r="DA74" i="25"/>
  <c r="DC74" i="25" s="1"/>
  <c r="DA37" i="25"/>
  <c r="DC37" i="25" s="1"/>
  <c r="DA73" i="25"/>
  <c r="DC73" i="25" s="1"/>
  <c r="DA41" i="25"/>
  <c r="DC41" i="25" s="1"/>
  <c r="DA66" i="25"/>
  <c r="DC66" i="25" s="1"/>
  <c r="DA29" i="25"/>
  <c r="DC29" i="25" s="1"/>
  <c r="DA19" i="25"/>
  <c r="DC19" i="25" s="1"/>
  <c r="DA65" i="25"/>
  <c r="DC65" i="25" s="1"/>
  <c r="DA33" i="25"/>
  <c r="DC33" i="25" s="1"/>
  <c r="DA69" i="25"/>
  <c r="DC69" i="25" s="1"/>
  <c r="DA32" i="25"/>
  <c r="DC32" i="25" s="1"/>
  <c r="DA68" i="25"/>
  <c r="DC68" i="25" s="1"/>
  <c r="DA36" i="25"/>
  <c r="DC36" i="25" s="1"/>
  <c r="DA61" i="25"/>
  <c r="DC61" i="25" s="1"/>
  <c r="DA13" i="25"/>
  <c r="DC13" i="25" s="1"/>
  <c r="DA59" i="25"/>
  <c r="DC59" i="25" s="1"/>
  <c r="DA15" i="25"/>
  <c r="DC15" i="25" s="1"/>
  <c r="DA34" i="25"/>
  <c r="DC34" i="25" s="1"/>
  <c r="DA28" i="25"/>
  <c r="DC28" i="25" s="1"/>
  <c r="DA12" i="25"/>
  <c r="DC12" i="25" s="1"/>
  <c r="DA71" i="25"/>
  <c r="DC71" i="25" s="1"/>
  <c r="DA55" i="25"/>
  <c r="DC55" i="25" s="1"/>
  <c r="DA39" i="25"/>
  <c r="DC39" i="25" s="1"/>
  <c r="DA23" i="25"/>
  <c r="DC23" i="25" s="1"/>
  <c r="DA80" i="25"/>
  <c r="DC80" i="25" s="1"/>
  <c r="DA21" i="25"/>
  <c r="DC21" i="25" s="1"/>
  <c r="DA20" i="25"/>
  <c r="DC20" i="25" s="1"/>
  <c r="DA79" i="25"/>
  <c r="DC79" i="25" s="1"/>
  <c r="DA63" i="25"/>
  <c r="DC63" i="25" s="1"/>
  <c r="DA47" i="25"/>
  <c r="DC47" i="25" s="1"/>
  <c r="DA31" i="25"/>
  <c r="DC31" i="25" s="1"/>
  <c r="CX63" i="25" l="1"/>
  <c r="CZ63" i="25" s="1"/>
  <c r="CX80" i="25"/>
  <c r="CZ80" i="25" s="1"/>
  <c r="CX29" i="25"/>
  <c r="CZ29" i="25" s="1"/>
  <c r="CX32" i="25"/>
  <c r="CZ32" i="25" s="1"/>
  <c r="CX30" i="25"/>
  <c r="CZ30" i="25" s="1"/>
  <c r="CX35" i="25"/>
  <c r="CZ35" i="25" s="1"/>
  <c r="CX17" i="25"/>
  <c r="CZ17" i="25" s="1"/>
  <c r="CX22" i="25"/>
  <c r="CZ22" i="25" s="1"/>
  <c r="CX14" i="25"/>
  <c r="CZ14" i="25" s="1"/>
  <c r="CX16" i="25"/>
  <c r="CZ16" i="25" s="1"/>
  <c r="CX46" i="25"/>
  <c r="CZ46" i="25" s="1"/>
  <c r="CX79" i="25"/>
  <c r="CZ79" i="25" s="1"/>
  <c r="CX20" i="25"/>
  <c r="CZ20" i="25" s="1"/>
  <c r="CX66" i="25"/>
  <c r="CZ66" i="25" s="1"/>
  <c r="CX61" i="25"/>
  <c r="CZ61" i="25" s="1"/>
  <c r="CX44" i="25"/>
  <c r="CZ44" i="25" s="1"/>
  <c r="CX23" i="25"/>
  <c r="CZ23" i="25" s="1"/>
  <c r="CX71" i="25"/>
  <c r="CZ71" i="25" s="1"/>
  <c r="CX28" i="25"/>
  <c r="CZ28" i="25" s="1"/>
  <c r="CX7" i="25"/>
  <c r="CZ7" i="25" s="1"/>
  <c r="CX56" i="25"/>
  <c r="CZ56" i="25" s="1"/>
  <c r="CX78" i="25"/>
  <c r="CZ78" i="25" s="1"/>
  <c r="CX24" i="25"/>
  <c r="CZ24" i="25" s="1"/>
  <c r="CX42" i="25"/>
  <c r="CZ42" i="25" s="1"/>
  <c r="CX38" i="25"/>
  <c r="CZ38" i="25" s="1"/>
  <c r="CX51" i="25"/>
  <c r="CZ51" i="25" s="1"/>
  <c r="CX41" i="25"/>
  <c r="CZ41" i="25" s="1"/>
  <c r="CX77" i="25"/>
  <c r="CZ77" i="25" s="1"/>
  <c r="CX64" i="25"/>
  <c r="CZ64" i="25" s="1"/>
  <c r="CX59" i="25"/>
  <c r="CZ59" i="25" s="1"/>
  <c r="CX19" i="25"/>
  <c r="CZ19" i="25" s="1"/>
  <c r="CX43" i="25"/>
  <c r="CZ43" i="25" s="1"/>
  <c r="CX67" i="25"/>
  <c r="CZ67" i="25" s="1"/>
  <c r="CX57" i="25"/>
  <c r="CZ57" i="25" s="1"/>
  <c r="CX65" i="25"/>
  <c r="CZ65" i="25" s="1"/>
  <c r="CX55" i="25"/>
  <c r="CZ55" i="25" s="1"/>
  <c r="CX36" i="25"/>
  <c r="CZ36" i="25" s="1"/>
  <c r="CX33" i="25"/>
  <c r="CZ33" i="25" s="1"/>
  <c r="CX21" i="25"/>
  <c r="CZ21" i="25" s="1"/>
  <c r="CX27" i="25"/>
  <c r="CZ27" i="25" s="1"/>
  <c r="CX73" i="25"/>
  <c r="CZ73" i="25" s="1"/>
  <c r="CX49" i="25"/>
  <c r="CZ49" i="25" s="1"/>
  <c r="CX12" i="25"/>
  <c r="CZ12" i="25" s="1"/>
  <c r="CX48" i="25"/>
  <c r="CZ48" i="25" s="1"/>
  <c r="CX15" i="25"/>
  <c r="CZ15" i="25" s="1"/>
  <c r="CX53" i="25"/>
  <c r="CZ53" i="25" s="1"/>
  <c r="CX25" i="25"/>
  <c r="CZ25" i="25" s="1"/>
  <c r="CX72" i="25"/>
  <c r="CZ72" i="25" s="1"/>
  <c r="CX45" i="25"/>
  <c r="CZ45" i="25" s="1"/>
  <c r="CX75" i="25"/>
  <c r="CZ75" i="25" s="1"/>
  <c r="CX62" i="25"/>
  <c r="CZ62" i="25" s="1"/>
  <c r="CX76" i="25"/>
  <c r="CZ76" i="25" s="1"/>
  <c r="CX54" i="25"/>
  <c r="CZ54" i="25" s="1"/>
  <c r="CX18" i="25"/>
  <c r="CZ18" i="25" s="1"/>
  <c r="CX40" i="25"/>
  <c r="CZ40" i="25" s="1"/>
  <c r="CX69" i="25"/>
  <c r="CZ69" i="25" s="1"/>
  <c r="CX39" i="25"/>
  <c r="CZ39" i="25" s="1"/>
  <c r="CX50" i="25"/>
  <c r="CZ50" i="25" s="1"/>
  <c r="CX74" i="25"/>
  <c r="CZ74" i="25" s="1"/>
  <c r="CX8" i="25"/>
  <c r="CZ8" i="25" s="1"/>
  <c r="CX37" i="25"/>
  <c r="CZ37" i="25" s="1"/>
  <c r="CX11" i="25"/>
  <c r="CZ11" i="25" s="1"/>
  <c r="CX68" i="25"/>
  <c r="CZ68" i="25" s="1"/>
  <c r="CX34" i="25"/>
  <c r="CZ34" i="25" s="1"/>
  <c r="CX60" i="25"/>
  <c r="CZ60" i="25" s="1"/>
  <c r="CX52" i="25"/>
  <c r="CZ52" i="25" s="1"/>
  <c r="CX47" i="25"/>
  <c r="CZ47" i="25" s="1"/>
  <c r="CX31" i="25"/>
  <c r="CZ31" i="25" s="1"/>
  <c r="CX70" i="25"/>
  <c r="CZ70" i="25" s="1"/>
  <c r="CX10" i="25"/>
  <c r="CZ10" i="25" s="1"/>
  <c r="CX9" i="25"/>
  <c r="CZ9" i="25" s="1"/>
  <c r="CX58" i="25"/>
  <c r="CZ58" i="25" s="1"/>
  <c r="CX13" i="25"/>
  <c r="CZ13" i="25" s="1"/>
  <c r="CX26" i="25"/>
  <c r="CZ26" i="25" s="1"/>
  <c r="CX50" i="41"/>
  <c r="CZ50" i="41" s="1"/>
  <c r="CX70" i="41"/>
  <c r="CZ70" i="41" s="1"/>
  <c r="CX11" i="41"/>
  <c r="CZ11" i="41" s="1"/>
  <c r="CX61" i="41"/>
  <c r="CZ61" i="41" s="1"/>
  <c r="CX22" i="41"/>
  <c r="CZ22" i="41" s="1"/>
  <c r="CX26" i="41"/>
  <c r="CZ26" i="41" s="1"/>
  <c r="CX55" i="41"/>
  <c r="CZ55" i="41" s="1"/>
  <c r="CX24" i="41"/>
  <c r="CZ24" i="41" s="1"/>
  <c r="CX37" i="41"/>
  <c r="CZ37" i="41" s="1"/>
  <c r="CX31" i="41"/>
  <c r="CZ31" i="41" s="1"/>
  <c r="CX51" i="41"/>
  <c r="CZ51" i="41" s="1"/>
  <c r="CX43" i="41"/>
  <c r="CZ43" i="41" s="1"/>
  <c r="CX40" i="41"/>
  <c r="CZ40" i="41" s="1"/>
  <c r="CX54" i="41"/>
  <c r="CZ54" i="41" s="1"/>
  <c r="CX67" i="41"/>
  <c r="CZ67" i="41" s="1"/>
  <c r="CX66" i="41"/>
  <c r="CZ66" i="41" s="1"/>
  <c r="CX57" i="41"/>
  <c r="CZ57" i="41" s="1"/>
  <c r="CX74" i="41"/>
  <c r="CZ74" i="41" s="1"/>
  <c r="CX17" i="41"/>
  <c r="CZ17" i="41" s="1"/>
  <c r="CX9" i="41"/>
  <c r="CZ9" i="41" s="1"/>
  <c r="CX64" i="41"/>
  <c r="CZ64" i="41" s="1"/>
  <c r="CX10" i="41"/>
  <c r="CZ10" i="41" s="1"/>
  <c r="CX75" i="41"/>
  <c r="CZ75" i="41" s="1"/>
  <c r="CX44" i="41"/>
  <c r="CZ44" i="41" s="1"/>
  <c r="CX15" i="41"/>
  <c r="CZ15" i="41" s="1"/>
  <c r="CX19" i="41"/>
  <c r="CZ19" i="41" s="1"/>
  <c r="CX52" i="41"/>
  <c r="CZ52" i="41" s="1"/>
  <c r="CX73" i="41"/>
  <c r="CZ73" i="41" s="1"/>
  <c r="CX39" i="41"/>
  <c r="CZ39" i="41" s="1"/>
  <c r="CX32" i="41"/>
  <c r="CZ32" i="41" s="1"/>
  <c r="CX25" i="41"/>
  <c r="CZ25" i="41" s="1"/>
  <c r="CX56" i="41"/>
  <c r="CZ56" i="41" s="1"/>
  <c r="CX14" i="41"/>
  <c r="CZ14" i="41" s="1"/>
  <c r="CX47" i="41"/>
  <c r="CZ47" i="41" s="1"/>
  <c r="CX12" i="41"/>
  <c r="CZ12" i="41" s="1"/>
  <c r="CX59" i="41"/>
  <c r="CZ59" i="41" s="1"/>
  <c r="CX46" i="41"/>
  <c r="CZ46" i="41" s="1"/>
  <c r="CX76" i="41"/>
  <c r="CZ76" i="41" s="1"/>
  <c r="CX23" i="41"/>
  <c r="CZ23" i="41" s="1"/>
  <c r="CX71" i="41"/>
  <c r="CZ71" i="41" s="1"/>
  <c r="CX65" i="41"/>
  <c r="CZ65" i="41" s="1"/>
  <c r="CX29" i="41"/>
  <c r="CZ29" i="41" s="1"/>
  <c r="CX8" i="41"/>
  <c r="CZ8" i="41" s="1"/>
  <c r="CX41" i="41"/>
  <c r="CZ41" i="41" s="1"/>
  <c r="CX78" i="41"/>
  <c r="CZ78" i="41" s="1"/>
  <c r="CX79" i="41"/>
  <c r="CZ79" i="41" s="1"/>
  <c r="CX72" i="41"/>
  <c r="CZ72" i="41" s="1"/>
  <c r="CX34" i="41"/>
  <c r="CZ34" i="41" s="1"/>
  <c r="CX53" i="41"/>
  <c r="CZ53" i="41" s="1"/>
  <c r="CX20" i="41"/>
  <c r="CZ20" i="41" s="1"/>
  <c r="CX7" i="41"/>
  <c r="CZ7" i="41" s="1"/>
  <c r="CX30" i="41"/>
  <c r="CZ30" i="41" s="1"/>
  <c r="CX28" i="41"/>
  <c r="CZ28" i="41" s="1"/>
  <c r="CX68" i="41"/>
  <c r="CZ68" i="41" s="1"/>
  <c r="CX62" i="41"/>
  <c r="CZ62" i="41" s="1"/>
  <c r="CX77" i="41"/>
  <c r="CZ77" i="41" s="1"/>
  <c r="CX48" i="41"/>
  <c r="CZ48" i="41" s="1"/>
  <c r="CX18" i="41"/>
  <c r="CZ18" i="41" s="1"/>
  <c r="CX21" i="41"/>
  <c r="CZ21" i="41" s="1"/>
  <c r="CX33" i="41"/>
  <c r="CZ33" i="41" s="1"/>
  <c r="CX49" i="41"/>
  <c r="CZ49" i="41" s="1"/>
  <c r="CX69" i="41"/>
  <c r="CZ69" i="41" s="1"/>
  <c r="CX27" i="41"/>
  <c r="CZ27" i="41" s="1"/>
  <c r="CX35" i="41"/>
  <c r="CZ35" i="41" s="1"/>
  <c r="CX38" i="41"/>
  <c r="CZ38" i="41" s="1"/>
  <c r="CX42" i="41"/>
  <c r="CZ42" i="41" s="1"/>
  <c r="CX16" i="41"/>
  <c r="CZ16" i="41" s="1"/>
  <c r="CX36" i="41"/>
  <c r="CZ36" i="41" s="1"/>
  <c r="CX13" i="41"/>
  <c r="CZ13" i="41" s="1"/>
  <c r="CX58" i="41"/>
  <c r="CZ58" i="41" s="1"/>
  <c r="CX80" i="41"/>
  <c r="CZ80" i="41" s="1"/>
  <c r="CX60" i="41"/>
  <c r="CZ60" i="41" s="1"/>
  <c r="CX63" i="41"/>
  <c r="CZ63" i="41" s="1"/>
  <c r="CX45" i="41"/>
  <c r="CZ45" i="41" s="1"/>
</calcChain>
</file>

<file path=xl/sharedStrings.xml><?xml version="1.0" encoding="utf-8"?>
<sst xmlns="http://schemas.openxmlformats.org/spreadsheetml/2006/main" count="4401" uniqueCount="293">
  <si>
    <t>市区町村</t>
    <phoneticPr fontId="3"/>
  </si>
  <si>
    <t>広域連合全体</t>
  </si>
  <si>
    <t>豊中市</t>
  </si>
  <si>
    <t>池田市</t>
  </si>
  <si>
    <t>吹田市</t>
  </si>
  <si>
    <t>箕面市</t>
  </si>
  <si>
    <t>豊能町</t>
  </si>
  <si>
    <t>能勢町</t>
  </si>
  <si>
    <t>高槻市</t>
  </si>
  <si>
    <t>茨木市</t>
  </si>
  <si>
    <t>摂津市</t>
  </si>
  <si>
    <t>島本町</t>
  </si>
  <si>
    <t>守口市</t>
  </si>
  <si>
    <t>枚方市</t>
  </si>
  <si>
    <t>寝屋川市</t>
  </si>
  <si>
    <t>大東市</t>
  </si>
  <si>
    <t>門真市</t>
  </si>
  <si>
    <t>四條畷市</t>
  </si>
  <si>
    <t>交野市</t>
  </si>
  <si>
    <t>八尾市</t>
  </si>
  <si>
    <t>柏原市</t>
  </si>
  <si>
    <t>東大阪市</t>
  </si>
  <si>
    <t>富田林市</t>
  </si>
  <si>
    <t>河内長野市</t>
  </si>
  <si>
    <t>松原市</t>
  </si>
  <si>
    <t>羽曳野市</t>
  </si>
  <si>
    <t>藤井寺市</t>
  </si>
  <si>
    <t>大阪狭山市</t>
  </si>
  <si>
    <t>太子町</t>
  </si>
  <si>
    <t>河南町</t>
  </si>
  <si>
    <t>千早赤阪村</t>
  </si>
  <si>
    <t>堺市</t>
  </si>
  <si>
    <t>堺市堺区</t>
  </si>
  <si>
    <t>堺市中区</t>
  </si>
  <si>
    <t>堺市東区</t>
  </si>
  <si>
    <t>堺市西区</t>
  </si>
  <si>
    <t>堺市南区</t>
  </si>
  <si>
    <t>堺市北区</t>
  </si>
  <si>
    <t>堺市美原区</t>
  </si>
  <si>
    <t>岸和田市</t>
  </si>
  <si>
    <t>泉大津市</t>
  </si>
  <si>
    <t>貝塚市</t>
  </si>
  <si>
    <t>泉佐野市</t>
  </si>
  <si>
    <t>和泉市</t>
  </si>
  <si>
    <t>高石市</t>
  </si>
  <si>
    <t>泉南市</t>
  </si>
  <si>
    <t>阪南市</t>
  </si>
  <si>
    <t>忠岡町</t>
  </si>
  <si>
    <t>熊取町</t>
  </si>
  <si>
    <t>田尻町</t>
  </si>
  <si>
    <t>岬町</t>
  </si>
  <si>
    <t>大阪市</t>
  </si>
  <si>
    <t>天王寺区</t>
  </si>
  <si>
    <t>西淀川区</t>
  </si>
  <si>
    <t>東淀川区</t>
  </si>
  <si>
    <t>阿倍野区</t>
  </si>
  <si>
    <t>東住吉区</t>
  </si>
  <si>
    <t>住之江区</t>
  </si>
  <si>
    <t>65歳～69歳</t>
    <rPh sb="2" eb="3">
      <t>サイ</t>
    </rPh>
    <rPh sb="6" eb="7">
      <t>サイ</t>
    </rPh>
    <phoneticPr fontId="3"/>
  </si>
  <si>
    <t>70歳～74歳</t>
    <rPh sb="2" eb="3">
      <t>サイ</t>
    </rPh>
    <rPh sb="6" eb="7">
      <t>サイ</t>
    </rPh>
    <phoneticPr fontId="3"/>
  </si>
  <si>
    <t>75歳～79歳</t>
    <rPh sb="2" eb="3">
      <t>サイ</t>
    </rPh>
    <rPh sb="6" eb="7">
      <t>サイ</t>
    </rPh>
    <phoneticPr fontId="3"/>
  </si>
  <si>
    <t>80歳～84歳</t>
    <rPh sb="2" eb="3">
      <t>サイ</t>
    </rPh>
    <rPh sb="6" eb="7">
      <t>サイ</t>
    </rPh>
    <phoneticPr fontId="3"/>
  </si>
  <si>
    <t>85歳～89歳</t>
    <rPh sb="2" eb="3">
      <t>サイ</t>
    </rPh>
    <rPh sb="6" eb="7">
      <t>サイ</t>
    </rPh>
    <phoneticPr fontId="3"/>
  </si>
  <si>
    <t>90歳～94歳</t>
    <rPh sb="2" eb="3">
      <t>サイ</t>
    </rPh>
    <rPh sb="6" eb="7">
      <t>サイ</t>
    </rPh>
    <phoneticPr fontId="3"/>
  </si>
  <si>
    <t>95歳～</t>
    <rPh sb="2" eb="3">
      <t>サイ</t>
    </rPh>
    <phoneticPr fontId="3"/>
  </si>
  <si>
    <t>合計</t>
    <rPh sb="0" eb="2">
      <t>ゴウケイ</t>
    </rPh>
    <phoneticPr fontId="3"/>
  </si>
  <si>
    <t>70歳～74歳</t>
  </si>
  <si>
    <t>80歳～84歳</t>
  </si>
  <si>
    <t>85歳～89歳</t>
  </si>
  <si>
    <t>90歳～94歳</t>
  </si>
  <si>
    <t>95歳～</t>
  </si>
  <si>
    <t>65歳～69歳</t>
  </si>
  <si>
    <t>75歳～79歳</t>
  </si>
  <si>
    <t>資格確認日…1日でも資格がある者を対象とする。</t>
    <rPh sb="0" eb="2">
      <t>シカク</t>
    </rPh>
    <rPh sb="2" eb="4">
      <t>カクニン</t>
    </rPh>
    <rPh sb="4" eb="5">
      <t>ビ</t>
    </rPh>
    <rPh sb="7" eb="8">
      <t>ニチ</t>
    </rPh>
    <rPh sb="10" eb="12">
      <t>シカク</t>
    </rPh>
    <rPh sb="15" eb="16">
      <t>モノ</t>
    </rPh>
    <rPh sb="17" eb="19">
      <t>タイショウ</t>
    </rPh>
    <phoneticPr fontId="36"/>
  </si>
  <si>
    <t>順位</t>
    <rPh sb="0" eb="2">
      <t>ジュンイ</t>
    </rPh>
    <phoneticPr fontId="3"/>
  </si>
  <si>
    <t>被保険者数(人)</t>
    <rPh sb="0" eb="4">
      <t>ヒホケンシャ</t>
    </rPh>
    <rPh sb="4" eb="5">
      <t>スウ</t>
    </rPh>
    <rPh sb="6" eb="7">
      <t>ニン</t>
    </rPh>
    <phoneticPr fontId="3"/>
  </si>
  <si>
    <t>疾病分類(中分類)</t>
  </si>
  <si>
    <t>患者数(人)</t>
    <rPh sb="0" eb="3">
      <t>カンジャスウ</t>
    </rPh>
    <phoneticPr fontId="3"/>
  </si>
  <si>
    <t>市区町村</t>
    <rPh sb="0" eb="2">
      <t>シク</t>
    </rPh>
    <rPh sb="2" eb="3">
      <t>マチ</t>
    </rPh>
    <rPh sb="3" eb="4">
      <t>ムラ</t>
    </rPh>
    <phoneticPr fontId="3"/>
  </si>
  <si>
    <t>患者数(人)</t>
    <rPh sb="0" eb="3">
      <t>カンジャスウ</t>
    </rPh>
    <rPh sb="4" eb="5">
      <t>ニン</t>
    </rPh>
    <phoneticPr fontId="3"/>
  </si>
  <si>
    <t>医療費(円)</t>
    <rPh sb="0" eb="2">
      <t>イリョウ</t>
    </rPh>
    <rPh sb="2" eb="3">
      <t>ヒ</t>
    </rPh>
    <rPh sb="4" eb="5">
      <t>エン</t>
    </rPh>
    <phoneticPr fontId="3"/>
  </si>
  <si>
    <t>大阪市</t>
    <phoneticPr fontId="3"/>
  </si>
  <si>
    <t>都島区</t>
  </si>
  <si>
    <t>福島区</t>
  </si>
  <si>
    <t>此花区</t>
  </si>
  <si>
    <t>西区</t>
  </si>
  <si>
    <t>港区</t>
  </si>
  <si>
    <t>大正区</t>
  </si>
  <si>
    <t>浪速区</t>
  </si>
  <si>
    <t>東成区</t>
  </si>
  <si>
    <t>生野区</t>
  </si>
  <si>
    <t>旭区</t>
  </si>
  <si>
    <t>城東区</t>
  </si>
  <si>
    <t>住吉区</t>
  </si>
  <si>
    <t>西成区</t>
  </si>
  <si>
    <t>淀川区</t>
  </si>
  <si>
    <t>鶴見区</t>
  </si>
  <si>
    <t>平野区</t>
  </si>
  <si>
    <t>北区</t>
  </si>
  <si>
    <t>中央区</t>
  </si>
  <si>
    <t>歯科医療費(円)</t>
    <rPh sb="0" eb="2">
      <t>シカ</t>
    </rPh>
    <rPh sb="2" eb="4">
      <t>イリョウ</t>
    </rPh>
    <rPh sb="4" eb="5">
      <t>ヒ</t>
    </rPh>
    <rPh sb="6" eb="7">
      <t>エン</t>
    </rPh>
    <phoneticPr fontId="3"/>
  </si>
  <si>
    <t>市区町村</t>
    <rPh sb="0" eb="2">
      <t>シク</t>
    </rPh>
    <rPh sb="2" eb="4">
      <t>チョウソン</t>
    </rPh>
    <phoneticPr fontId="3"/>
  </si>
  <si>
    <t>広域連合全体</t>
    <rPh sb="0" eb="2">
      <t>コウイキ</t>
    </rPh>
    <rPh sb="2" eb="4">
      <t>レンゴウ</t>
    </rPh>
    <rPh sb="4" eb="6">
      <t>ゼンタイ</t>
    </rPh>
    <phoneticPr fontId="3"/>
  </si>
  <si>
    <t>【グラフ用】</t>
    <rPh sb="4" eb="5">
      <t>ヨウ</t>
    </rPh>
    <phoneticPr fontId="3"/>
  </si>
  <si>
    <t>うち訪問
診療</t>
    <rPh sb="2" eb="4">
      <t>ホウモン</t>
    </rPh>
    <rPh sb="5" eb="7">
      <t>シンリョウ</t>
    </rPh>
    <phoneticPr fontId="3"/>
  </si>
  <si>
    <t>-</t>
    <phoneticPr fontId="3"/>
  </si>
  <si>
    <t>その他</t>
    <rPh sb="2" eb="3">
      <t>タ</t>
    </rPh>
    <phoneticPr fontId="3"/>
  </si>
  <si>
    <t>在宅合計</t>
    <rPh sb="0" eb="2">
      <t>ザイタク</t>
    </rPh>
    <rPh sb="2" eb="4">
      <t>ゴウケイ</t>
    </rPh>
    <phoneticPr fontId="3"/>
  </si>
  <si>
    <t>年齢階層</t>
    <rPh sb="0" eb="2">
      <t>ネンレイ</t>
    </rPh>
    <rPh sb="2" eb="4">
      <t>カイソウ</t>
    </rPh>
    <phoneticPr fontId="36"/>
  </si>
  <si>
    <t>患者割合(%)
(被保険者数に占める
割合)</t>
    <rPh sb="0" eb="2">
      <t>カンジャ</t>
    </rPh>
    <rPh sb="2" eb="4">
      <t>ワリアイ</t>
    </rPh>
    <rPh sb="9" eb="13">
      <t>ヒホケンシャ</t>
    </rPh>
    <rPh sb="13" eb="14">
      <t>スウ</t>
    </rPh>
    <rPh sb="15" eb="16">
      <t>シ</t>
    </rPh>
    <rPh sb="19" eb="21">
      <t>ワリアイ</t>
    </rPh>
    <phoneticPr fontId="3"/>
  </si>
  <si>
    <t>患者一人当たりの
歯科医療費(円)</t>
    <rPh sb="0" eb="2">
      <t>カンジャ</t>
    </rPh>
    <rPh sb="2" eb="4">
      <t>ヒトリ</t>
    </rPh>
    <rPh sb="4" eb="5">
      <t>ア</t>
    </rPh>
    <rPh sb="9" eb="11">
      <t>シカ</t>
    </rPh>
    <rPh sb="11" eb="13">
      <t>イリョウ</t>
    </rPh>
    <rPh sb="13" eb="14">
      <t>ヒ</t>
    </rPh>
    <phoneticPr fontId="3"/>
  </si>
  <si>
    <t>患者一人当たりの
医療費(円)</t>
    <rPh sb="0" eb="2">
      <t>カンジャ</t>
    </rPh>
    <rPh sb="2" eb="4">
      <t>ヒトリ</t>
    </rPh>
    <rPh sb="4" eb="5">
      <t>ア</t>
    </rPh>
    <rPh sb="9" eb="11">
      <t>イリョウ</t>
    </rPh>
    <rPh sb="11" eb="12">
      <t>ヒ</t>
    </rPh>
    <phoneticPr fontId="3"/>
  </si>
  <si>
    <t>訪問診療患者割合(医科)</t>
    <rPh sb="0" eb="2">
      <t>ホウモン</t>
    </rPh>
    <rPh sb="2" eb="4">
      <t>シンリョウ</t>
    </rPh>
    <rPh sb="4" eb="6">
      <t>カンジャ</t>
    </rPh>
    <rPh sb="6" eb="8">
      <t>ワリアイ</t>
    </rPh>
    <rPh sb="9" eb="11">
      <t>イカ</t>
    </rPh>
    <phoneticPr fontId="3"/>
  </si>
  <si>
    <t>訪問診療患者割合(歯科)</t>
    <rPh sb="0" eb="2">
      <t>ホウモン</t>
    </rPh>
    <rPh sb="2" eb="4">
      <t>シンリョウ</t>
    </rPh>
    <rPh sb="4" eb="6">
      <t>カンジャ</t>
    </rPh>
    <rPh sb="6" eb="8">
      <t>ワリアイ</t>
    </rPh>
    <rPh sb="9" eb="11">
      <t>シカ</t>
    </rPh>
    <phoneticPr fontId="3"/>
  </si>
  <si>
    <t>患者一人当たりの在宅医療費(円)</t>
    <rPh sb="0" eb="2">
      <t>カンジャ</t>
    </rPh>
    <rPh sb="2" eb="4">
      <t>ヒトリ</t>
    </rPh>
    <rPh sb="4" eb="5">
      <t>ア</t>
    </rPh>
    <rPh sb="8" eb="10">
      <t>ザイタク</t>
    </rPh>
    <rPh sb="10" eb="13">
      <t>イリョウヒ</t>
    </rPh>
    <phoneticPr fontId="3"/>
  </si>
  <si>
    <t>在宅医療費(円)</t>
    <rPh sb="0" eb="2">
      <t>ザイタク</t>
    </rPh>
    <phoneticPr fontId="3"/>
  </si>
  <si>
    <t>在宅医療</t>
    <rPh sb="0" eb="2">
      <t>ザイタク</t>
    </rPh>
    <rPh sb="2" eb="4">
      <t>イリョウ</t>
    </rPh>
    <phoneticPr fontId="3"/>
  </si>
  <si>
    <t>在宅医療患者割合(医科)</t>
    <rPh sb="0" eb="2">
      <t>ザイタク</t>
    </rPh>
    <rPh sb="2" eb="4">
      <t>イリョウ</t>
    </rPh>
    <rPh sb="4" eb="6">
      <t>カンジャ</t>
    </rPh>
    <rPh sb="6" eb="8">
      <t>ワリアイ</t>
    </rPh>
    <rPh sb="9" eb="11">
      <t>イカ</t>
    </rPh>
    <phoneticPr fontId="3"/>
  </si>
  <si>
    <t>在宅医療患者割合(歯科)</t>
    <rPh sb="0" eb="2">
      <t>ザイタク</t>
    </rPh>
    <rPh sb="2" eb="4">
      <t>イリョウ</t>
    </rPh>
    <rPh sb="4" eb="6">
      <t>カンジャ</t>
    </rPh>
    <rPh sb="6" eb="8">
      <t>ワリアイ</t>
    </rPh>
    <rPh sb="9" eb="11">
      <t>シカ</t>
    </rPh>
    <phoneticPr fontId="3"/>
  </si>
  <si>
    <t>介護支援連携
指導料を
算定している
医療機関(件)</t>
    <rPh sb="0" eb="2">
      <t>カイゴ</t>
    </rPh>
    <rPh sb="2" eb="4">
      <t>シエン</t>
    </rPh>
    <rPh sb="4" eb="6">
      <t>レンケイ</t>
    </rPh>
    <rPh sb="7" eb="9">
      <t>シドウ</t>
    </rPh>
    <rPh sb="9" eb="10">
      <t>リョウ</t>
    </rPh>
    <rPh sb="12" eb="14">
      <t>サンテイ</t>
    </rPh>
    <rPh sb="19" eb="21">
      <t>イリョウ</t>
    </rPh>
    <rPh sb="21" eb="23">
      <t>キカン</t>
    </rPh>
    <phoneticPr fontId="3"/>
  </si>
  <si>
    <t>退院支援加算を
算定している
医療機関(件)</t>
    <rPh sb="0" eb="2">
      <t>タイイン</t>
    </rPh>
    <rPh sb="2" eb="4">
      <t>シエン</t>
    </rPh>
    <rPh sb="4" eb="6">
      <t>カサン</t>
    </rPh>
    <rPh sb="8" eb="10">
      <t>サンテイ</t>
    </rPh>
    <rPh sb="15" eb="17">
      <t>イリョウ</t>
    </rPh>
    <rPh sb="17" eb="19">
      <t>キカン</t>
    </rPh>
    <phoneticPr fontId="3"/>
  </si>
  <si>
    <t>在宅医療(歯科)を
実施している
医療機関(件)</t>
    <rPh sb="0" eb="2">
      <t>ザイタク</t>
    </rPh>
    <rPh sb="2" eb="4">
      <t>イリョウ</t>
    </rPh>
    <rPh sb="5" eb="7">
      <t>シカ</t>
    </rPh>
    <rPh sb="10" eb="12">
      <t>ジッシ</t>
    </rPh>
    <rPh sb="17" eb="19">
      <t>イリョウ</t>
    </rPh>
    <rPh sb="19" eb="21">
      <t>キカン</t>
    </rPh>
    <rPh sb="22" eb="23">
      <t>ケン</t>
    </rPh>
    <phoneticPr fontId="3"/>
  </si>
  <si>
    <t>在宅医療(医科)を
実施している
医療機関(件)</t>
    <rPh sb="0" eb="2">
      <t>ザイタク</t>
    </rPh>
    <rPh sb="2" eb="4">
      <t>イリョウ</t>
    </rPh>
    <rPh sb="5" eb="7">
      <t>イカ</t>
    </rPh>
    <rPh sb="10" eb="12">
      <t>ジッシ</t>
    </rPh>
    <rPh sb="17" eb="19">
      <t>イリョウ</t>
    </rPh>
    <rPh sb="19" eb="21">
      <t>キカン</t>
    </rPh>
    <rPh sb="22" eb="23">
      <t>ケン</t>
    </rPh>
    <phoneticPr fontId="3"/>
  </si>
  <si>
    <t>在宅患者調剤
加算を算定
している
レセプトの
ある薬局(件)</t>
    <rPh sb="0" eb="2">
      <t>ザイタク</t>
    </rPh>
    <rPh sb="2" eb="4">
      <t>カンジャ</t>
    </rPh>
    <rPh sb="4" eb="6">
      <t>チョウザイ</t>
    </rPh>
    <rPh sb="7" eb="9">
      <t>カサン</t>
    </rPh>
    <rPh sb="10" eb="12">
      <t>サンテイ</t>
    </rPh>
    <rPh sb="26" eb="28">
      <t>ヤッキョク</t>
    </rPh>
    <phoneticPr fontId="3"/>
  </si>
  <si>
    <t>※在宅とみなされる診療行為(医科)を一度でも算定された者を集計対象とする。</t>
    <rPh sb="1" eb="3">
      <t>ザイタク</t>
    </rPh>
    <rPh sb="9" eb="11">
      <t>シンリョウ</t>
    </rPh>
    <rPh sb="11" eb="13">
      <t>コウイ</t>
    </rPh>
    <rPh sb="14" eb="16">
      <t>イカ</t>
    </rPh>
    <rPh sb="18" eb="20">
      <t>イチド</t>
    </rPh>
    <rPh sb="22" eb="24">
      <t>サンテイ</t>
    </rPh>
    <rPh sb="27" eb="28">
      <t>モノ</t>
    </rPh>
    <rPh sb="29" eb="31">
      <t>シュウケイ</t>
    </rPh>
    <rPh sb="31" eb="33">
      <t>タイショウ</t>
    </rPh>
    <phoneticPr fontId="3"/>
  </si>
  <si>
    <t>患者割合(%)
(被保険者数に占める割合)</t>
    <rPh sb="0" eb="2">
      <t>カンジャ</t>
    </rPh>
    <rPh sb="2" eb="4">
      <t>ワリアイ</t>
    </rPh>
    <rPh sb="9" eb="13">
      <t>ヒホケンシャ</t>
    </rPh>
    <rPh sb="13" eb="14">
      <t>スウ</t>
    </rPh>
    <rPh sb="15" eb="16">
      <t>シ</t>
    </rPh>
    <rPh sb="18" eb="20">
      <t>ワリアイ</t>
    </rPh>
    <phoneticPr fontId="3"/>
  </si>
  <si>
    <t>被保険者数
(人)</t>
    <phoneticPr fontId="3"/>
  </si>
  <si>
    <t>【表作成用】</t>
    <rPh sb="1" eb="2">
      <t>ヒョウ</t>
    </rPh>
    <rPh sb="2" eb="5">
      <t>サクセイヨウ</t>
    </rPh>
    <phoneticPr fontId="3"/>
  </si>
  <si>
    <t>被保険者数
(人)</t>
    <rPh sb="0" eb="4">
      <t>ヒホケンシャ</t>
    </rPh>
    <rPh sb="4" eb="5">
      <t>スウ</t>
    </rPh>
    <rPh sb="7" eb="8">
      <t>ニン</t>
    </rPh>
    <phoneticPr fontId="3"/>
  </si>
  <si>
    <t>広域連合全体</t>
    <phoneticPr fontId="3"/>
  </si>
  <si>
    <t>株式会社データホライゾン　医療費分解技術を用いて疾病毎に点数をグルーピングし算出。</t>
  </si>
  <si>
    <t>対象レセプト…1日でも資格がある者のレセプトを集計対象とする。</t>
    <rPh sb="0" eb="2">
      <t>タイショウ</t>
    </rPh>
    <rPh sb="16" eb="17">
      <t>モノ</t>
    </rPh>
    <rPh sb="23" eb="25">
      <t>シュウケイ</t>
    </rPh>
    <rPh sb="25" eb="27">
      <t>タイショウ</t>
    </rPh>
    <phoneticPr fontId="4"/>
  </si>
  <si>
    <t>在宅医療患者の在宅医療費上位5位疾病(医科)</t>
    <rPh sb="0" eb="2">
      <t>ザイタク</t>
    </rPh>
    <rPh sb="2" eb="4">
      <t>イリョウ</t>
    </rPh>
    <rPh sb="4" eb="6">
      <t>カンジャ</t>
    </rPh>
    <rPh sb="7" eb="9">
      <t>ザイタク</t>
    </rPh>
    <rPh sb="9" eb="11">
      <t>イリョウ</t>
    </rPh>
    <rPh sb="11" eb="12">
      <t>ヒ</t>
    </rPh>
    <rPh sb="12" eb="14">
      <t>ジョウイ</t>
    </rPh>
    <rPh sb="15" eb="16">
      <t>イ</t>
    </rPh>
    <rPh sb="16" eb="18">
      <t>シッペイ</t>
    </rPh>
    <rPh sb="19" eb="21">
      <t>イカ</t>
    </rPh>
    <phoneticPr fontId="3"/>
  </si>
  <si>
    <t>市区町村別</t>
    <rPh sb="0" eb="2">
      <t>シク</t>
    </rPh>
    <rPh sb="2" eb="3">
      <t>マチ</t>
    </rPh>
    <rPh sb="3" eb="4">
      <t>ムラ</t>
    </rPh>
    <rPh sb="4" eb="5">
      <t>ベツ</t>
    </rPh>
    <phoneticPr fontId="3"/>
  </si>
  <si>
    <t>在宅医療患者の患者数上位5位疾病(医科)</t>
    <rPh sb="0" eb="2">
      <t>ザイタク</t>
    </rPh>
    <rPh sb="2" eb="4">
      <t>イリョウ</t>
    </rPh>
    <rPh sb="4" eb="6">
      <t>カンジャ</t>
    </rPh>
    <rPh sb="7" eb="10">
      <t>カンジャスウ</t>
    </rPh>
    <rPh sb="10" eb="12">
      <t>ジョウイ</t>
    </rPh>
    <rPh sb="13" eb="14">
      <t>イ</t>
    </rPh>
    <rPh sb="14" eb="16">
      <t>シッペイ</t>
    </rPh>
    <rPh sb="17" eb="19">
      <t>イカ</t>
    </rPh>
    <phoneticPr fontId="3"/>
  </si>
  <si>
    <t>在宅医療患者数(医科)</t>
    <rPh sb="0" eb="2">
      <t>ザイタク</t>
    </rPh>
    <rPh sb="2" eb="4">
      <t>イリョウ</t>
    </rPh>
    <rPh sb="4" eb="6">
      <t>カンジャ</t>
    </rPh>
    <rPh sb="6" eb="7">
      <t>スウ</t>
    </rPh>
    <rPh sb="8" eb="10">
      <t>イカ</t>
    </rPh>
    <phoneticPr fontId="3"/>
  </si>
  <si>
    <t>市区町村別</t>
    <rPh sb="0" eb="2">
      <t>シク</t>
    </rPh>
    <rPh sb="2" eb="4">
      <t>マチムラ</t>
    </rPh>
    <rPh sb="4" eb="5">
      <t>ベツ</t>
    </rPh>
    <phoneticPr fontId="3"/>
  </si>
  <si>
    <t>在宅医療患者数(歯科)</t>
    <rPh sb="0" eb="2">
      <t>ザイタク</t>
    </rPh>
    <rPh sb="2" eb="4">
      <t>イリョウ</t>
    </rPh>
    <rPh sb="4" eb="6">
      <t>カンジャ</t>
    </rPh>
    <rPh sb="6" eb="7">
      <t>スウ</t>
    </rPh>
    <rPh sb="8" eb="10">
      <t>シカ</t>
    </rPh>
    <phoneticPr fontId="3"/>
  </si>
  <si>
    <t>市区町村別</t>
    <phoneticPr fontId="3"/>
  </si>
  <si>
    <t>在宅医療…在宅医療診療行為を算定している者。ただし、新型コロナウイルスに伴う臨時的な対応として告示された在宅医療に関連する診療行為を除く。</t>
    <rPh sb="0" eb="2">
      <t>ザイタク</t>
    </rPh>
    <rPh sb="2" eb="4">
      <t>イリョウ</t>
    </rPh>
    <rPh sb="7" eb="9">
      <t>イリョウ</t>
    </rPh>
    <rPh sb="9" eb="11">
      <t>シンリョウ</t>
    </rPh>
    <rPh sb="11" eb="13">
      <t>コウイ</t>
    </rPh>
    <rPh sb="14" eb="16">
      <t>サンテイ</t>
    </rPh>
    <rPh sb="20" eb="21">
      <t>モノ</t>
    </rPh>
    <rPh sb="66" eb="67">
      <t>ノゾ</t>
    </rPh>
    <phoneticPr fontId="36"/>
  </si>
  <si>
    <t>割合(%)
(在宅医療患者
合計に占める
割合)</t>
    <rPh sb="0" eb="2">
      <t>ワリアイ</t>
    </rPh>
    <rPh sb="7" eb="9">
      <t>ザイタク</t>
    </rPh>
    <rPh sb="9" eb="11">
      <t>イリョウ</t>
    </rPh>
    <rPh sb="11" eb="13">
      <t>カンジャ</t>
    </rPh>
    <rPh sb="14" eb="16">
      <t>ゴウケイ</t>
    </rPh>
    <rPh sb="17" eb="18">
      <t>シ</t>
    </rPh>
    <rPh sb="21" eb="23">
      <t>ワリアイ</t>
    </rPh>
    <phoneticPr fontId="3"/>
  </si>
  <si>
    <t>-</t>
  </si>
  <si>
    <t>疾病分類(中分類)</t>
    <phoneticPr fontId="3"/>
  </si>
  <si>
    <t>在宅医療…在宅医療診療行為(歯科)を算定している者。ただし、新型コロナウイルスに伴う臨時的な対応として告示された在宅医療(歯科)に</t>
    <rPh sb="0" eb="2">
      <t>ザイタク</t>
    </rPh>
    <rPh sb="2" eb="4">
      <t>イリョウ</t>
    </rPh>
    <rPh sb="7" eb="9">
      <t>イリョウ</t>
    </rPh>
    <rPh sb="9" eb="11">
      <t>シンリョウ</t>
    </rPh>
    <rPh sb="11" eb="13">
      <t>コウイ</t>
    </rPh>
    <rPh sb="14" eb="16">
      <t>シカ</t>
    </rPh>
    <rPh sb="18" eb="20">
      <t>サンテイ</t>
    </rPh>
    <rPh sb="24" eb="25">
      <t>モノ</t>
    </rPh>
    <rPh sb="61" eb="63">
      <t>シカ</t>
    </rPh>
    <phoneticPr fontId="36"/>
  </si>
  <si>
    <t>訪問診療…歯科訪問診療料を算定している者。ただし、新型コロナウイルスに伴う臨時的な対応として告示された歯科訪問診療に</t>
    <rPh sb="0" eb="2">
      <t>ホウモン</t>
    </rPh>
    <rPh sb="2" eb="4">
      <t>シンリョウ</t>
    </rPh>
    <rPh sb="5" eb="7">
      <t>シカ</t>
    </rPh>
    <rPh sb="13" eb="15">
      <t>サンテイ</t>
    </rPh>
    <rPh sb="19" eb="20">
      <t>モノ</t>
    </rPh>
    <rPh sb="51" eb="53">
      <t>シカ</t>
    </rPh>
    <phoneticPr fontId="36"/>
  </si>
  <si>
    <t>　　　　　関連する診療行為を除く。</t>
    <phoneticPr fontId="3"/>
  </si>
  <si>
    <t>在宅医療…在宅医療診療行為を算定している者。ただし、新型コロナウイルスに伴う臨時的な対応として告示された在宅医療に</t>
    <rPh sb="0" eb="2">
      <t>ザイタク</t>
    </rPh>
    <rPh sb="2" eb="4">
      <t>イリョウ</t>
    </rPh>
    <rPh sb="7" eb="9">
      <t>イリョウ</t>
    </rPh>
    <rPh sb="9" eb="11">
      <t>シンリョウ</t>
    </rPh>
    <rPh sb="11" eb="13">
      <t>コウイ</t>
    </rPh>
    <rPh sb="14" eb="16">
      <t>サンテイ</t>
    </rPh>
    <rPh sb="20" eb="21">
      <t>モノ</t>
    </rPh>
    <phoneticPr fontId="36"/>
  </si>
  <si>
    <t>訪問診療…在宅患者訪問診療料を算定している者。ただし、新型コロナウイルスに伴う臨時的な対応として告示された訪問診療に</t>
    <rPh sb="0" eb="2">
      <t>ホウモン</t>
    </rPh>
    <rPh sb="2" eb="4">
      <t>シンリョウ</t>
    </rPh>
    <rPh sb="15" eb="17">
      <t>サンテイ</t>
    </rPh>
    <rPh sb="21" eb="22">
      <t>モノ</t>
    </rPh>
    <rPh sb="53" eb="57">
      <t>ホウモンシンリョウ</t>
    </rPh>
    <phoneticPr fontId="36"/>
  </si>
  <si>
    <t>在宅合計</t>
    <phoneticPr fontId="3"/>
  </si>
  <si>
    <t>全年齢</t>
    <rPh sb="0" eb="3">
      <t>ゼンネンレイ</t>
    </rPh>
    <phoneticPr fontId="36"/>
  </si>
  <si>
    <t>前年度との差分(在宅医療患者割合(医科))</t>
    <rPh sb="0" eb="3">
      <t>ゼンネンド</t>
    </rPh>
    <rPh sb="5" eb="7">
      <t>サブン</t>
    </rPh>
    <phoneticPr fontId="3"/>
  </si>
  <si>
    <t>前年度との差分(訪問診療患者割合(医科))</t>
    <rPh sb="0" eb="3">
      <t>ゼンネンド</t>
    </rPh>
    <rPh sb="5" eb="7">
      <t>サブン</t>
    </rPh>
    <phoneticPr fontId="3"/>
  </si>
  <si>
    <t>前年度との差分(在宅医療患者割合(歯科))</t>
    <rPh sb="0" eb="3">
      <t>ゼンネンド</t>
    </rPh>
    <rPh sb="5" eb="7">
      <t>サブン</t>
    </rPh>
    <phoneticPr fontId="3"/>
  </si>
  <si>
    <t>前年度との差分</t>
    <rPh sb="0" eb="3">
      <t>ゼンネンド</t>
    </rPh>
    <rPh sb="5" eb="7">
      <t>サブン</t>
    </rPh>
    <phoneticPr fontId="3"/>
  </si>
  <si>
    <t>前年度との差分(訪問診療患者割合(歯科))</t>
    <rPh sb="0" eb="3">
      <t>ゼンネンド</t>
    </rPh>
    <rPh sb="5" eb="7">
      <t>サブン</t>
    </rPh>
    <phoneticPr fontId="3"/>
  </si>
  <si>
    <t>性別</t>
    <rPh sb="0" eb="2">
      <t>セ</t>
    </rPh>
    <phoneticPr fontId="36"/>
  </si>
  <si>
    <t>男性</t>
    <rPh sb="0" eb="2">
      <t>ダンセイ</t>
    </rPh>
    <phoneticPr fontId="3"/>
  </si>
  <si>
    <t>女性</t>
    <rPh sb="0" eb="2">
      <t>ジ</t>
    </rPh>
    <phoneticPr fontId="3"/>
  </si>
  <si>
    <t>男女計</t>
    <rPh sb="0" eb="3">
      <t>ダ</t>
    </rPh>
    <phoneticPr fontId="36"/>
  </si>
  <si>
    <t>在宅医療費(円)</t>
    <rPh sb="0" eb="2">
      <t>ザイタク</t>
    </rPh>
    <rPh sb="4" eb="5">
      <t>ヒ</t>
    </rPh>
    <phoneticPr fontId="3"/>
  </si>
  <si>
    <t>割合(%)
(在宅医療費
合計に占める
割合)</t>
    <rPh sb="0" eb="2">
      <t>ワリアイ</t>
    </rPh>
    <rPh sb="7" eb="9">
      <t>ザイタク</t>
    </rPh>
    <rPh sb="9" eb="11">
      <t>イリョウ</t>
    </rPh>
    <rPh sb="11" eb="12">
      <t>ヒ</t>
    </rPh>
    <rPh sb="13" eb="15">
      <t>ゴウケイ</t>
    </rPh>
    <rPh sb="16" eb="17">
      <t>シ</t>
    </rPh>
    <rPh sb="20" eb="22">
      <t>ワリアイ</t>
    </rPh>
    <phoneticPr fontId="3"/>
  </si>
  <si>
    <t>非該当</t>
    <rPh sb="0" eb="3">
      <t>ヒガイトウ</t>
    </rPh>
    <phoneticPr fontId="3"/>
  </si>
  <si>
    <t>要支援1</t>
    <rPh sb="0" eb="3">
      <t>ヨウシエン</t>
    </rPh>
    <phoneticPr fontId="4"/>
  </si>
  <si>
    <t>要支援2</t>
    <rPh sb="0" eb="3">
      <t>ヨウシエン</t>
    </rPh>
    <phoneticPr fontId="4"/>
  </si>
  <si>
    <t>要介護1</t>
    <rPh sb="0" eb="3">
      <t>ヨウカイゴ</t>
    </rPh>
    <phoneticPr fontId="4"/>
  </si>
  <si>
    <t>要介護2</t>
    <rPh sb="0" eb="3">
      <t>ヨウカイゴ</t>
    </rPh>
    <phoneticPr fontId="4"/>
  </si>
  <si>
    <t>要介護3</t>
    <rPh sb="0" eb="3">
      <t>ヨウカイゴ</t>
    </rPh>
    <phoneticPr fontId="4"/>
  </si>
  <si>
    <t>要介護4</t>
    <rPh sb="0" eb="3">
      <t>ヨウカイゴ</t>
    </rPh>
    <phoneticPr fontId="4"/>
  </si>
  <si>
    <t>要介護5</t>
    <rPh sb="0" eb="3">
      <t>ヨウカイゴ</t>
    </rPh>
    <phoneticPr fontId="4"/>
  </si>
  <si>
    <t>【グラフラベル用】</t>
    <rPh sb="7" eb="8">
      <t>ヨウ</t>
    </rPh>
    <phoneticPr fontId="3"/>
  </si>
  <si>
    <t>在宅医療患者数(医科)</t>
    <rPh sb="0" eb="2">
      <t>ザイタク</t>
    </rPh>
    <rPh sb="1" eb="2">
      <t>タク</t>
    </rPh>
    <rPh sb="2" eb="4">
      <t>イリョウ</t>
    </rPh>
    <rPh sb="4" eb="6">
      <t>カンジャ</t>
    </rPh>
    <rPh sb="6" eb="7">
      <t>スウ</t>
    </rPh>
    <rPh sb="8" eb="10">
      <t>イカ</t>
    </rPh>
    <phoneticPr fontId="3"/>
  </si>
  <si>
    <t>広域連合全体(年齢階層別)</t>
    <rPh sb="0" eb="2">
      <t>コウイキ</t>
    </rPh>
    <rPh sb="2" eb="4">
      <t>レンゴウ</t>
    </rPh>
    <rPh sb="4" eb="6">
      <t>ゼンタイ</t>
    </rPh>
    <phoneticPr fontId="36"/>
  </si>
  <si>
    <t>広域連合全体(年齢階層別)</t>
    <rPh sb="0" eb="2">
      <t>コウイキ</t>
    </rPh>
    <rPh sb="2" eb="4">
      <t>レンゴウ</t>
    </rPh>
    <rPh sb="4" eb="6">
      <t>ゼンタイ</t>
    </rPh>
    <rPh sb="6" eb="13">
      <t>ネ</t>
    </rPh>
    <phoneticPr fontId="36"/>
  </si>
  <si>
    <t>広域連合全体(男女別)</t>
    <rPh sb="0" eb="2">
      <t>コウイキ</t>
    </rPh>
    <rPh sb="2" eb="4">
      <t>レンゴウ</t>
    </rPh>
    <rPh sb="4" eb="6">
      <t>ゼンタイ</t>
    </rPh>
    <rPh sb="6" eb="11">
      <t>ダ</t>
    </rPh>
    <phoneticPr fontId="36"/>
  </si>
  <si>
    <t>前年度との差分(在宅医療患者割合(医科))</t>
    <phoneticPr fontId="3"/>
  </si>
  <si>
    <t>市区町村別</t>
    <phoneticPr fontId="3"/>
  </si>
  <si>
    <t>在宅医療患者割合(医科)</t>
    <rPh sb="0" eb="2">
      <t>ザイタク</t>
    </rPh>
    <rPh sb="2" eb="4">
      <t>イリョウ</t>
    </rPh>
    <phoneticPr fontId="3"/>
  </si>
  <si>
    <t>前年度との差分(訪問診療患者割合(医科))</t>
    <phoneticPr fontId="3"/>
  </si>
  <si>
    <t>在宅医療患者割合(歯科)</t>
    <rPh sb="2" eb="4">
      <t>イリョウ</t>
    </rPh>
    <phoneticPr fontId="3"/>
  </si>
  <si>
    <t>在宅医療患者割合(歯科)</t>
    <rPh sb="0" eb="2">
      <t>ザイタク</t>
    </rPh>
    <rPh sb="2" eb="4">
      <t>イリョウ</t>
    </rPh>
    <rPh sb="4" eb="6">
      <t>カンジャ</t>
    </rPh>
    <rPh sb="6" eb="8">
      <t>ワリアイ</t>
    </rPh>
    <phoneticPr fontId="3"/>
  </si>
  <si>
    <t>前年度との差分(在宅医療患者割合(歯科))</t>
    <phoneticPr fontId="3"/>
  </si>
  <si>
    <t>訪問診療患者割合(歯科)</t>
    <rPh sb="0" eb="2">
      <t>ホウモン</t>
    </rPh>
    <rPh sb="2" eb="4">
      <t>シンリョウ</t>
    </rPh>
    <rPh sb="4" eb="6">
      <t>カンジャ</t>
    </rPh>
    <rPh sb="6" eb="8">
      <t>ワリアイ</t>
    </rPh>
    <phoneticPr fontId="3"/>
  </si>
  <si>
    <t>前年度との差分(訪問診療患者割合(歯科))</t>
    <phoneticPr fontId="3"/>
  </si>
  <si>
    <t>在宅医療患者の患者一人当たりの在宅医療費上位5位疾病(医科)</t>
    <rPh sb="0" eb="2">
      <t>ザイタク</t>
    </rPh>
    <rPh sb="2" eb="4">
      <t>イリョウ</t>
    </rPh>
    <rPh sb="4" eb="6">
      <t>カンジャ</t>
    </rPh>
    <rPh sb="7" eb="9">
      <t>カンジャ</t>
    </rPh>
    <rPh sb="9" eb="11">
      <t>ヒトリ</t>
    </rPh>
    <rPh sb="11" eb="12">
      <t>ア</t>
    </rPh>
    <rPh sb="15" eb="17">
      <t>ザイタク</t>
    </rPh>
    <rPh sb="17" eb="19">
      <t>イリョウ</t>
    </rPh>
    <rPh sb="19" eb="20">
      <t>ヒ</t>
    </rPh>
    <rPh sb="20" eb="22">
      <t>ジョウイ</t>
    </rPh>
    <rPh sb="23" eb="24">
      <t>イ</t>
    </rPh>
    <rPh sb="24" eb="26">
      <t>シッペイ</t>
    </rPh>
    <rPh sb="27" eb="29">
      <t>イカ</t>
    </rPh>
    <phoneticPr fontId="3"/>
  </si>
  <si>
    <t>医療機関数</t>
    <rPh sb="0" eb="2">
      <t>イリョウ</t>
    </rPh>
    <rPh sb="2" eb="4">
      <t>キカン</t>
    </rPh>
    <rPh sb="4" eb="5">
      <t>スウ</t>
    </rPh>
    <phoneticPr fontId="3"/>
  </si>
  <si>
    <t>市区町村</t>
    <rPh sb="0" eb="2">
      <t>シク</t>
    </rPh>
    <rPh sb="2" eb="4">
      <t>チョウソン</t>
    </rPh>
    <phoneticPr fontId="3"/>
  </si>
  <si>
    <t>市区町村</t>
    <rPh sb="0" eb="4">
      <t>シクチョウソン</t>
    </rPh>
    <phoneticPr fontId="3"/>
  </si>
  <si>
    <t>広域連合全体(要介護度別)</t>
    <rPh sb="0" eb="2">
      <t>コウイキ</t>
    </rPh>
    <rPh sb="2" eb="4">
      <t>レンゴウ</t>
    </rPh>
    <rPh sb="4" eb="6">
      <t>ゼンタイ</t>
    </rPh>
    <phoneticPr fontId="36"/>
  </si>
  <si>
    <t>要介護度</t>
    <phoneticPr fontId="36"/>
  </si>
  <si>
    <t>広域連合全体</t>
    <rPh sb="0" eb="2">
      <t>コウイキ</t>
    </rPh>
    <rPh sb="2" eb="4">
      <t>レンゴウ</t>
    </rPh>
    <rPh sb="4" eb="6">
      <t>ゼンタイ</t>
    </rPh>
    <phoneticPr fontId="36"/>
  </si>
  <si>
    <t>広域連合全体</t>
    <rPh sb="0" eb="6">
      <t>コウイキレンゴウゼンタイ</t>
    </rPh>
    <phoneticPr fontId="36"/>
  </si>
  <si>
    <t>広域連合全体(要介護度別)</t>
    <rPh sb="0" eb="2">
      <t>コウイキ</t>
    </rPh>
    <rPh sb="2" eb="4">
      <t>レンゴウ</t>
    </rPh>
    <rPh sb="4" eb="6">
      <t>ゼンタイ</t>
    </rPh>
    <rPh sb="7" eb="8">
      <t>ヨウ</t>
    </rPh>
    <phoneticPr fontId="36"/>
  </si>
  <si>
    <t>R4年度</t>
    <phoneticPr fontId="3"/>
  </si>
  <si>
    <t>以上</t>
    <rPh sb="0" eb="2">
      <t>イジョウ</t>
    </rPh>
    <phoneticPr fontId="4"/>
  </si>
  <si>
    <t>大阪府内の医療機関で市区町村別に区分できなかった医療機関は｢その他｣に集計している。府外の医療機関は集計対象外とする。</t>
    <phoneticPr fontId="3"/>
  </si>
  <si>
    <t>-</t>
    <phoneticPr fontId="3"/>
  </si>
  <si>
    <t>-</t>
    <phoneticPr fontId="3"/>
  </si>
  <si>
    <t>R4年度市区町村別数値</t>
    <phoneticPr fontId="3"/>
  </si>
  <si>
    <t>年齢基準日…令和6年3月31日時点。</t>
  </si>
  <si>
    <t>データ化範囲(分析対象)…医科(入院外)の電子レセプトのみ。対象診療年月は令和5年4月～令和6年3月診療分(12カ月分)。</t>
  </si>
  <si>
    <t>データ化範囲(分析対象)…歯科の電子レセプトのみ。対象診療年月は令和5年4月～令和6年3月診療分(12カ月分)。</t>
  </si>
  <si>
    <t>データ化範囲(分析対象)…入院(DPCを含む)、入院外、調剤の電子レセプト。対象診療年月は令和5年4月～令和6年3月診療分(12カ月分)。</t>
  </si>
  <si>
    <t>R5年度</t>
  </si>
  <si>
    <t>R5年度</t>
    <phoneticPr fontId="3"/>
  </si>
  <si>
    <t>R4年度</t>
  </si>
  <si>
    <t>広域連合全体</t>
    <phoneticPr fontId="3"/>
  </si>
  <si>
    <t>0903</t>
  </si>
  <si>
    <t>その他の心疾患</t>
  </si>
  <si>
    <t>1113</t>
  </si>
  <si>
    <t>その他の消化器系の疾患</t>
  </si>
  <si>
    <t>0901</t>
  </si>
  <si>
    <t>高血圧性疾患</t>
  </si>
  <si>
    <t>0402</t>
  </si>
  <si>
    <t>糖尿病</t>
  </si>
  <si>
    <t>0606</t>
  </si>
  <si>
    <t>その他の神経系の疾患</t>
  </si>
  <si>
    <t>1011</t>
  </si>
  <si>
    <t>その他の呼吸器系の疾患</t>
  </si>
  <si>
    <t>1309</t>
  </si>
  <si>
    <t>骨の密度及び構造の障害</t>
  </si>
  <si>
    <t>0302</t>
  </si>
  <si>
    <t>その他の血液及び造血器の疾患並びに免疫機構の障害</t>
  </si>
  <si>
    <t>0210</t>
  </si>
  <si>
    <t>その他の悪性新生物＜腫瘍＞</t>
  </si>
  <si>
    <t>1402</t>
  </si>
  <si>
    <t>腎不全</t>
  </si>
  <si>
    <t>1009</t>
  </si>
  <si>
    <t>慢性閉塞性肺疾患</t>
  </si>
  <si>
    <t>1800</t>
  </si>
  <si>
    <t>症状，徴候及び異常臨床所見・異常検査所見で他に分類されないもの</t>
  </si>
  <si>
    <t>0205</t>
  </si>
  <si>
    <t>気管，気管支及び肺の悪性新生物＜腫瘍＞</t>
  </si>
  <si>
    <t>1203</t>
  </si>
  <si>
    <t>その他の皮膚及び皮下組織の疾患</t>
  </si>
  <si>
    <t>1202</t>
  </si>
  <si>
    <t>皮膚炎及び湿疹</t>
  </si>
  <si>
    <t>0209</t>
  </si>
  <si>
    <t>白血病</t>
  </si>
  <si>
    <t>0601</t>
  </si>
  <si>
    <t>パーキンソン病</t>
  </si>
  <si>
    <t>0207</t>
  </si>
  <si>
    <t>子宮の悪性新生物＜腫瘍＞</t>
  </si>
  <si>
    <t>0208</t>
  </si>
  <si>
    <t>悪性リンパ腫</t>
  </si>
  <si>
    <t>0108</t>
  </si>
  <si>
    <t>感染症及び寄生虫症の続発・後遺症</t>
  </si>
  <si>
    <t>0603</t>
  </si>
  <si>
    <t>てんかん</t>
  </si>
  <si>
    <t>1010</t>
  </si>
  <si>
    <t>喘息</t>
  </si>
  <si>
    <t>0206</t>
  </si>
  <si>
    <t>乳房の悪性新生物＜腫瘍＞</t>
  </si>
  <si>
    <t>0211</t>
  </si>
  <si>
    <t>良性新生物＜腫瘍＞及びその他の新生物＜腫瘍＞</t>
  </si>
  <si>
    <t>0204</t>
  </si>
  <si>
    <t>肝及び肝内胆管の悪性新生物＜腫瘍＞</t>
  </si>
  <si>
    <t>2101</t>
  </si>
  <si>
    <t>検査及び診査のための保健サービスの利用者</t>
  </si>
  <si>
    <t>0502</t>
  </si>
  <si>
    <t>精神作用物質使用による精神及び行動の障害</t>
  </si>
  <si>
    <t>1301</t>
  </si>
  <si>
    <t>炎症性多発性関節障害</t>
  </si>
  <si>
    <t>0106</t>
  </si>
  <si>
    <t>その他のウイルス性疾患</t>
  </si>
  <si>
    <t>0203</t>
  </si>
  <si>
    <t>直腸S状結腸移行部及び直腸の悪性新生物＜腫瘍＞</t>
  </si>
  <si>
    <t>0506</t>
  </si>
  <si>
    <t>知的障害＜精神遅滞＞</t>
  </si>
  <si>
    <t>0202</t>
  </si>
  <si>
    <t>結腸の悪性新生物＜腫瘍＞</t>
  </si>
  <si>
    <t>0201</t>
  </si>
  <si>
    <t>胃の悪性新生物＜腫瘍＞</t>
  </si>
  <si>
    <t>1407</t>
  </si>
  <si>
    <t>月経障害及び閉経周辺期障害</t>
  </si>
  <si>
    <t>1504</t>
  </si>
  <si>
    <t>その他の妊娠，分娩及び産じょく</t>
  </si>
  <si>
    <t>0907</t>
  </si>
  <si>
    <t>脳動脈硬化（症）</t>
  </si>
  <si>
    <t>1406</t>
  </si>
  <si>
    <t>その他の男性生殖器の疾患</t>
  </si>
  <si>
    <t>0605</t>
  </si>
  <si>
    <t>自律神経系の障害</t>
  </si>
  <si>
    <t>0904</t>
  </si>
  <si>
    <t>くも膜下出血</t>
  </si>
  <si>
    <t>1111</t>
  </si>
  <si>
    <t>胆石症及び胆のう炎</t>
  </si>
  <si>
    <t>0102</t>
  </si>
  <si>
    <t>結核</t>
  </si>
  <si>
    <t>0401</t>
  </si>
  <si>
    <t>甲状腺障害</t>
  </si>
  <si>
    <t>以下</t>
    <rPh sb="0" eb="2">
      <t>イカ</t>
    </rPh>
    <phoneticPr fontId="4"/>
  </si>
  <si>
    <t>未満</t>
    <rPh sb="0" eb="2">
      <t>ミマン</t>
    </rPh>
    <phoneticPr fontId="4"/>
  </si>
  <si>
    <t>データ化範囲(分析対象)…要介護(支援)者突合状況データおよび大阪市提供の介護データ。対象利用年月は令和5年4月～令和6年3月利用分(12カ月分)。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</si>
</sst>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Red]\(&quot;¥&quot;#,##0\)"/>
    <numFmt numFmtId="177" formatCode="#,##0_ "/>
    <numFmt numFmtId="178" formatCode="0.0%"/>
    <numFmt numFmtId="179" formatCode="#,##0_ ;[Red]\-#,##0\ "/>
    <numFmt numFmtId="180" formatCode="0.0_ ;[Red]\-0.0\ "/>
  </numFmts>
  <fonts count="61">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3"/>
      <charset val="128"/>
      <scheme val="minor"/>
    </font>
    <font>
      <sz val="11"/>
      <color theme="1"/>
      <name val="ＭＳ 明朝"/>
      <family val="2"/>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theme="3"/>
      <name val="ＭＳ ゴシック"/>
      <family val="2"/>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9"/>
      <color theme="1"/>
      <name val="ＭＳ ゴシック"/>
      <family val="2"/>
      <charset val="128"/>
    </font>
    <font>
      <sz val="11"/>
      <color indexed="62"/>
      <name val="ＭＳ Ｐゴシック"/>
      <family val="3"/>
      <charset val="128"/>
    </font>
    <font>
      <sz val="11"/>
      <color theme="1"/>
      <name val="ＦＡ 明朝"/>
      <family val="2"/>
      <charset val="128"/>
    </font>
    <font>
      <sz val="11"/>
      <color indexed="17"/>
      <name val="ＭＳ Ｐゴシック"/>
      <family val="3"/>
      <charset val="128"/>
    </font>
    <font>
      <sz val="11"/>
      <color rgb="FF006100"/>
      <name val="ＭＳ Ｐゴシック"/>
      <family val="3"/>
      <charset val="128"/>
      <scheme val="minor"/>
    </font>
    <font>
      <sz val="10"/>
      <color theme="1"/>
      <name val="ＭＳ Ｐ明朝"/>
      <family val="1"/>
      <charset val="128"/>
    </font>
    <font>
      <sz val="11"/>
      <color theme="1"/>
      <name val="ＭＳ Ｐ明朝"/>
      <family val="2"/>
      <charset val="128"/>
    </font>
    <font>
      <u/>
      <sz val="11"/>
      <color theme="10"/>
      <name val="ＭＳ Ｐゴシック"/>
      <family val="2"/>
      <charset val="128"/>
      <scheme val="minor"/>
    </font>
    <font>
      <sz val="14"/>
      <name val="ＭＳ 明朝"/>
      <family val="1"/>
      <charset val="128"/>
    </font>
    <font>
      <sz val="9"/>
      <color theme="1"/>
      <name val="ＭＳ 明朝"/>
      <family val="1"/>
      <charset val="128"/>
    </font>
    <font>
      <sz val="10"/>
      <color theme="1"/>
      <name val="ＭＳ 明朝"/>
      <family val="1"/>
      <charset val="128"/>
    </font>
    <font>
      <sz val="6"/>
      <name val="ＭＳ Ｐゴシック"/>
      <family val="3"/>
      <charset val="128"/>
      <scheme val="minor"/>
    </font>
    <font>
      <sz val="8"/>
      <color theme="1"/>
      <name val="ＭＳ 明朝"/>
      <family val="1"/>
      <charset val="128"/>
    </font>
    <font>
      <sz val="8"/>
      <name val="ＭＳ 明朝"/>
      <family val="1"/>
      <charset val="128"/>
    </font>
    <font>
      <sz val="11"/>
      <color theme="1"/>
      <name val="ＭＳ ゴシック"/>
      <family val="3"/>
      <charset val="128"/>
    </font>
    <font>
      <sz val="11"/>
      <color theme="1"/>
      <name val="ＭＳ 明朝"/>
      <family val="1"/>
      <charset val="128"/>
    </font>
    <font>
      <sz val="9"/>
      <name val="ＭＳ 明朝"/>
      <family val="1"/>
      <charset val="128"/>
    </font>
    <font>
      <b/>
      <sz val="9"/>
      <color theme="1"/>
      <name val="ＭＳ 明朝"/>
      <family val="1"/>
      <charset val="128"/>
    </font>
    <font>
      <b/>
      <sz val="9"/>
      <name val="ＭＳ 明朝"/>
      <family val="1"/>
      <charset val="128"/>
    </font>
    <font>
      <sz val="9"/>
      <color rgb="FF000000"/>
      <name val="ＭＳ 明朝"/>
      <family val="1"/>
      <charset val="128"/>
    </font>
    <font>
      <sz val="11"/>
      <color rgb="FFFF0000"/>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9C0006"/>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rgb="FF9C6500"/>
      <name val="ＭＳ Ｐゴシック"/>
      <family val="2"/>
      <charset val="128"/>
      <scheme val="minor"/>
    </font>
    <font>
      <sz val="10"/>
      <name val="ＭＳ 明朝"/>
      <family val="1"/>
      <charset val="128"/>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rgb="FFFAA0A0"/>
        <bgColor indexed="64"/>
      </patternFill>
    </fill>
    <fill>
      <patternFill patternType="solid">
        <fgColor rgb="FFFAD2AA"/>
        <bgColor indexed="64"/>
      </patternFill>
    </fill>
    <fill>
      <patternFill patternType="solid">
        <fgColor rgb="FFFFFFC0"/>
        <bgColor indexed="64"/>
      </patternFill>
    </fill>
    <fill>
      <patternFill patternType="solid">
        <fgColor rgb="FFC8FAC8"/>
        <bgColor indexed="64"/>
      </patternFill>
    </fill>
    <fill>
      <patternFill patternType="solid">
        <fgColor rgb="FFC8C8FA"/>
        <bgColor indexed="64"/>
      </patternFill>
    </fill>
    <fill>
      <patternFill patternType="solid">
        <fgColor rgb="FFCBE0C7"/>
        <bgColor indexed="64"/>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4">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thin">
        <color auto="1"/>
      </left>
      <right style="thin">
        <color theme="0" tint="-0.499984740745262"/>
      </right>
      <top style="thin">
        <color auto="1"/>
      </top>
      <bottom/>
      <diagonal/>
    </border>
    <border>
      <left style="thin">
        <color indexed="64"/>
      </left>
      <right style="thin">
        <color indexed="64"/>
      </right>
      <top style="thin">
        <color auto="1"/>
      </top>
      <bottom/>
      <diagonal/>
    </border>
    <border>
      <left style="thin">
        <color indexed="64"/>
      </left>
      <right/>
      <top style="thin">
        <color auto="1"/>
      </top>
      <bottom/>
      <diagonal/>
    </border>
    <border>
      <left/>
      <right style="thin">
        <color indexed="64"/>
      </right>
      <top style="thin">
        <color auto="1"/>
      </top>
      <bottom/>
      <diagonal/>
    </border>
    <border>
      <left style="thin">
        <color auto="1"/>
      </left>
      <right style="thin">
        <color theme="0" tint="-0.499984740745262"/>
      </right>
      <top/>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double">
        <color auto="1"/>
      </top>
      <bottom style="thin">
        <color auto="1"/>
      </bottom>
      <diagonal/>
    </border>
    <border>
      <left style="thin">
        <color auto="1"/>
      </left>
      <right/>
      <top style="hair">
        <color auto="1"/>
      </top>
      <bottom/>
      <diagonal/>
    </border>
    <border>
      <left style="thin">
        <color auto="1"/>
      </left>
      <right style="thin">
        <color auto="1"/>
      </right>
      <top style="hair">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hair">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style="thin">
        <color auto="1"/>
      </right>
      <top style="thin">
        <color auto="1"/>
      </top>
      <bottom style="thin">
        <color indexed="64"/>
      </bottom>
      <diagonal/>
    </border>
    <border>
      <left/>
      <right/>
      <top style="thin">
        <color indexed="64"/>
      </top>
      <bottom/>
      <diagonal/>
    </border>
    <border>
      <left style="thin">
        <color auto="1"/>
      </left>
      <right style="thin">
        <color auto="1"/>
      </right>
      <top style="double">
        <color auto="1"/>
      </top>
      <bottom style="thin">
        <color auto="1"/>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auto="1"/>
      </bottom>
      <diagonal/>
    </border>
    <border>
      <left style="thin">
        <color indexed="64"/>
      </left>
      <right style="thin">
        <color auto="1"/>
      </right>
      <top style="double">
        <color auto="1"/>
      </top>
      <bottom style="thin">
        <color indexed="64"/>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bottom/>
      <diagonal/>
    </border>
    <border>
      <left/>
      <right style="thin">
        <color rgb="FF808080"/>
      </right>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right/>
      <top/>
      <bottom style="thin">
        <color indexed="64"/>
      </bottom>
      <diagonal/>
    </border>
    <border>
      <left/>
      <right/>
      <top style="double">
        <color indexed="64"/>
      </top>
      <bottom/>
      <diagonal/>
    </border>
    <border>
      <left/>
      <right style="thin">
        <color indexed="64"/>
      </right>
      <top style="double">
        <color indexed="64"/>
      </top>
      <bottom style="hair">
        <color indexed="64"/>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top style="thin">
        <color indexed="64"/>
      </top>
      <bottom style="hair">
        <color indexed="64"/>
      </bottom>
      <diagonal/>
    </border>
    <border>
      <left style="thin">
        <color auto="1"/>
      </left>
      <right style="thin">
        <color indexed="64"/>
      </right>
      <top style="hair">
        <color auto="1"/>
      </top>
      <bottom style="double">
        <color auto="1"/>
      </bottom>
      <diagonal/>
    </border>
    <border>
      <left/>
      <right style="thin">
        <color indexed="64"/>
      </right>
      <top style="thin">
        <color indexed="64"/>
      </top>
      <bottom style="hair">
        <color indexed="64"/>
      </bottom>
      <diagonal/>
    </border>
  </borders>
  <cellStyleXfs count="1787">
    <xf numFmtId="0" fontId="0" fillId="0" borderId="0">
      <alignment vertical="center"/>
    </xf>
    <xf numFmtId="0" fontId="4"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9" fontId="10"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1" fillId="0" borderId="0" applyFont="0" applyFill="0" applyBorder="0" applyAlignment="0" applyProtection="0">
      <alignment vertical="center"/>
    </xf>
    <xf numFmtId="9" fontId="12" fillId="0" borderId="0" applyFont="0" applyFill="0" applyBorder="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4" borderId="2"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3"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1" fillId="0" borderId="1"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176" fontId="4" fillId="0" borderId="0" applyFont="0" applyFill="0" applyBorder="0" applyAlignment="0" applyProtection="0">
      <alignment vertical="center"/>
    </xf>
    <xf numFmtId="176" fontId="1" fillId="0" borderId="0" applyFont="0" applyFill="0" applyBorder="0" applyAlignment="0" applyProtection="0">
      <alignment vertical="center"/>
    </xf>
    <xf numFmtId="176" fontId="25" fillId="0" borderId="0" applyFont="0" applyFill="0" applyBorder="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1" fillId="0" borderId="0">
      <alignment vertical="center"/>
    </xf>
    <xf numFmtId="0" fontId="1" fillId="0" borderId="0">
      <alignment vertical="center"/>
    </xf>
    <xf numFmtId="0" fontId="11" fillId="0" borderId="0">
      <alignment vertical="center"/>
    </xf>
    <xf numFmtId="0" fontId="11" fillId="0" borderId="0">
      <alignment vertical="center"/>
    </xf>
    <xf numFmtId="0" fontId="27" fillId="0" borderId="0">
      <alignment vertical="center"/>
    </xf>
    <xf numFmtId="0" fontId="4" fillId="0" borderId="0"/>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4" fillId="0" borderId="0">
      <alignment vertical="center"/>
    </xf>
    <xf numFmtId="0" fontId="1"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2" borderId="0" applyNumberFormat="0" applyBorder="0" applyAlignment="0" applyProtection="0">
      <alignment vertical="center"/>
    </xf>
    <xf numFmtId="0" fontId="2" fillId="2"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15" fillId="3" borderId="0" applyNumberFormat="0" applyBorder="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30" fillId="0" borderId="0" applyFont="0" applyFill="0" applyBorder="0" applyAlignment="0" applyProtection="0">
      <alignment vertical="center"/>
    </xf>
    <xf numFmtId="38" fontId="3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9" fontId="12" fillId="0" borderId="0" applyFont="0" applyFill="0" applyBorder="0" applyAlignment="0" applyProtection="0">
      <alignment vertical="center"/>
    </xf>
    <xf numFmtId="0" fontId="12" fillId="0" borderId="0"/>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 fillId="0" borderId="0" applyFont="0" applyFill="0" applyBorder="0" applyAlignment="0" applyProtection="0">
      <alignment vertical="center"/>
    </xf>
    <xf numFmtId="0" fontId="3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33" fillId="0" borderId="0"/>
    <xf numFmtId="0" fontId="28" fillId="7" borderId="0" applyNumberFormat="0" applyBorder="0" applyAlignment="0" applyProtection="0">
      <alignment vertical="center"/>
    </xf>
    <xf numFmtId="0" fontId="31" fillId="0" borderId="0">
      <alignment vertical="center"/>
    </xf>
    <xf numFmtId="0" fontId="1" fillId="0" borderId="0">
      <alignment vertical="center"/>
    </xf>
    <xf numFmtId="0" fontId="31" fillId="0" borderId="0">
      <alignment vertical="center"/>
    </xf>
    <xf numFmtId="0" fontId="39" fillId="0" borderId="0">
      <alignment vertical="center"/>
    </xf>
    <xf numFmtId="38" fontId="39"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25" borderId="42" applyNumberFormat="0" applyFont="0" applyAlignment="0" applyProtection="0">
      <alignment vertical="center"/>
    </xf>
    <xf numFmtId="0" fontId="4" fillId="25" borderId="42" applyNumberFormat="0" applyFont="0" applyAlignment="0" applyProtection="0">
      <alignment vertical="center"/>
    </xf>
    <xf numFmtId="0" fontId="4" fillId="25" borderId="42" applyNumberFormat="0" applyFont="0" applyAlignment="0" applyProtection="0">
      <alignment vertical="center"/>
    </xf>
    <xf numFmtId="0" fontId="4" fillId="25" borderId="42" applyNumberFormat="0" applyFont="0" applyAlignment="0" applyProtection="0">
      <alignment vertical="center"/>
    </xf>
    <xf numFmtId="0" fontId="4" fillId="25" borderId="42" applyNumberFormat="0" applyFont="0" applyAlignment="0" applyProtection="0">
      <alignment vertical="center"/>
    </xf>
    <xf numFmtId="0" fontId="4" fillId="25" borderId="42" applyNumberFormat="0" applyFont="0" applyAlignment="0" applyProtection="0">
      <alignment vertical="center"/>
    </xf>
    <xf numFmtId="0" fontId="4" fillId="25" borderId="42" applyNumberFormat="0" applyFont="0" applyAlignment="0" applyProtection="0">
      <alignment vertical="center"/>
    </xf>
    <xf numFmtId="0" fontId="4" fillId="25" borderId="42" applyNumberFormat="0" applyFont="0" applyAlignment="0" applyProtection="0">
      <alignment vertical="center"/>
    </xf>
    <xf numFmtId="0" fontId="4" fillId="25" borderId="42" applyNumberFormat="0" applyFont="0" applyAlignment="0" applyProtection="0">
      <alignment vertical="center"/>
    </xf>
    <xf numFmtId="0" fontId="4" fillId="25" borderId="42" applyNumberFormat="0" applyFont="0" applyAlignment="0" applyProtection="0">
      <alignment vertical="center"/>
    </xf>
    <xf numFmtId="0" fontId="4" fillId="25" borderId="42" applyNumberFormat="0" applyFont="0" applyAlignment="0" applyProtection="0">
      <alignment vertical="center"/>
    </xf>
    <xf numFmtId="0" fontId="4" fillId="25" borderId="42" applyNumberFormat="0" applyFont="0" applyAlignment="0" applyProtection="0">
      <alignment vertical="center"/>
    </xf>
    <xf numFmtId="0" fontId="4" fillId="25" borderId="42" applyNumberFormat="0" applyFont="0" applyAlignment="0" applyProtection="0">
      <alignment vertical="center"/>
    </xf>
    <xf numFmtId="0" fontId="4" fillId="25" borderId="42" applyNumberFormat="0" applyFont="0" applyAlignment="0" applyProtection="0">
      <alignment vertical="center"/>
    </xf>
    <xf numFmtId="0" fontId="4" fillId="25" borderId="42" applyNumberFormat="0" applyFont="0" applyAlignment="0" applyProtection="0">
      <alignment vertical="center"/>
    </xf>
    <xf numFmtId="0" fontId="16" fillId="26" borderId="43" applyNumberFormat="0" applyAlignment="0" applyProtection="0">
      <alignment vertical="center"/>
    </xf>
    <xf numFmtId="0" fontId="16" fillId="26" borderId="43" applyNumberFormat="0" applyAlignment="0" applyProtection="0">
      <alignment vertical="center"/>
    </xf>
    <xf numFmtId="0" fontId="16" fillId="26" borderId="43" applyNumberFormat="0" applyAlignment="0" applyProtection="0">
      <alignment vertical="center"/>
    </xf>
    <xf numFmtId="0" fontId="16" fillId="26" borderId="43" applyNumberFormat="0" applyAlignment="0" applyProtection="0">
      <alignment vertical="center"/>
    </xf>
    <xf numFmtId="0" fontId="16" fillId="26" borderId="43" applyNumberFormat="0" applyAlignment="0" applyProtection="0">
      <alignment vertical="center"/>
    </xf>
    <xf numFmtId="0" fontId="16" fillId="26" borderId="43" applyNumberFormat="0" applyAlignment="0" applyProtection="0">
      <alignment vertical="center"/>
    </xf>
    <xf numFmtId="0" fontId="16" fillId="26" borderId="43" applyNumberFormat="0" applyAlignment="0" applyProtection="0">
      <alignment vertical="center"/>
    </xf>
    <xf numFmtId="0" fontId="16" fillId="26" borderId="43" applyNumberFormat="0" applyAlignment="0" applyProtection="0">
      <alignment vertical="center"/>
    </xf>
    <xf numFmtId="0" fontId="16" fillId="26" borderId="43" applyNumberFormat="0" applyAlignment="0" applyProtection="0">
      <alignment vertical="center"/>
    </xf>
    <xf numFmtId="0" fontId="16" fillId="26" borderId="43" applyNumberFormat="0" applyAlignment="0" applyProtection="0">
      <alignment vertical="center"/>
    </xf>
    <xf numFmtId="0" fontId="16" fillId="26" borderId="43" applyNumberFormat="0" applyAlignment="0" applyProtection="0">
      <alignment vertical="center"/>
    </xf>
    <xf numFmtId="0" fontId="16" fillId="26" borderId="43" applyNumberFormat="0" applyAlignment="0" applyProtection="0">
      <alignment vertical="center"/>
    </xf>
    <xf numFmtId="0" fontId="16" fillId="26" borderId="43" applyNumberFormat="0" applyAlignment="0" applyProtection="0">
      <alignment vertical="center"/>
    </xf>
    <xf numFmtId="0" fontId="16" fillId="26" borderId="43" applyNumberFormat="0" applyAlignment="0" applyProtection="0">
      <alignment vertical="center"/>
    </xf>
    <xf numFmtId="0" fontId="16" fillId="26" borderId="43"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2" fillId="0" borderId="44" applyNumberFormat="0" applyFill="0" applyAlignment="0" applyProtection="0">
      <alignment vertical="center"/>
    </xf>
    <xf numFmtId="0" fontId="22" fillId="0" borderId="44" applyNumberFormat="0" applyFill="0" applyAlignment="0" applyProtection="0">
      <alignment vertical="center"/>
    </xf>
    <xf numFmtId="0" fontId="22" fillId="0" borderId="44" applyNumberFormat="0" applyFill="0" applyAlignment="0" applyProtection="0">
      <alignment vertical="center"/>
    </xf>
    <xf numFmtId="0" fontId="22" fillId="0" borderId="44" applyNumberFormat="0" applyFill="0" applyAlignment="0" applyProtection="0">
      <alignment vertical="center"/>
    </xf>
    <xf numFmtId="0" fontId="22" fillId="0" borderId="44" applyNumberFormat="0" applyFill="0" applyAlignment="0" applyProtection="0">
      <alignment vertical="center"/>
    </xf>
    <xf numFmtId="0" fontId="22" fillId="0" borderId="44" applyNumberFormat="0" applyFill="0" applyAlignment="0" applyProtection="0">
      <alignment vertical="center"/>
    </xf>
    <xf numFmtId="0" fontId="22" fillId="0" borderId="44" applyNumberFormat="0" applyFill="0" applyAlignment="0" applyProtection="0">
      <alignment vertical="center"/>
    </xf>
    <xf numFmtId="0" fontId="22" fillId="0" borderId="44" applyNumberFormat="0" applyFill="0" applyAlignment="0" applyProtection="0">
      <alignment vertical="center"/>
    </xf>
    <xf numFmtId="0" fontId="22" fillId="0" borderId="44" applyNumberFormat="0" applyFill="0" applyAlignment="0" applyProtection="0">
      <alignment vertical="center"/>
    </xf>
    <xf numFmtId="0" fontId="22" fillId="0" borderId="44" applyNumberFormat="0" applyFill="0" applyAlignment="0" applyProtection="0">
      <alignment vertical="center"/>
    </xf>
    <xf numFmtId="0" fontId="22" fillId="0" borderId="44" applyNumberFormat="0" applyFill="0" applyAlignment="0" applyProtection="0">
      <alignment vertical="center"/>
    </xf>
    <xf numFmtId="0" fontId="22" fillId="0" borderId="44" applyNumberFormat="0" applyFill="0" applyAlignment="0" applyProtection="0">
      <alignment vertical="center"/>
    </xf>
    <xf numFmtId="0" fontId="22" fillId="0" borderId="44" applyNumberFormat="0" applyFill="0" applyAlignment="0" applyProtection="0">
      <alignment vertical="center"/>
    </xf>
    <xf numFmtId="0" fontId="22" fillId="0" borderId="44" applyNumberFormat="0" applyFill="0" applyAlignment="0" applyProtection="0">
      <alignment vertical="center"/>
    </xf>
    <xf numFmtId="0" fontId="22" fillId="0" borderId="44" applyNumberFormat="0" applyFill="0" applyAlignment="0" applyProtection="0">
      <alignment vertical="center"/>
    </xf>
    <xf numFmtId="0" fontId="23" fillId="26" borderId="45" applyNumberFormat="0" applyAlignment="0" applyProtection="0">
      <alignment vertical="center"/>
    </xf>
    <xf numFmtId="0" fontId="23" fillId="26" borderId="45" applyNumberFormat="0" applyAlignment="0" applyProtection="0">
      <alignment vertical="center"/>
    </xf>
    <xf numFmtId="0" fontId="23" fillId="26" borderId="45" applyNumberFormat="0" applyAlignment="0" applyProtection="0">
      <alignment vertical="center"/>
    </xf>
    <xf numFmtId="0" fontId="23" fillId="26" borderId="45" applyNumberFormat="0" applyAlignment="0" applyProtection="0">
      <alignment vertical="center"/>
    </xf>
    <xf numFmtId="0" fontId="23" fillId="26" borderId="45" applyNumberFormat="0" applyAlignment="0" applyProtection="0">
      <alignment vertical="center"/>
    </xf>
    <xf numFmtId="0" fontId="23" fillId="26" borderId="45" applyNumberFormat="0" applyAlignment="0" applyProtection="0">
      <alignment vertical="center"/>
    </xf>
    <xf numFmtId="0" fontId="23" fillId="26" borderId="45" applyNumberFormat="0" applyAlignment="0" applyProtection="0">
      <alignment vertical="center"/>
    </xf>
    <xf numFmtId="0" fontId="23" fillId="26" borderId="45" applyNumberFormat="0" applyAlignment="0" applyProtection="0">
      <alignment vertical="center"/>
    </xf>
    <xf numFmtId="0" fontId="23" fillId="26" borderId="45" applyNumberFormat="0" applyAlignment="0" applyProtection="0">
      <alignment vertical="center"/>
    </xf>
    <xf numFmtId="0" fontId="23" fillId="26" borderId="45" applyNumberFormat="0" applyAlignment="0" applyProtection="0">
      <alignment vertical="center"/>
    </xf>
    <xf numFmtId="0" fontId="23" fillId="26" borderId="45" applyNumberFormat="0" applyAlignment="0" applyProtection="0">
      <alignment vertical="center"/>
    </xf>
    <xf numFmtId="0" fontId="23" fillId="26" borderId="45" applyNumberFormat="0" applyAlignment="0" applyProtection="0">
      <alignment vertical="center"/>
    </xf>
    <xf numFmtId="0" fontId="26" fillId="10" borderId="43" applyNumberFormat="0" applyAlignment="0" applyProtection="0">
      <alignment vertical="center"/>
    </xf>
    <xf numFmtId="0" fontId="26" fillId="10" borderId="43" applyNumberFormat="0" applyAlignment="0" applyProtection="0">
      <alignment vertical="center"/>
    </xf>
    <xf numFmtId="0" fontId="26" fillId="10" borderId="43" applyNumberFormat="0" applyAlignment="0" applyProtection="0">
      <alignment vertical="center"/>
    </xf>
    <xf numFmtId="0" fontId="26" fillId="10" borderId="43" applyNumberFormat="0" applyAlignment="0" applyProtection="0">
      <alignment vertical="center"/>
    </xf>
    <xf numFmtId="0" fontId="26" fillId="10" borderId="43" applyNumberFormat="0" applyAlignment="0" applyProtection="0">
      <alignment vertical="center"/>
    </xf>
    <xf numFmtId="0" fontId="26" fillId="10" borderId="43" applyNumberFormat="0" applyAlignment="0" applyProtection="0">
      <alignment vertical="center"/>
    </xf>
    <xf numFmtId="0" fontId="26" fillId="10" borderId="43" applyNumberFormat="0" applyAlignment="0" applyProtection="0">
      <alignment vertical="center"/>
    </xf>
    <xf numFmtId="0" fontId="26" fillId="10" borderId="43" applyNumberFormat="0" applyAlignment="0" applyProtection="0">
      <alignment vertical="center"/>
    </xf>
    <xf numFmtId="0" fontId="26" fillId="10" borderId="43" applyNumberFormat="0" applyAlignment="0" applyProtection="0">
      <alignment vertical="center"/>
    </xf>
    <xf numFmtId="0" fontId="26" fillId="10" borderId="43" applyNumberFormat="0" applyAlignment="0" applyProtection="0">
      <alignment vertical="center"/>
    </xf>
    <xf numFmtId="0" fontId="26" fillId="10" borderId="43" applyNumberFormat="0" applyAlignment="0" applyProtection="0">
      <alignment vertical="center"/>
    </xf>
    <xf numFmtId="0" fontId="26" fillId="10" borderId="43" applyNumberFormat="0" applyAlignment="0" applyProtection="0">
      <alignment vertical="center"/>
    </xf>
    <xf numFmtId="0" fontId="26" fillId="10" borderId="43" applyNumberFormat="0" applyAlignment="0" applyProtection="0">
      <alignment vertical="center"/>
    </xf>
    <xf numFmtId="0" fontId="26" fillId="10" borderId="43" applyNumberFormat="0" applyAlignment="0" applyProtection="0">
      <alignment vertical="center"/>
    </xf>
    <xf numFmtId="0" fontId="26" fillId="10" borderId="4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47" fillId="0" borderId="64" applyNumberFormat="0" applyFill="0" applyAlignment="0" applyProtection="0">
      <alignment vertical="center"/>
    </xf>
    <xf numFmtId="0" fontId="48" fillId="0" borderId="65" applyNumberFormat="0" applyFill="0" applyAlignment="0" applyProtection="0">
      <alignment vertical="center"/>
    </xf>
    <xf numFmtId="0" fontId="49" fillId="0" borderId="1" applyNumberFormat="0" applyFill="0" applyAlignment="0" applyProtection="0">
      <alignment vertical="center"/>
    </xf>
    <xf numFmtId="0" fontId="49" fillId="0" borderId="0" applyNumberFormat="0" applyFill="0" applyBorder="0" applyAlignment="0" applyProtection="0">
      <alignment vertical="center"/>
    </xf>
    <xf numFmtId="0" fontId="2" fillId="2" borderId="0" applyNumberFormat="0" applyBorder="0" applyAlignment="0" applyProtection="0">
      <alignment vertical="center"/>
    </xf>
    <xf numFmtId="0" fontId="50" fillId="3" borderId="0" applyNumberFormat="0" applyBorder="0" applyAlignment="0" applyProtection="0">
      <alignment vertical="center"/>
    </xf>
    <xf numFmtId="0" fontId="51" fillId="35" borderId="66" applyNumberFormat="0" applyAlignment="0" applyProtection="0">
      <alignment vertical="center"/>
    </xf>
    <xf numFmtId="0" fontId="52" fillId="36" borderId="67" applyNumberFormat="0" applyAlignment="0" applyProtection="0">
      <alignment vertical="center"/>
    </xf>
    <xf numFmtId="0" fontId="53" fillId="36" borderId="66" applyNumberFormat="0" applyAlignment="0" applyProtection="0">
      <alignment vertical="center"/>
    </xf>
    <xf numFmtId="0" fontId="54" fillId="0" borderId="68" applyNumberFormat="0" applyFill="0" applyAlignment="0" applyProtection="0">
      <alignment vertical="center"/>
    </xf>
    <xf numFmtId="0" fontId="55" fillId="37" borderId="69" applyNumberFormat="0" applyAlignment="0" applyProtection="0">
      <alignment vertical="center"/>
    </xf>
    <xf numFmtId="0" fontId="45" fillId="0" borderId="0" applyNumberFormat="0" applyFill="0" applyBorder="0" applyAlignment="0" applyProtection="0">
      <alignment vertical="center"/>
    </xf>
    <xf numFmtId="0" fontId="1" fillId="4" borderId="2" applyNumberFormat="0" applyFont="0" applyAlignment="0" applyProtection="0">
      <alignment vertical="center"/>
    </xf>
    <xf numFmtId="0" fontId="56" fillId="0" borderId="0" applyNumberFormat="0" applyFill="0" applyBorder="0" applyAlignment="0" applyProtection="0">
      <alignment vertical="center"/>
    </xf>
    <xf numFmtId="0" fontId="57" fillId="0" borderId="70" applyNumberFormat="0" applyFill="0" applyAlignment="0" applyProtection="0">
      <alignment vertical="center"/>
    </xf>
    <xf numFmtId="0" fontId="58" fillId="38" borderId="0" applyNumberFormat="0" applyBorder="0" applyAlignment="0" applyProtection="0">
      <alignment vertical="center"/>
    </xf>
    <xf numFmtId="0" fontId="1" fillId="39" borderId="0" applyNumberFormat="0" applyBorder="0" applyAlignment="0" applyProtection="0">
      <alignment vertical="center"/>
    </xf>
    <xf numFmtId="0" fontId="1" fillId="40" borderId="0" applyNumberFormat="0" applyBorder="0" applyAlignment="0" applyProtection="0">
      <alignment vertical="center"/>
    </xf>
    <xf numFmtId="0" fontId="58" fillId="42"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58" fillId="46"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58" fillId="50"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58" fillId="54"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58" fillId="58"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2" fillId="0" borderId="0"/>
    <xf numFmtId="0" fontId="46" fillId="0" borderId="0" applyNumberFormat="0" applyFill="0" applyBorder="0" applyAlignment="0" applyProtection="0">
      <alignment vertical="center"/>
    </xf>
    <xf numFmtId="0" fontId="59" fillId="34" borderId="0" applyNumberFormat="0" applyBorder="0" applyAlignment="0" applyProtection="0">
      <alignment vertical="center"/>
    </xf>
    <xf numFmtId="0" fontId="58" fillId="41" borderId="0" applyNumberFormat="0" applyBorder="0" applyAlignment="0" applyProtection="0">
      <alignment vertical="center"/>
    </xf>
    <xf numFmtId="0" fontId="58" fillId="45" borderId="0" applyNumberFormat="0" applyBorder="0" applyAlignment="0" applyProtection="0">
      <alignment vertical="center"/>
    </xf>
    <xf numFmtId="0" fontId="58" fillId="49" borderId="0" applyNumberFormat="0" applyBorder="0" applyAlignment="0" applyProtection="0">
      <alignment vertical="center"/>
    </xf>
    <xf numFmtId="0" fontId="58" fillId="53" borderId="0" applyNumberFormat="0" applyBorder="0" applyAlignment="0" applyProtection="0">
      <alignment vertical="center"/>
    </xf>
    <xf numFmtId="0" fontId="58" fillId="57" borderId="0" applyNumberFormat="0" applyBorder="0" applyAlignment="0" applyProtection="0">
      <alignment vertical="center"/>
    </xf>
    <xf numFmtId="0" fontId="58" fillId="61" borderId="0" applyNumberFormat="0" applyBorder="0" applyAlignment="0" applyProtection="0">
      <alignment vertical="center"/>
    </xf>
  </cellStyleXfs>
  <cellXfs count="299">
    <xf numFmtId="0" fontId="0" fillId="0" borderId="0" xfId="0">
      <alignment vertical="center"/>
    </xf>
    <xf numFmtId="0" fontId="35" fillId="0" borderId="0" xfId="1549" applyFont="1" applyBorder="1" applyAlignment="1">
      <alignment vertical="center"/>
    </xf>
    <xf numFmtId="0" fontId="35" fillId="0" borderId="0" xfId="1549" applyFont="1" applyAlignment="1">
      <alignment vertical="center"/>
    </xf>
    <xf numFmtId="0" fontId="37" fillId="0" borderId="0" xfId="1549" applyFont="1" applyAlignment="1">
      <alignment horizontal="right" vertical="center"/>
    </xf>
    <xf numFmtId="0" fontId="38" fillId="0" borderId="0" xfId="1202" applyNumberFormat="1" applyFont="1" applyFill="1" applyBorder="1" applyAlignment="1">
      <alignment vertical="center"/>
    </xf>
    <xf numFmtId="177" fontId="34" fillId="0" borderId="0" xfId="1549" applyNumberFormat="1" applyFont="1" applyFill="1" applyBorder="1" applyAlignment="1">
      <alignment horizontal="right" vertical="center"/>
    </xf>
    <xf numFmtId="0" fontId="35" fillId="0" borderId="0" xfId="1549" applyFont="1" applyFill="1" applyBorder="1" applyAlignment="1">
      <alignment vertical="center"/>
    </xf>
    <xf numFmtId="0" fontId="35" fillId="0" borderId="0" xfId="0" applyFont="1">
      <alignment vertical="center"/>
    </xf>
    <xf numFmtId="0" fontId="40" fillId="0" borderId="0" xfId="1549" applyFont="1" applyAlignment="1">
      <alignment vertical="center"/>
    </xf>
    <xf numFmtId="0" fontId="35" fillId="0" borderId="5" xfId="1549" applyFont="1" applyBorder="1" applyAlignment="1">
      <alignment horizontal="center" vertical="center"/>
    </xf>
    <xf numFmtId="0" fontId="40" fillId="0" borderId="0" xfId="0" applyFont="1" applyAlignment="1">
      <alignment vertical="center"/>
    </xf>
    <xf numFmtId="0" fontId="40" fillId="0" borderId="0" xfId="0" applyFont="1">
      <alignment vertical="center"/>
    </xf>
    <xf numFmtId="0" fontId="35" fillId="27" borderId="3" xfId="0" applyFont="1" applyFill="1" applyBorder="1" applyAlignment="1">
      <alignment horizontal="center" vertical="center"/>
    </xf>
    <xf numFmtId="0" fontId="35" fillId="27" borderId="3" xfId="1576" applyFont="1" applyFill="1" applyBorder="1" applyAlignment="1">
      <alignment horizontal="center" vertical="center" wrapText="1"/>
    </xf>
    <xf numFmtId="0" fontId="35" fillId="27" borderId="3" xfId="1576" applyFont="1" applyFill="1" applyBorder="1" applyAlignment="1">
      <alignment horizontal="center" vertical="center"/>
    </xf>
    <xf numFmtId="0" fontId="35" fillId="0" borderId="0" xfId="0" applyFont="1" applyFill="1">
      <alignment vertical="center"/>
    </xf>
    <xf numFmtId="0" fontId="40" fillId="0" borderId="0" xfId="1576" applyFont="1">
      <alignment vertical="center"/>
    </xf>
    <xf numFmtId="0" fontId="35" fillId="27" borderId="22" xfId="0" applyFont="1" applyFill="1" applyBorder="1" applyAlignment="1">
      <alignment horizontal="center" vertical="center"/>
    </xf>
    <xf numFmtId="0" fontId="35" fillId="27" borderId="23" xfId="0" applyFont="1" applyFill="1" applyBorder="1" applyAlignment="1">
      <alignment horizontal="center" vertical="center"/>
    </xf>
    <xf numFmtId="0" fontId="35" fillId="27" borderId="17" xfId="0" applyFont="1" applyFill="1" applyBorder="1" applyAlignment="1">
      <alignment horizontal="center" vertical="center" wrapText="1"/>
    </xf>
    <xf numFmtId="0" fontId="35" fillId="27" borderId="3" xfId="0" applyFont="1" applyFill="1" applyBorder="1" applyAlignment="1">
      <alignment horizontal="center" vertical="center" wrapText="1"/>
    </xf>
    <xf numFmtId="0" fontId="35" fillId="27" borderId="3" xfId="0" applyFont="1" applyFill="1" applyBorder="1" applyAlignment="1">
      <alignment horizontal="center" vertical="center" shrinkToFit="1"/>
    </xf>
    <xf numFmtId="177" fontId="40" fillId="0" borderId="0" xfId="0" applyNumberFormat="1" applyFont="1">
      <alignment vertical="center"/>
    </xf>
    <xf numFmtId="0" fontId="35" fillId="0" borderId="3" xfId="1386" applyFont="1" applyFill="1" applyBorder="1">
      <alignment vertical="center"/>
    </xf>
    <xf numFmtId="178" fontId="35" fillId="0" borderId="32" xfId="0" applyNumberFormat="1" applyFont="1" applyFill="1" applyBorder="1" applyAlignment="1">
      <alignment horizontal="right" vertical="center" shrinkToFit="1"/>
    </xf>
    <xf numFmtId="178" fontId="35" fillId="0" borderId="26" xfId="0" applyNumberFormat="1" applyFont="1" applyFill="1" applyBorder="1" applyAlignment="1">
      <alignment horizontal="right" vertical="center" shrinkToFit="1"/>
    </xf>
    <xf numFmtId="178" fontId="35" fillId="0" borderId="3" xfId="0" applyNumberFormat="1" applyFont="1" applyFill="1" applyBorder="1" applyAlignment="1">
      <alignment horizontal="right" vertical="center" shrinkToFit="1"/>
    </xf>
    <xf numFmtId="178" fontId="35" fillId="0" borderId="21" xfId="0" applyNumberFormat="1" applyFont="1" applyFill="1" applyBorder="1" applyAlignment="1">
      <alignment horizontal="right" vertical="center" shrinkToFit="1"/>
    </xf>
    <xf numFmtId="0" fontId="35" fillId="0" borderId="33" xfId="1573" applyNumberFormat="1" applyFont="1" applyFill="1" applyBorder="1" applyAlignment="1">
      <alignment horizontal="left" vertical="center" wrapText="1"/>
    </xf>
    <xf numFmtId="0" fontId="35" fillId="0" borderId="26" xfId="1573" applyNumberFormat="1" applyFont="1" applyFill="1" applyBorder="1" applyAlignment="1">
      <alignment horizontal="left" vertical="center" wrapText="1"/>
    </xf>
    <xf numFmtId="0" fontId="35" fillId="0" borderId="29" xfId="1573" applyNumberFormat="1" applyFont="1" applyFill="1" applyBorder="1" applyAlignment="1">
      <alignment horizontal="left" vertical="center" wrapText="1"/>
    </xf>
    <xf numFmtId="0" fontId="35" fillId="0" borderId="30" xfId="0" applyFont="1" applyFill="1" applyBorder="1" applyAlignment="1">
      <alignment horizontal="centerContinuous" vertical="center"/>
    </xf>
    <xf numFmtId="0" fontId="35" fillId="0" borderId="31" xfId="0" applyFont="1" applyFill="1" applyBorder="1" applyAlignment="1">
      <alignment horizontal="centerContinuous" vertical="center"/>
    </xf>
    <xf numFmtId="0" fontId="35" fillId="0" borderId="0" xfId="0" applyFont="1" applyBorder="1">
      <alignment vertical="center"/>
    </xf>
    <xf numFmtId="0" fontId="35" fillId="0" borderId="0" xfId="0" applyFont="1" applyFill="1" applyBorder="1" applyAlignment="1">
      <alignment horizontal="center" vertical="center" wrapText="1"/>
    </xf>
    <xf numFmtId="0" fontId="42" fillId="0" borderId="0" xfId="1549" applyFont="1" applyFill="1" applyBorder="1" applyAlignment="1">
      <alignment vertical="center"/>
    </xf>
    <xf numFmtId="0" fontId="43" fillId="0" borderId="0" xfId="1202" applyNumberFormat="1" applyFont="1" applyFill="1" applyBorder="1" applyAlignment="1">
      <alignment vertical="center"/>
    </xf>
    <xf numFmtId="0" fontId="41" fillId="0" borderId="0" xfId="1202" applyNumberFormat="1" applyFont="1" applyFill="1" applyBorder="1" applyAlignment="1">
      <alignment vertical="center"/>
    </xf>
    <xf numFmtId="0" fontId="40" fillId="0" borderId="0" xfId="0" applyFont="1" applyBorder="1">
      <alignment vertical="center"/>
    </xf>
    <xf numFmtId="0" fontId="34" fillId="27" borderId="23" xfId="0" applyFont="1" applyFill="1" applyBorder="1" applyAlignment="1">
      <alignment horizontal="center" vertical="center" wrapText="1"/>
    </xf>
    <xf numFmtId="178" fontId="35" fillId="0" borderId="50" xfId="0" applyNumberFormat="1" applyFont="1" applyFill="1" applyBorder="1" applyAlignment="1">
      <alignment horizontal="right" vertical="center" shrinkToFit="1"/>
    </xf>
    <xf numFmtId="0" fontId="40" fillId="0" borderId="0" xfId="0" applyFont="1" applyFill="1">
      <alignment vertical="center"/>
    </xf>
    <xf numFmtId="0" fontId="35" fillId="0" borderId="3" xfId="0" applyFont="1" applyFill="1" applyBorder="1">
      <alignment vertical="center"/>
    </xf>
    <xf numFmtId="178" fontId="35" fillId="0" borderId="0" xfId="0" applyNumberFormat="1" applyFont="1" applyFill="1" applyBorder="1">
      <alignment vertical="center"/>
    </xf>
    <xf numFmtId="0" fontId="40" fillId="0" borderId="0" xfId="0" applyFont="1" applyFill="1" applyBorder="1">
      <alignment vertical="center"/>
    </xf>
    <xf numFmtId="0" fontId="35" fillId="27" borderId="22" xfId="0" applyFont="1" applyFill="1" applyBorder="1" applyAlignment="1">
      <alignment horizontal="center" vertical="center"/>
    </xf>
    <xf numFmtId="0" fontId="35" fillId="27" borderId="23" xfId="0" applyFont="1" applyFill="1" applyBorder="1" applyAlignment="1">
      <alignment horizontal="center" vertical="center"/>
    </xf>
    <xf numFmtId="0" fontId="35" fillId="27" borderId="21" xfId="0" applyFont="1" applyFill="1" applyBorder="1" applyAlignment="1">
      <alignment horizontal="center" vertical="center" wrapText="1"/>
    </xf>
    <xf numFmtId="0" fontId="35" fillId="27" borderId="17" xfId="0" applyFont="1" applyFill="1" applyBorder="1" applyAlignment="1">
      <alignment horizontal="center" vertical="center" wrapText="1"/>
    </xf>
    <xf numFmtId="0" fontId="35" fillId="27" borderId="3" xfId="0" applyFont="1" applyFill="1" applyBorder="1" applyAlignment="1">
      <alignment horizontal="center" vertical="center" wrapText="1"/>
    </xf>
    <xf numFmtId="0" fontId="34" fillId="27" borderId="3" xfId="0" applyFont="1" applyFill="1" applyBorder="1" applyAlignment="1">
      <alignment horizontal="center" vertical="center" wrapText="1"/>
    </xf>
    <xf numFmtId="0" fontId="34" fillId="27" borderId="21" xfId="0" applyFont="1" applyFill="1" applyBorder="1" applyAlignment="1">
      <alignment horizontal="center" vertical="center" wrapText="1"/>
    </xf>
    <xf numFmtId="0" fontId="35" fillId="0" borderId="4" xfId="0" applyFont="1" applyFill="1" applyBorder="1" applyAlignment="1">
      <alignment horizontal="center" vertical="center" shrinkToFit="1"/>
    </xf>
    <xf numFmtId="178" fontId="35" fillId="0" borderId="4" xfId="0" applyNumberFormat="1" applyFont="1" applyFill="1" applyBorder="1" applyAlignment="1">
      <alignment horizontal="right" vertical="center" shrinkToFit="1"/>
    </xf>
    <xf numFmtId="0" fontId="0" fillId="0" borderId="0" xfId="0" applyFill="1">
      <alignment vertical="center"/>
    </xf>
    <xf numFmtId="0" fontId="35" fillId="27" borderId="17" xfId="0" applyFont="1" applyFill="1" applyBorder="1" applyAlignment="1">
      <alignment horizontal="center" vertical="center" wrapText="1"/>
    </xf>
    <xf numFmtId="0" fontId="40" fillId="0" borderId="53" xfId="0" applyFont="1" applyBorder="1">
      <alignment vertical="center"/>
    </xf>
    <xf numFmtId="0" fontId="40" fillId="0" borderId="54" xfId="0" applyFont="1" applyBorder="1">
      <alignment vertical="center"/>
    </xf>
    <xf numFmtId="0" fontId="40" fillId="0" borderId="55" xfId="0" applyFont="1" applyBorder="1">
      <alignment vertical="center"/>
    </xf>
    <xf numFmtId="0" fontId="40" fillId="0" borderId="56" xfId="0" applyFont="1" applyBorder="1">
      <alignment vertical="center"/>
    </xf>
    <xf numFmtId="0" fontId="40" fillId="28" borderId="3" xfId="0" applyFont="1" applyFill="1" applyBorder="1">
      <alignment vertical="center"/>
    </xf>
    <xf numFmtId="178" fontId="40" fillId="0" borderId="0" xfId="1743" applyNumberFormat="1" applyFont="1" applyBorder="1">
      <alignment vertical="center"/>
    </xf>
    <xf numFmtId="0" fontId="40" fillId="0" borderId="0" xfId="0" applyFont="1" applyBorder="1" applyAlignment="1">
      <alignment vertical="center"/>
    </xf>
    <xf numFmtId="178" fontId="40" fillId="0" borderId="0" xfId="1743" applyNumberFormat="1" applyFont="1" applyBorder="1" applyAlignment="1">
      <alignment vertical="center"/>
    </xf>
    <xf numFmtId="0" fontId="40" fillId="0" borderId="57" xfId="0" applyFont="1" applyBorder="1" applyAlignment="1">
      <alignment vertical="center"/>
    </xf>
    <xf numFmtId="0" fontId="40" fillId="29" borderId="3" xfId="0" applyFont="1" applyFill="1" applyBorder="1">
      <alignment vertical="center"/>
    </xf>
    <xf numFmtId="0" fontId="40" fillId="30" borderId="3" xfId="0" applyFont="1" applyFill="1" applyBorder="1">
      <alignment vertical="center"/>
    </xf>
    <xf numFmtId="0" fontId="40" fillId="31" borderId="3" xfId="0" applyFont="1" applyFill="1" applyBorder="1">
      <alignment vertical="center"/>
    </xf>
    <xf numFmtId="0" fontId="40" fillId="32" borderId="3" xfId="0" applyFont="1" applyFill="1" applyBorder="1">
      <alignment vertical="center"/>
    </xf>
    <xf numFmtId="0" fontId="40" fillId="0" borderId="58" xfId="0" applyFont="1" applyBorder="1">
      <alignment vertical="center"/>
    </xf>
    <xf numFmtId="0" fontId="40" fillId="0" borderId="59" xfId="0" applyFont="1" applyBorder="1">
      <alignment vertical="center"/>
    </xf>
    <xf numFmtId="0" fontId="40" fillId="0" borderId="60" xfId="0" applyFont="1" applyBorder="1" applyAlignment="1">
      <alignment vertical="center"/>
    </xf>
    <xf numFmtId="0" fontId="35" fillId="27" borderId="3" xfId="0" applyFont="1" applyFill="1" applyBorder="1" applyAlignment="1">
      <alignment horizontal="center" vertical="center"/>
    </xf>
    <xf numFmtId="0" fontId="35" fillId="0" borderId="0" xfId="1576" applyFont="1">
      <alignment vertical="center"/>
    </xf>
    <xf numFmtId="178" fontId="35" fillId="0" borderId="26" xfId="1549" applyNumberFormat="1" applyFont="1" applyFill="1" applyBorder="1" applyAlignment="1">
      <alignment horizontal="right" vertical="center" shrinkToFit="1"/>
    </xf>
    <xf numFmtId="178" fontId="35" fillId="0" borderId="29" xfId="1549" applyNumberFormat="1" applyFont="1" applyFill="1" applyBorder="1" applyAlignment="1">
      <alignment horizontal="right" vertical="center" shrinkToFit="1"/>
    </xf>
    <xf numFmtId="0" fontId="34" fillId="0" borderId="3" xfId="0" applyFont="1" applyBorder="1">
      <alignment vertical="center"/>
    </xf>
    <xf numFmtId="179" fontId="35" fillId="0" borderId="4" xfId="0" applyNumberFormat="1" applyFont="1" applyFill="1" applyBorder="1" applyAlignment="1">
      <alignment horizontal="right" vertical="center" shrinkToFit="1"/>
    </xf>
    <xf numFmtId="0" fontId="35" fillId="0" borderId="3" xfId="0" applyFont="1" applyBorder="1" applyAlignment="1">
      <alignment horizontal="center" vertical="center"/>
    </xf>
    <xf numFmtId="0" fontId="35" fillId="0" borderId="3" xfId="0" applyFont="1" applyBorder="1" applyAlignment="1">
      <alignment horizontal="center" vertical="center"/>
    </xf>
    <xf numFmtId="178" fontId="35" fillId="0" borderId="32" xfId="1743" applyNumberFormat="1" applyFont="1" applyFill="1" applyBorder="1" applyAlignment="1">
      <alignment horizontal="right" vertical="center" shrinkToFit="1"/>
    </xf>
    <xf numFmtId="178" fontId="35" fillId="0" borderId="26" xfId="1743" applyNumberFormat="1" applyFont="1" applyFill="1" applyBorder="1" applyAlignment="1">
      <alignment horizontal="right" vertical="center" shrinkToFit="1"/>
    </xf>
    <xf numFmtId="178" fontId="35" fillId="0" borderId="29" xfId="1743" applyNumberFormat="1" applyFont="1" applyFill="1" applyBorder="1" applyAlignment="1">
      <alignment horizontal="right" vertical="center" shrinkToFit="1"/>
    </xf>
    <xf numFmtId="178" fontId="35" fillId="0" borderId="3" xfId="1743" applyNumberFormat="1" applyFont="1" applyFill="1" applyBorder="1" applyAlignment="1">
      <alignment horizontal="right" vertical="center" shrinkToFit="1"/>
    </xf>
    <xf numFmtId="178" fontId="35" fillId="0" borderId="21" xfId="1743" applyNumberFormat="1" applyFont="1" applyFill="1" applyBorder="1" applyAlignment="1">
      <alignment horizontal="right" vertical="center" shrinkToFit="1"/>
    </xf>
    <xf numFmtId="0" fontId="35" fillId="0" borderId="3" xfId="0" applyFont="1" applyBorder="1" applyAlignment="1">
      <alignment horizontal="center" vertical="center" wrapText="1"/>
    </xf>
    <xf numFmtId="178" fontId="35" fillId="0" borderId="3" xfId="0" applyNumberFormat="1" applyFont="1" applyFill="1" applyBorder="1" applyAlignment="1">
      <alignment horizontal="right" vertical="center"/>
    </xf>
    <xf numFmtId="0" fontId="35" fillId="0" borderId="0" xfId="1549" applyFont="1" applyFill="1" applyAlignment="1">
      <alignment vertical="center"/>
    </xf>
    <xf numFmtId="0" fontId="37" fillId="0" borderId="0" xfId="0" applyFont="1" applyFill="1">
      <alignment vertical="center"/>
    </xf>
    <xf numFmtId="0" fontId="40" fillId="0" borderId="3" xfId="0" applyFont="1" applyFill="1" applyBorder="1">
      <alignment vertical="center"/>
    </xf>
    <xf numFmtId="0" fontId="35" fillId="0" borderId="21" xfId="0" applyFont="1" applyFill="1" applyBorder="1" applyAlignment="1">
      <alignment horizontal="center" vertical="center" shrinkToFit="1"/>
    </xf>
    <xf numFmtId="0" fontId="42" fillId="0" borderId="0" xfId="1576" applyFont="1" applyFill="1">
      <alignment vertical="center"/>
    </xf>
    <xf numFmtId="0" fontId="35" fillId="0" borderId="21" xfId="0" applyFont="1" applyFill="1" applyBorder="1" applyAlignment="1">
      <alignment vertical="center"/>
    </xf>
    <xf numFmtId="178" fontId="35" fillId="0" borderId="33" xfId="0" applyNumberFormat="1" applyFont="1" applyFill="1" applyBorder="1" applyAlignment="1">
      <alignment horizontal="right" vertical="center" shrinkToFit="1"/>
    </xf>
    <xf numFmtId="0" fontId="41" fillId="0" borderId="0" xfId="0" applyFont="1" applyAlignment="1">
      <alignment vertical="center"/>
    </xf>
    <xf numFmtId="0" fontId="34" fillId="0" borderId="0" xfId="0" applyFont="1" applyFill="1">
      <alignment vertical="center"/>
    </xf>
    <xf numFmtId="0" fontId="35" fillId="0" borderId="17" xfId="0" applyFont="1" applyFill="1" applyBorder="1">
      <alignment vertical="center"/>
    </xf>
    <xf numFmtId="178" fontId="35" fillId="0" borderId="17" xfId="0" applyNumberFormat="1" applyFont="1" applyFill="1" applyBorder="1" applyAlignment="1">
      <alignment horizontal="right" vertical="center"/>
    </xf>
    <xf numFmtId="0" fontId="35" fillId="0" borderId="0" xfId="0" applyFont="1" applyAlignment="1">
      <alignment vertical="center"/>
    </xf>
    <xf numFmtId="0" fontId="35" fillId="0" borderId="3" xfId="0" applyFont="1" applyFill="1" applyBorder="1" applyAlignment="1">
      <alignment horizontal="right" vertical="center"/>
    </xf>
    <xf numFmtId="179" fontId="35" fillId="0" borderId="3" xfId="1744" applyNumberFormat="1" applyFont="1" applyFill="1" applyBorder="1" applyAlignment="1">
      <alignment horizontal="right" vertical="center"/>
    </xf>
    <xf numFmtId="179" fontId="35" fillId="0" borderId="25" xfId="0" applyNumberFormat="1" applyFont="1" applyFill="1" applyBorder="1" applyAlignment="1">
      <alignment horizontal="right" vertical="center" shrinkToFit="1"/>
    </xf>
    <xf numFmtId="179" fontId="35" fillId="0" borderId="26" xfId="1549" applyNumberFormat="1" applyFont="1" applyFill="1" applyBorder="1" applyAlignment="1">
      <alignment horizontal="right" vertical="center" shrinkToFit="1"/>
    </xf>
    <xf numFmtId="179" fontId="35" fillId="0" borderId="28" xfId="0" applyNumberFormat="1" applyFont="1" applyFill="1" applyBorder="1" applyAlignment="1">
      <alignment horizontal="right" vertical="center" shrinkToFit="1"/>
    </xf>
    <xf numFmtId="179" fontId="35" fillId="0" borderId="29" xfId="1549" applyNumberFormat="1" applyFont="1" applyFill="1" applyBorder="1" applyAlignment="1">
      <alignment horizontal="right" vertical="center" shrinkToFit="1"/>
    </xf>
    <xf numFmtId="0" fontId="35" fillId="0" borderId="32" xfId="1573" applyNumberFormat="1" applyFont="1" applyFill="1" applyBorder="1" applyAlignment="1">
      <alignment horizontal="center" vertical="center"/>
    </xf>
    <xf numFmtId="0" fontId="35" fillId="0" borderId="26" xfId="1573" applyNumberFormat="1" applyFont="1" applyFill="1" applyBorder="1" applyAlignment="1">
      <alignment horizontal="center" vertical="center"/>
    </xf>
    <xf numFmtId="0" fontId="35" fillId="0" borderId="29" xfId="1573" applyNumberFormat="1" applyFont="1" applyFill="1" applyBorder="1" applyAlignment="1">
      <alignment horizontal="center" vertical="center"/>
    </xf>
    <xf numFmtId="49" fontId="35" fillId="0" borderId="32" xfId="0" applyNumberFormat="1" applyFont="1" applyFill="1" applyBorder="1" applyAlignment="1">
      <alignment horizontal="center" vertical="center"/>
    </xf>
    <xf numFmtId="49" fontId="35" fillId="0" borderId="26" xfId="0" applyNumberFormat="1" applyFont="1" applyFill="1" applyBorder="1" applyAlignment="1">
      <alignment horizontal="center" vertical="center"/>
    </xf>
    <xf numFmtId="49" fontId="35" fillId="0" borderId="29" xfId="0" applyNumberFormat="1" applyFont="1" applyFill="1" applyBorder="1" applyAlignment="1">
      <alignment horizontal="center" vertical="center"/>
    </xf>
    <xf numFmtId="0" fontId="35" fillId="0" borderId="32" xfId="1573" applyNumberFormat="1" applyFont="1" applyFill="1" applyBorder="1" applyAlignment="1">
      <alignment horizontal="left" vertical="center" wrapText="1"/>
    </xf>
    <xf numFmtId="179" fontId="35" fillId="0" borderId="32" xfId="0" applyNumberFormat="1" applyFont="1" applyFill="1" applyBorder="1" applyAlignment="1">
      <alignment horizontal="right" vertical="center" shrinkToFit="1"/>
    </xf>
    <xf numFmtId="179" fontId="35" fillId="0" borderId="26" xfId="0" applyNumberFormat="1" applyFont="1" applyFill="1" applyBorder="1" applyAlignment="1">
      <alignment horizontal="right" vertical="center" shrinkToFit="1"/>
    </xf>
    <xf numFmtId="179" fontId="35" fillId="0" borderId="29" xfId="0" applyNumberFormat="1" applyFont="1" applyFill="1" applyBorder="1" applyAlignment="1">
      <alignment horizontal="right" vertical="center" shrinkToFit="1"/>
    </xf>
    <xf numFmtId="0" fontId="35" fillId="0" borderId="19" xfId="0" applyNumberFormat="1" applyFont="1" applyFill="1" applyBorder="1" applyAlignment="1">
      <alignment horizontal="centerContinuous" vertical="center"/>
    </xf>
    <xf numFmtId="0" fontId="35" fillId="0" borderId="22" xfId="0" applyNumberFormat="1" applyFont="1" applyFill="1" applyBorder="1" applyAlignment="1">
      <alignment horizontal="centerContinuous" vertical="center"/>
    </xf>
    <xf numFmtId="0" fontId="35" fillId="0" borderId="41" xfId="1573" applyNumberFormat="1" applyFont="1" applyFill="1" applyBorder="1" applyAlignment="1">
      <alignment horizontal="center" vertical="center"/>
    </xf>
    <xf numFmtId="49" fontId="35" fillId="0" borderId="30" xfId="0" applyNumberFormat="1" applyFont="1" applyFill="1" applyBorder="1" applyAlignment="1">
      <alignment horizontal="centerContinuous" vertical="center"/>
    </xf>
    <xf numFmtId="49" fontId="35" fillId="0" borderId="48" xfId="0" applyNumberFormat="1" applyFont="1" applyFill="1" applyBorder="1" applyAlignment="1">
      <alignment horizontal="centerContinuous" vertical="center"/>
    </xf>
    <xf numFmtId="0" fontId="35" fillId="0" borderId="31" xfId="0" applyNumberFormat="1" applyFont="1" applyFill="1" applyBorder="1" applyAlignment="1">
      <alignment horizontal="centerContinuous" vertical="center"/>
    </xf>
    <xf numFmtId="0" fontId="35" fillId="0" borderId="23" xfId="0" applyNumberFormat="1" applyFont="1" applyFill="1" applyBorder="1" applyAlignment="1">
      <alignment horizontal="centerContinuous" vertical="center"/>
    </xf>
    <xf numFmtId="0" fontId="35" fillId="0" borderId="63" xfId="1573" applyNumberFormat="1" applyFont="1" applyFill="1" applyBorder="1" applyAlignment="1">
      <alignment horizontal="center" vertical="center"/>
    </xf>
    <xf numFmtId="0" fontId="35" fillId="0" borderId="34" xfId="1573" applyNumberFormat="1" applyFont="1" applyFill="1" applyBorder="1" applyAlignment="1">
      <alignment horizontal="center" vertical="center"/>
    </xf>
    <xf numFmtId="0" fontId="35" fillId="0" borderId="38" xfId="1573" applyNumberFormat="1" applyFont="1" applyFill="1" applyBorder="1" applyAlignment="1">
      <alignment horizontal="center" vertical="center"/>
    </xf>
    <xf numFmtId="0" fontId="35" fillId="0" borderId="51" xfId="0" applyNumberFormat="1" applyFont="1" applyFill="1" applyBorder="1" applyAlignment="1">
      <alignment horizontal="centerContinuous" vertical="center"/>
    </xf>
    <xf numFmtId="179" fontId="35" fillId="0" borderId="71" xfId="0" applyNumberFormat="1" applyFont="1" applyFill="1" applyBorder="1" applyAlignment="1">
      <alignment horizontal="right" vertical="center" shrinkToFit="1"/>
    </xf>
    <xf numFmtId="179" fontId="35" fillId="0" borderId="49" xfId="0" applyNumberFormat="1" applyFont="1" applyFill="1" applyBorder="1" applyAlignment="1">
      <alignment horizontal="right" vertical="center" shrinkToFit="1"/>
    </xf>
    <xf numFmtId="178" fontId="35" fillId="0" borderId="25" xfId="0" applyNumberFormat="1" applyFont="1" applyFill="1" applyBorder="1" applyAlignment="1">
      <alignment horizontal="right" vertical="center" shrinkToFit="1"/>
    </xf>
    <xf numFmtId="178" fontId="35" fillId="0" borderId="28" xfId="0" applyNumberFormat="1" applyFont="1" applyFill="1" applyBorder="1" applyAlignment="1">
      <alignment horizontal="right" vertical="center" shrinkToFit="1"/>
    </xf>
    <xf numFmtId="179" fontId="35" fillId="0" borderId="72" xfId="0" applyNumberFormat="1" applyFont="1" applyFill="1" applyBorder="1" applyAlignment="1">
      <alignment horizontal="right" vertical="center" shrinkToFit="1"/>
    </xf>
    <xf numFmtId="0" fontId="35" fillId="0" borderId="5" xfId="1549" applyFont="1" applyFill="1" applyBorder="1" applyAlignment="1">
      <alignment horizontal="center" vertical="center"/>
    </xf>
    <xf numFmtId="0" fontId="35" fillId="0" borderId="0" xfId="0" applyFont="1" applyFill="1" applyBorder="1">
      <alignment vertical="center"/>
    </xf>
    <xf numFmtId="179" fontId="35" fillId="0" borderId="21" xfId="0" applyNumberFormat="1" applyFont="1" applyFill="1" applyBorder="1" applyAlignment="1">
      <alignment horizontal="right" vertical="center" shrinkToFit="1"/>
    </xf>
    <xf numFmtId="0" fontId="35" fillId="0" borderId="3" xfId="0" applyFont="1" applyFill="1" applyBorder="1" applyAlignment="1">
      <alignment horizontal="center" vertical="center" wrapText="1"/>
    </xf>
    <xf numFmtId="180" fontId="35" fillId="0" borderId="17" xfId="0" applyNumberFormat="1" applyFont="1" applyFill="1" applyBorder="1" applyAlignment="1">
      <alignment horizontal="right" vertical="center"/>
    </xf>
    <xf numFmtId="180" fontId="35" fillId="0" borderId="3" xfId="0" applyNumberFormat="1" applyFont="1" applyFill="1" applyBorder="1" applyAlignment="1">
      <alignment horizontal="right" vertical="center"/>
    </xf>
    <xf numFmtId="0" fontId="35" fillId="0" borderId="3" xfId="0" applyFont="1" applyFill="1" applyBorder="1" applyAlignment="1">
      <alignment horizontal="center" vertical="center" wrapText="1"/>
    </xf>
    <xf numFmtId="0" fontId="35" fillId="0" borderId="17" xfId="0" applyFont="1" applyFill="1" applyBorder="1" applyAlignment="1">
      <alignment horizontal="center" vertical="center" wrapText="1"/>
    </xf>
    <xf numFmtId="0" fontId="35" fillId="0" borderId="22" xfId="0" applyFont="1" applyFill="1" applyBorder="1" applyAlignment="1">
      <alignment horizontal="center" vertical="center"/>
    </xf>
    <xf numFmtId="0" fontId="35" fillId="27" borderId="22" xfId="0" applyFont="1" applyFill="1" applyBorder="1" applyAlignment="1">
      <alignment horizontal="center" vertical="center"/>
    </xf>
    <xf numFmtId="0" fontId="35" fillId="27" borderId="23" xfId="0" applyFont="1" applyFill="1" applyBorder="1" applyAlignment="1">
      <alignment horizontal="center" vertical="center"/>
    </xf>
    <xf numFmtId="179" fontId="35" fillId="0" borderId="3" xfId="0" applyNumberFormat="1" applyFont="1" applyFill="1" applyBorder="1" applyAlignment="1">
      <alignment horizontal="right" vertical="center" shrinkToFit="1"/>
    </xf>
    <xf numFmtId="0" fontId="35" fillId="27" borderId="4" xfId="0" applyFont="1" applyFill="1" applyBorder="1" applyAlignment="1">
      <alignment horizontal="center" vertical="center" wrapText="1"/>
    </xf>
    <xf numFmtId="0" fontId="35" fillId="0" borderId="51" xfId="0" applyFont="1" applyBorder="1" applyAlignment="1">
      <alignment horizontal="centerContinuous" vertical="center"/>
    </xf>
    <xf numFmtId="0" fontId="35" fillId="27" borderId="22" xfId="0" applyFont="1" applyFill="1" applyBorder="1" applyAlignment="1">
      <alignment horizontal="center" vertical="center"/>
    </xf>
    <xf numFmtId="0" fontId="35" fillId="27" borderId="23" xfId="0" applyFont="1" applyFill="1" applyBorder="1" applyAlignment="1">
      <alignment horizontal="center" vertical="center"/>
    </xf>
    <xf numFmtId="179" fontId="40" fillId="0" borderId="0" xfId="0" applyNumberFormat="1" applyFont="1">
      <alignment vertical="center"/>
    </xf>
    <xf numFmtId="0" fontId="35" fillId="0" borderId="3" xfId="0" applyFont="1" applyFill="1" applyBorder="1" applyAlignment="1">
      <alignment horizontal="center" vertical="center" wrapText="1"/>
    </xf>
    <xf numFmtId="179" fontId="35" fillId="0" borderId="3" xfId="0" applyNumberFormat="1" applyFont="1" applyFill="1" applyBorder="1" applyAlignment="1">
      <alignment horizontal="right" vertical="center"/>
    </xf>
    <xf numFmtId="0" fontId="44" fillId="0" borderId="0" xfId="0" applyFont="1" applyFill="1" applyAlignment="1">
      <alignment vertical="center"/>
    </xf>
    <xf numFmtId="0" fontId="35" fillId="0" borderId="35" xfId="1549" applyFont="1" applyBorder="1" applyAlignment="1">
      <alignment horizontal="center" vertical="center"/>
    </xf>
    <xf numFmtId="0" fontId="35" fillId="0" borderId="29" xfId="1549" applyFont="1" applyBorder="1" applyAlignment="1">
      <alignment horizontal="center" vertical="center"/>
    </xf>
    <xf numFmtId="0" fontId="35" fillId="0" borderId="72" xfId="1549" applyFont="1" applyBorder="1" applyAlignment="1">
      <alignment horizontal="center" vertical="center"/>
    </xf>
    <xf numFmtId="0" fontId="35" fillId="0" borderId="52" xfId="1549" applyFont="1" applyBorder="1" applyAlignment="1">
      <alignment horizontal="center" vertical="center"/>
    </xf>
    <xf numFmtId="0" fontId="35" fillId="0" borderId="26" xfId="1549" applyFont="1" applyBorder="1" applyAlignment="1">
      <alignment horizontal="center" vertical="center"/>
    </xf>
    <xf numFmtId="0" fontId="35" fillId="0" borderId="4" xfId="1549" applyFont="1" applyFill="1" applyBorder="1" applyAlignment="1">
      <alignment horizontal="center" vertical="center"/>
    </xf>
    <xf numFmtId="0" fontId="35" fillId="0" borderId="26" xfId="1549" applyFont="1" applyFill="1" applyBorder="1" applyAlignment="1">
      <alignment horizontal="center" vertical="center"/>
    </xf>
    <xf numFmtId="0" fontId="35" fillId="0" borderId="35" xfId="1549" applyFont="1" applyFill="1" applyBorder="1" applyAlignment="1">
      <alignment horizontal="center" vertical="center"/>
    </xf>
    <xf numFmtId="0" fontId="35" fillId="0" borderId="72" xfId="1549" applyFont="1" applyFill="1" applyBorder="1" applyAlignment="1">
      <alignment horizontal="center" vertical="center"/>
    </xf>
    <xf numFmtId="0" fontId="35" fillId="0" borderId="32" xfId="1549" applyFont="1" applyFill="1" applyBorder="1" applyAlignment="1">
      <alignment horizontal="center" vertical="center"/>
    </xf>
    <xf numFmtId="0" fontId="35" fillId="0" borderId="52" xfId="1549" applyFont="1" applyFill="1" applyBorder="1" applyAlignment="1">
      <alignment horizontal="center" vertical="center"/>
    </xf>
    <xf numFmtId="0" fontId="35" fillId="0" borderId="29" xfId="1549" applyFont="1" applyFill="1" applyBorder="1" applyAlignment="1">
      <alignment horizontal="center" vertical="center"/>
    </xf>
    <xf numFmtId="0" fontId="35" fillId="0" borderId="3" xfId="0" applyFont="1" applyFill="1" applyBorder="1" applyAlignment="1">
      <alignment horizontal="center" vertical="center" wrapText="1"/>
    </xf>
    <xf numFmtId="0" fontId="35" fillId="0" borderId="23" xfId="0" applyFont="1" applyFill="1" applyBorder="1" applyAlignment="1">
      <alignment horizontal="center" vertical="center"/>
    </xf>
    <xf numFmtId="179" fontId="35" fillId="0" borderId="17" xfId="0" applyNumberFormat="1" applyFont="1" applyFill="1" applyBorder="1" applyAlignment="1">
      <alignment horizontal="right" vertical="center" shrinkToFit="1"/>
    </xf>
    <xf numFmtId="178" fontId="35" fillId="0" borderId="17" xfId="0" applyNumberFormat="1" applyFont="1" applyFill="1" applyBorder="1" applyAlignment="1">
      <alignment horizontal="right" vertical="center" shrinkToFit="1"/>
    </xf>
    <xf numFmtId="0" fontId="35" fillId="0" borderId="3" xfId="0" applyFont="1" applyFill="1" applyBorder="1" applyAlignment="1">
      <alignment horizontal="center" vertical="center" shrinkToFit="1"/>
    </xf>
    <xf numFmtId="0" fontId="35" fillId="0" borderId="3" xfId="1386" applyFont="1" applyFill="1" applyBorder="1" applyAlignment="1">
      <alignment vertical="center"/>
    </xf>
    <xf numFmtId="0" fontId="60" fillId="0" borderId="3" xfId="1147" applyFont="1" applyFill="1" applyBorder="1" applyAlignment="1" applyProtection="1">
      <alignment vertical="center"/>
      <protection locked="0"/>
    </xf>
    <xf numFmtId="0" fontId="60" fillId="0" borderId="4" xfId="1147" applyFont="1" applyFill="1" applyBorder="1" applyAlignment="1" applyProtection="1">
      <alignment vertical="center"/>
      <protection locked="0"/>
    </xf>
    <xf numFmtId="0" fontId="43" fillId="0" borderId="0" xfId="0" applyFont="1" applyFill="1" applyBorder="1">
      <alignment vertical="center"/>
    </xf>
    <xf numFmtId="179" fontId="35" fillId="0" borderId="27" xfId="0" applyNumberFormat="1" applyFont="1" applyFill="1" applyBorder="1" applyAlignment="1">
      <alignment horizontal="right" vertical="center" shrinkToFit="1"/>
    </xf>
    <xf numFmtId="178" fontId="35" fillId="0" borderId="27" xfId="0" applyNumberFormat="1" applyFont="1" applyFill="1" applyBorder="1" applyAlignment="1">
      <alignment horizontal="right" vertical="center" shrinkToFit="1"/>
    </xf>
    <xf numFmtId="179" fontId="35" fillId="0" borderId="32" xfId="1573" applyNumberFormat="1" applyFont="1" applyFill="1" applyBorder="1" applyAlignment="1">
      <alignment horizontal="right" vertical="center"/>
    </xf>
    <xf numFmtId="179" fontId="35" fillId="0" borderId="26" xfId="1573" applyNumberFormat="1" applyFont="1" applyFill="1" applyBorder="1" applyAlignment="1">
      <alignment horizontal="right" vertical="center"/>
    </xf>
    <xf numFmtId="179" fontId="35" fillId="0" borderId="29" xfId="1573" applyNumberFormat="1" applyFont="1" applyFill="1" applyBorder="1" applyAlignment="1">
      <alignment horizontal="right" vertical="center"/>
    </xf>
    <xf numFmtId="179" fontId="35" fillId="0" borderId="3" xfId="1573" applyNumberFormat="1" applyFont="1" applyFill="1" applyBorder="1" applyAlignment="1">
      <alignment horizontal="right" vertical="center"/>
    </xf>
    <xf numFmtId="179" fontId="35" fillId="0" borderId="21" xfId="1573" applyNumberFormat="1" applyFont="1" applyFill="1" applyBorder="1" applyAlignment="1">
      <alignment horizontal="right" vertical="center"/>
    </xf>
    <xf numFmtId="178" fontId="35" fillId="0" borderId="3" xfId="1573" applyNumberFormat="1" applyFont="1" applyFill="1" applyBorder="1" applyAlignment="1">
      <alignment horizontal="right" vertical="center"/>
    </xf>
    <xf numFmtId="179" fontId="35" fillId="0" borderId="3" xfId="0" applyNumberFormat="1" applyFont="1" applyFill="1" applyBorder="1" applyAlignment="1">
      <alignment horizontal="right" vertical="center"/>
    </xf>
    <xf numFmtId="179" fontId="35" fillId="0" borderId="5" xfId="0" applyNumberFormat="1" applyFont="1" applyFill="1" applyBorder="1" applyAlignment="1">
      <alignment horizontal="right" vertical="center" shrinkToFit="1"/>
    </xf>
    <xf numFmtId="179" fontId="35" fillId="0" borderId="27" xfId="1549" applyNumberFormat="1" applyFont="1" applyFill="1" applyBorder="1" applyAlignment="1">
      <alignment horizontal="right" vertical="center" shrinkToFit="1"/>
    </xf>
    <xf numFmtId="178" fontId="35" fillId="0" borderId="27" xfId="1549" applyNumberFormat="1" applyFont="1" applyFill="1" applyBorder="1" applyAlignment="1">
      <alignment horizontal="right" vertical="center" shrinkToFit="1"/>
    </xf>
    <xf numFmtId="179" fontId="35" fillId="0" borderId="52" xfId="1549" applyNumberFormat="1" applyFont="1" applyFill="1" applyBorder="1" applyAlignment="1">
      <alignment horizontal="right" vertical="center" shrinkToFit="1"/>
    </xf>
    <xf numFmtId="178" fontId="35" fillId="0" borderId="52" xfId="1549" applyNumberFormat="1" applyFont="1" applyFill="1" applyBorder="1" applyAlignment="1">
      <alignment horizontal="right" vertical="center" shrinkToFit="1"/>
    </xf>
    <xf numFmtId="179" fontId="35" fillId="0" borderId="52" xfId="0" applyNumberFormat="1" applyFont="1" applyFill="1" applyBorder="1" applyAlignment="1">
      <alignment horizontal="right" vertical="center" shrinkToFit="1"/>
    </xf>
    <xf numFmtId="178" fontId="35" fillId="0" borderId="52" xfId="0" applyNumberFormat="1" applyFont="1" applyFill="1" applyBorder="1" applyAlignment="1">
      <alignment horizontal="right" vertical="center" shrinkToFit="1"/>
    </xf>
    <xf numFmtId="179" fontId="35" fillId="0" borderId="32" xfId="1573" applyNumberFormat="1" applyFont="1" applyFill="1" applyBorder="1" applyAlignment="1">
      <alignment horizontal="right" vertical="center" shrinkToFit="1"/>
    </xf>
    <xf numFmtId="179" fontId="35" fillId="0" borderId="73" xfId="0" applyNumberFormat="1" applyFont="1" applyFill="1" applyBorder="1" applyAlignment="1">
      <alignment horizontal="right" vertical="center" shrinkToFit="1"/>
    </xf>
    <xf numFmtId="178" fontId="35" fillId="0" borderId="73" xfId="1743" applyNumberFormat="1" applyFont="1" applyFill="1" applyBorder="1" applyAlignment="1">
      <alignment horizontal="right" vertical="center" shrinkToFit="1"/>
    </xf>
    <xf numFmtId="179" fontId="35" fillId="0" borderId="26" xfId="1573" applyNumberFormat="1" applyFont="1" applyFill="1" applyBorder="1" applyAlignment="1">
      <alignment horizontal="right" vertical="center" shrinkToFit="1"/>
    </xf>
    <xf numFmtId="179" fontId="35" fillId="0" borderId="34" xfId="0" applyNumberFormat="1" applyFont="1" applyFill="1" applyBorder="1" applyAlignment="1">
      <alignment horizontal="right" vertical="center" shrinkToFit="1"/>
    </xf>
    <xf numFmtId="178" fontId="35" fillId="0" borderId="34" xfId="1743" applyNumberFormat="1" applyFont="1" applyFill="1" applyBorder="1" applyAlignment="1">
      <alignment horizontal="right" vertical="center" shrinkToFit="1"/>
    </xf>
    <xf numFmtId="179" fontId="35" fillId="0" borderId="29" xfId="1573" applyNumberFormat="1" applyFont="1" applyFill="1" applyBorder="1" applyAlignment="1">
      <alignment horizontal="right" vertical="center" shrinkToFit="1"/>
    </xf>
    <xf numFmtId="178" fontId="35" fillId="0" borderId="29" xfId="0" applyNumberFormat="1" applyFont="1" applyFill="1" applyBorder="1" applyAlignment="1">
      <alignment horizontal="right" vertical="center" shrinkToFit="1"/>
    </xf>
    <xf numFmtId="179" fontId="35" fillId="0" borderId="38" xfId="0" applyNumberFormat="1" applyFont="1" applyFill="1" applyBorder="1" applyAlignment="1">
      <alignment horizontal="right" vertical="center" shrinkToFit="1"/>
    </xf>
    <xf numFmtId="178" fontId="35" fillId="0" borderId="38" xfId="1743" applyNumberFormat="1" applyFont="1" applyFill="1" applyBorder="1" applyAlignment="1">
      <alignment horizontal="right" vertical="center" shrinkToFit="1"/>
    </xf>
    <xf numFmtId="179" fontId="35" fillId="0" borderId="3" xfId="1573" applyNumberFormat="1" applyFont="1" applyFill="1" applyBorder="1" applyAlignment="1">
      <alignment horizontal="right" vertical="center" shrinkToFit="1"/>
    </xf>
    <xf numFmtId="179" fontId="35" fillId="0" borderId="31" xfId="0" applyNumberFormat="1" applyFont="1" applyFill="1" applyBorder="1" applyAlignment="1">
      <alignment horizontal="right" vertical="center" shrinkToFit="1"/>
    </xf>
    <xf numFmtId="178" fontId="35" fillId="0" borderId="31" xfId="1743" applyNumberFormat="1" applyFont="1" applyFill="1" applyBorder="1" applyAlignment="1">
      <alignment horizontal="right" vertical="center" shrinkToFit="1"/>
    </xf>
    <xf numFmtId="49" fontId="35" fillId="0" borderId="41" xfId="0" applyNumberFormat="1" applyFont="1" applyFill="1" applyBorder="1" applyAlignment="1">
      <alignment horizontal="center" vertical="center"/>
    </xf>
    <xf numFmtId="0" fontId="35" fillId="0" borderId="41" xfId="1573" applyNumberFormat="1" applyFont="1" applyFill="1" applyBorder="1" applyAlignment="1">
      <alignment horizontal="left" vertical="center" wrapText="1"/>
    </xf>
    <xf numFmtId="179" fontId="35" fillId="0" borderId="41" xfId="1573" applyNumberFormat="1" applyFont="1" applyFill="1" applyBorder="1" applyAlignment="1">
      <alignment horizontal="right" vertical="center"/>
    </xf>
    <xf numFmtId="178" fontId="35" fillId="0" borderId="41" xfId="1573" applyNumberFormat="1" applyFont="1" applyFill="1" applyBorder="1" applyAlignment="1">
      <alignment horizontal="right" vertical="center"/>
    </xf>
    <xf numFmtId="178" fontId="35" fillId="0" borderId="26" xfId="1573" applyNumberFormat="1" applyFont="1" applyFill="1" applyBorder="1" applyAlignment="1">
      <alignment horizontal="right" vertical="center"/>
    </xf>
    <xf numFmtId="178" fontId="35" fillId="0" borderId="29" xfId="1573" applyNumberFormat="1" applyFont="1" applyFill="1" applyBorder="1" applyAlignment="1">
      <alignment horizontal="right" vertical="center"/>
    </xf>
    <xf numFmtId="0" fontId="35" fillId="27" borderId="22" xfId="0" applyFont="1" applyFill="1" applyBorder="1" applyAlignment="1">
      <alignment horizontal="center" vertical="center"/>
    </xf>
    <xf numFmtId="0" fontId="35" fillId="27" borderId="23" xfId="0" applyFont="1" applyFill="1" applyBorder="1" applyAlignment="1">
      <alignment horizontal="center" vertical="center"/>
    </xf>
    <xf numFmtId="0" fontId="35" fillId="27" borderId="46" xfId="0" applyFont="1" applyFill="1" applyBorder="1" applyAlignment="1">
      <alignment horizontal="center" vertical="center" wrapText="1"/>
    </xf>
    <xf numFmtId="0" fontId="35" fillId="27" borderId="47" xfId="0" applyFont="1" applyFill="1" applyBorder="1" applyAlignment="1">
      <alignment horizontal="center" vertical="center" wrapText="1"/>
    </xf>
    <xf numFmtId="0" fontId="35" fillId="27" borderId="4" xfId="1549" applyFont="1" applyFill="1" applyBorder="1" applyAlignment="1">
      <alignment horizontal="center" vertical="center"/>
    </xf>
    <xf numFmtId="0" fontId="35" fillId="27" borderId="16" xfId="1549" applyFont="1" applyFill="1" applyBorder="1" applyAlignment="1">
      <alignment horizontal="center" vertical="center"/>
    </xf>
    <xf numFmtId="0" fontId="35" fillId="27" borderId="17" xfId="1549" applyFont="1" applyFill="1" applyBorder="1" applyAlignment="1">
      <alignment horizontal="center" vertical="center"/>
    </xf>
    <xf numFmtId="0" fontId="34" fillId="27" borderId="21" xfId="0" applyFont="1" applyFill="1" applyBorder="1" applyAlignment="1">
      <alignment horizontal="center" vertical="center" wrapText="1"/>
    </xf>
    <xf numFmtId="0" fontId="34" fillId="27" borderId="16" xfId="0" applyFont="1" applyFill="1" applyBorder="1" applyAlignment="1">
      <alignment horizontal="center" vertical="center" wrapText="1"/>
    </xf>
    <xf numFmtId="0" fontId="34" fillId="27" borderId="17" xfId="0" applyFont="1" applyFill="1" applyBorder="1" applyAlignment="1">
      <alignment horizontal="center" vertical="center" wrapText="1"/>
    </xf>
    <xf numFmtId="0" fontId="35" fillId="27" borderId="19" xfId="0" applyFont="1" applyFill="1" applyBorder="1" applyAlignment="1">
      <alignment horizontal="center" vertical="center" wrapText="1"/>
    </xf>
    <xf numFmtId="0" fontId="35" fillId="27" borderId="31" xfId="0" applyFont="1" applyFill="1" applyBorder="1" applyAlignment="1">
      <alignment horizontal="center" vertical="center" wrapText="1"/>
    </xf>
    <xf numFmtId="0" fontId="35" fillId="27" borderId="51" xfId="0" applyFont="1" applyFill="1" applyBorder="1" applyAlignment="1">
      <alignment horizontal="center" vertical="center" wrapText="1"/>
    </xf>
    <xf numFmtId="0" fontId="34" fillId="27" borderId="4" xfId="0" applyFont="1" applyFill="1" applyBorder="1" applyAlignment="1">
      <alignment horizontal="center" vertical="center" wrapText="1"/>
    </xf>
    <xf numFmtId="0" fontId="35" fillId="0" borderId="4" xfId="0" applyFont="1" applyFill="1" applyBorder="1" applyAlignment="1">
      <alignment horizontal="center" vertical="center"/>
    </xf>
    <xf numFmtId="0" fontId="35" fillId="0" borderId="16" xfId="0" applyFont="1" applyFill="1" applyBorder="1" applyAlignment="1">
      <alignment horizontal="center" vertical="center"/>
    </xf>
    <xf numFmtId="0" fontId="35" fillId="0" borderId="17" xfId="0" applyFont="1" applyFill="1" applyBorder="1" applyAlignment="1">
      <alignment horizontal="center" vertical="center"/>
    </xf>
    <xf numFmtId="0" fontId="35" fillId="0" borderId="22" xfId="0" applyFont="1" applyFill="1" applyBorder="1" applyAlignment="1">
      <alignment horizontal="center" vertical="center" wrapText="1"/>
    </xf>
    <xf numFmtId="0" fontId="35" fillId="0" borderId="48" xfId="0" applyFont="1" applyFill="1" applyBorder="1" applyAlignment="1">
      <alignment horizontal="center" vertical="center" wrapText="1"/>
    </xf>
    <xf numFmtId="0" fontId="35" fillId="0" borderId="23" xfId="0" applyFont="1" applyFill="1" applyBorder="1" applyAlignment="1">
      <alignment horizontal="center" vertical="center" wrapText="1"/>
    </xf>
    <xf numFmtId="0" fontId="35" fillId="0" borderId="18"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35" fillId="0" borderId="37" xfId="0" applyFont="1" applyFill="1" applyBorder="1" applyAlignment="1">
      <alignment horizontal="center" vertical="center" wrapText="1"/>
    </xf>
    <xf numFmtId="0" fontId="35" fillId="27" borderId="46" xfId="0" applyFont="1" applyFill="1" applyBorder="1" applyAlignment="1">
      <alignment horizontal="center" vertical="center"/>
    </xf>
    <xf numFmtId="0" fontId="35" fillId="27" borderId="47" xfId="0" applyFont="1" applyFill="1" applyBorder="1" applyAlignment="1">
      <alignment horizontal="center" vertical="center"/>
    </xf>
    <xf numFmtId="0" fontId="35" fillId="27" borderId="19" xfId="0" applyFont="1" applyFill="1" applyBorder="1" applyAlignment="1">
      <alignment horizontal="center" vertical="center"/>
    </xf>
    <xf numFmtId="0" fontId="35" fillId="27" borderId="30" xfId="0" applyFont="1" applyFill="1" applyBorder="1" applyAlignment="1">
      <alignment horizontal="center" vertical="center"/>
    </xf>
    <xf numFmtId="0" fontId="35" fillId="27" borderId="31" xfId="0" applyFont="1" applyFill="1" applyBorder="1" applyAlignment="1">
      <alignment horizontal="center" vertical="center"/>
    </xf>
    <xf numFmtId="0" fontId="34" fillId="27" borderId="46" xfId="0" applyFont="1" applyFill="1" applyBorder="1" applyAlignment="1">
      <alignment horizontal="center" vertical="center" wrapText="1"/>
    </xf>
    <xf numFmtId="0" fontId="34" fillId="27" borderId="47" xfId="0" applyFont="1" applyFill="1" applyBorder="1" applyAlignment="1">
      <alignment horizontal="center" vertical="center" wrapText="1"/>
    </xf>
    <xf numFmtId="0" fontId="35" fillId="0" borderId="5" xfId="0" applyFont="1" applyFill="1" applyBorder="1" applyAlignment="1">
      <alignment horizontal="center" vertical="center" shrinkToFit="1"/>
    </xf>
    <xf numFmtId="0" fontId="35" fillId="0" borderId="6" xfId="0" applyFont="1" applyFill="1" applyBorder="1" applyAlignment="1">
      <alignment horizontal="center" vertical="center" shrinkToFit="1"/>
    </xf>
    <xf numFmtId="0" fontId="35" fillId="27" borderId="4" xfId="0" applyFont="1" applyFill="1" applyBorder="1" applyAlignment="1">
      <alignment horizontal="center" vertical="center" shrinkToFit="1"/>
    </xf>
    <xf numFmtId="0" fontId="35" fillId="27" borderId="16" xfId="0" applyFont="1" applyFill="1" applyBorder="1" applyAlignment="1">
      <alignment horizontal="center" vertical="center" shrinkToFit="1"/>
    </xf>
    <xf numFmtId="0" fontId="35" fillId="27" borderId="17" xfId="0" applyFont="1" applyFill="1" applyBorder="1" applyAlignment="1">
      <alignment horizontal="center" vertical="center" shrinkToFit="1"/>
    </xf>
    <xf numFmtId="0" fontId="35" fillId="27" borderId="4" xfId="0" applyFont="1" applyFill="1" applyBorder="1" applyAlignment="1">
      <alignment horizontal="center" vertical="center"/>
    </xf>
    <xf numFmtId="0" fontId="35" fillId="27" borderId="16" xfId="0" applyFont="1" applyFill="1" applyBorder="1" applyAlignment="1">
      <alignment horizontal="center" vertical="center"/>
    </xf>
    <xf numFmtId="0" fontId="35" fillId="27" borderId="17" xfId="0" applyFont="1" applyFill="1" applyBorder="1" applyAlignment="1">
      <alignment horizontal="center" vertical="center"/>
    </xf>
    <xf numFmtId="0" fontId="35" fillId="27" borderId="51" xfId="0" applyFont="1" applyFill="1" applyBorder="1" applyAlignment="1">
      <alignment horizontal="center" vertical="center"/>
    </xf>
    <xf numFmtId="0" fontId="35" fillId="27" borderId="3" xfId="0" applyFont="1" applyFill="1" applyBorder="1" applyAlignment="1">
      <alignment horizontal="center" vertical="center"/>
    </xf>
    <xf numFmtId="0" fontId="35" fillId="0" borderId="21" xfId="0" applyFont="1" applyFill="1" applyBorder="1" applyAlignment="1">
      <alignment horizontal="center" vertical="center"/>
    </xf>
    <xf numFmtId="0" fontId="35" fillId="0" borderId="21" xfId="0" applyFont="1" applyFill="1" applyBorder="1" applyAlignment="1">
      <alignment horizontal="center" vertical="center" shrinkToFit="1"/>
    </xf>
    <xf numFmtId="0" fontId="35" fillId="0" borderId="16" xfId="0" applyFont="1" applyFill="1" applyBorder="1" applyAlignment="1">
      <alignment horizontal="center" vertical="center" shrinkToFit="1"/>
    </xf>
    <xf numFmtId="0" fontId="35" fillId="0" borderId="17" xfId="0" applyFont="1" applyFill="1" applyBorder="1" applyAlignment="1">
      <alignment horizontal="center" vertical="center" shrinkToFit="1"/>
    </xf>
    <xf numFmtId="0" fontId="35" fillId="0" borderId="18" xfId="0" applyFont="1" applyFill="1" applyBorder="1" applyAlignment="1">
      <alignment horizontal="center" vertical="center" shrinkToFit="1"/>
    </xf>
    <xf numFmtId="0" fontId="35" fillId="0" borderId="37" xfId="0" applyFont="1" applyFill="1" applyBorder="1" applyAlignment="1">
      <alignment horizontal="center" vertical="center" shrinkToFit="1"/>
    </xf>
    <xf numFmtId="0" fontId="35" fillId="0" borderId="51" xfId="0" applyFont="1" applyFill="1" applyBorder="1" applyAlignment="1">
      <alignment horizontal="center" vertical="center" wrapText="1"/>
    </xf>
    <xf numFmtId="0" fontId="35" fillId="0" borderId="31" xfId="0" applyFont="1" applyFill="1" applyBorder="1" applyAlignment="1">
      <alignment horizontal="center" vertical="center" wrapText="1"/>
    </xf>
    <xf numFmtId="0" fontId="35" fillId="0" borderId="3" xfId="0" applyFont="1" applyFill="1" applyBorder="1" applyAlignment="1">
      <alignment horizontal="center" vertical="center"/>
    </xf>
    <xf numFmtId="0" fontId="34" fillId="0" borderId="21" xfId="0" applyFont="1" applyFill="1" applyBorder="1" applyAlignment="1">
      <alignment horizontal="center" vertical="center" wrapText="1"/>
    </xf>
    <xf numFmtId="0" fontId="34" fillId="0" borderId="16"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5" fillId="0" borderId="51" xfId="0" applyFont="1" applyFill="1" applyBorder="1" applyAlignment="1">
      <alignment horizontal="center" vertical="center"/>
    </xf>
    <xf numFmtId="0" fontId="35" fillId="0" borderId="47" xfId="0" applyFont="1" applyFill="1" applyBorder="1" applyAlignment="1">
      <alignment horizontal="center" vertical="center"/>
    </xf>
    <xf numFmtId="0" fontId="34" fillId="0" borderId="51" xfId="0" applyFont="1" applyFill="1" applyBorder="1" applyAlignment="1">
      <alignment horizontal="center" vertical="center" wrapText="1"/>
    </xf>
    <xf numFmtId="0" fontId="34" fillId="0" borderId="47" xfId="0" applyFont="1" applyFill="1" applyBorder="1" applyAlignment="1">
      <alignment horizontal="center" vertical="center" wrapText="1"/>
    </xf>
    <xf numFmtId="0" fontId="35" fillId="0" borderId="47" xfId="0" applyFont="1" applyFill="1" applyBorder="1" applyAlignment="1">
      <alignment horizontal="center" vertical="center" wrapText="1"/>
    </xf>
    <xf numFmtId="0" fontId="35" fillId="27" borderId="20" xfId="1549" applyFont="1" applyFill="1" applyBorder="1" applyAlignment="1">
      <alignment horizontal="center" vertical="center"/>
    </xf>
    <xf numFmtId="0" fontId="35" fillId="27" borderId="24" xfId="1549" applyFont="1" applyFill="1" applyBorder="1" applyAlignment="1">
      <alignment horizontal="center" vertical="center"/>
    </xf>
    <xf numFmtId="0" fontId="34" fillId="27" borderId="19" xfId="0" applyFont="1" applyFill="1" applyBorder="1" applyAlignment="1">
      <alignment horizontal="center" vertical="center" wrapText="1"/>
    </xf>
    <xf numFmtId="0" fontId="34" fillId="27" borderId="31" xfId="0" applyFont="1" applyFill="1" applyBorder="1" applyAlignment="1">
      <alignment horizontal="center" vertical="center" wrapText="1"/>
    </xf>
    <xf numFmtId="0" fontId="40" fillId="0" borderId="4" xfId="0" applyFont="1" applyBorder="1" applyAlignment="1">
      <alignment horizontal="center" vertical="center"/>
    </xf>
    <xf numFmtId="0" fontId="40" fillId="0" borderId="16" xfId="0" applyFont="1" applyBorder="1" applyAlignment="1">
      <alignment horizontal="center" vertical="center"/>
    </xf>
    <xf numFmtId="0" fontId="40" fillId="0" borderId="17" xfId="0" applyFont="1" applyBorder="1" applyAlignment="1">
      <alignment horizontal="center" vertical="center"/>
    </xf>
    <xf numFmtId="0" fontId="35" fillId="0" borderId="22" xfId="0" applyFont="1" applyFill="1" applyBorder="1" applyAlignment="1">
      <alignment horizontal="center" vertical="center"/>
    </xf>
    <xf numFmtId="0" fontId="35" fillId="0" borderId="23" xfId="0" applyFont="1" applyFill="1" applyBorder="1" applyAlignment="1">
      <alignment horizontal="center" vertical="center"/>
    </xf>
    <xf numFmtId="0" fontId="35" fillId="27" borderId="51" xfId="1576" applyFont="1" applyFill="1" applyBorder="1" applyAlignment="1">
      <alignment horizontal="center" vertical="center"/>
    </xf>
    <xf numFmtId="0" fontId="35" fillId="27" borderId="31" xfId="1576" applyFont="1" applyFill="1" applyBorder="1" applyAlignment="1">
      <alignment horizontal="center" vertical="center"/>
    </xf>
    <xf numFmtId="0" fontId="35" fillId="0" borderId="39" xfId="0" applyFont="1" applyFill="1" applyBorder="1" applyAlignment="1">
      <alignment horizontal="center" vertical="center"/>
    </xf>
    <xf numFmtId="0" fontId="35" fillId="0" borderId="62" xfId="0" applyFont="1" applyFill="1" applyBorder="1" applyAlignment="1">
      <alignment horizontal="center" vertical="center"/>
    </xf>
    <xf numFmtId="0" fontId="35" fillId="0" borderId="35"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18" xfId="0" applyFont="1" applyFill="1" applyBorder="1" applyAlignment="1">
      <alignment horizontal="center" vertical="center"/>
    </xf>
    <xf numFmtId="0" fontId="35" fillId="0" borderId="61" xfId="0" applyFont="1" applyFill="1" applyBorder="1" applyAlignment="1">
      <alignment horizontal="center" vertical="center"/>
    </xf>
    <xf numFmtId="0" fontId="35" fillId="0" borderId="21" xfId="0" applyFont="1" applyFill="1" applyBorder="1" applyAlignment="1">
      <alignment vertical="center"/>
    </xf>
    <xf numFmtId="0" fontId="35" fillId="0" borderId="16" xfId="0" applyFont="1" applyFill="1" applyBorder="1" applyAlignment="1">
      <alignment vertical="center"/>
    </xf>
    <xf numFmtId="0" fontId="35" fillId="0" borderId="17" xfId="0" applyFont="1" applyFill="1" applyBorder="1" applyAlignment="1">
      <alignment vertical="center"/>
    </xf>
    <xf numFmtId="0" fontId="35" fillId="27" borderId="19" xfId="1576" applyFont="1" applyFill="1" applyBorder="1" applyAlignment="1">
      <alignment horizontal="center" vertical="center"/>
    </xf>
    <xf numFmtId="179" fontId="35" fillId="0" borderId="21" xfId="0" applyNumberFormat="1" applyFont="1" applyFill="1" applyBorder="1" applyAlignment="1">
      <alignment horizontal="right" vertical="center"/>
    </xf>
    <xf numFmtId="179" fontId="35" fillId="33" borderId="16" xfId="0" applyNumberFormat="1" applyFont="1" applyFill="1" applyBorder="1" applyAlignment="1">
      <alignment horizontal="right" vertical="center"/>
    </xf>
    <xf numFmtId="179" fontId="35" fillId="33" borderId="17" xfId="0" applyNumberFormat="1" applyFont="1" applyFill="1" applyBorder="1" applyAlignment="1">
      <alignment horizontal="right" vertical="center"/>
    </xf>
    <xf numFmtId="179" fontId="35" fillId="0" borderId="52" xfId="0" applyNumberFormat="1" applyFont="1" applyFill="1" applyBorder="1" applyAlignment="1">
      <alignment horizontal="right" vertical="center"/>
    </xf>
    <xf numFmtId="179" fontId="35" fillId="0" borderId="3" xfId="0" applyNumberFormat="1" applyFont="1" applyFill="1" applyBorder="1" applyAlignment="1">
      <alignment horizontal="right" vertical="center"/>
    </xf>
    <xf numFmtId="179" fontId="35" fillId="0" borderId="0" xfId="0" applyNumberFormat="1" applyFont="1" applyBorder="1" applyAlignment="1">
      <alignment horizontal="right" vertical="center"/>
    </xf>
    <xf numFmtId="0" fontId="35" fillId="0" borderId="0" xfId="0" applyFont="1" applyBorder="1" applyAlignment="1">
      <alignment horizontal="right" vertical="center"/>
    </xf>
    <xf numFmtId="179" fontId="35" fillId="0" borderId="0" xfId="0" applyNumberFormat="1" applyFont="1" applyFill="1" applyBorder="1" applyAlignment="1">
      <alignment horizontal="right" vertical="center"/>
    </xf>
    <xf numFmtId="0" fontId="35" fillId="0" borderId="0" xfId="0" applyFont="1" applyFill="1" applyBorder="1" applyAlignment="1">
      <alignment horizontal="right" vertical="center"/>
    </xf>
    <xf numFmtId="0" fontId="35" fillId="0" borderId="40" xfId="0" applyFont="1" applyFill="1" applyBorder="1" applyAlignment="1">
      <alignment horizontal="center" vertical="center"/>
    </xf>
    <xf numFmtId="0" fontId="35" fillId="0" borderId="36" xfId="0" applyFont="1" applyFill="1" applyBorder="1" applyAlignment="1">
      <alignment horizontal="center" vertical="center"/>
    </xf>
    <xf numFmtId="0" fontId="35" fillId="0" borderId="37" xfId="0" applyFont="1" applyFill="1" applyBorder="1" applyAlignment="1">
      <alignment horizontal="center" vertical="center"/>
    </xf>
    <xf numFmtId="179" fontId="35" fillId="0" borderId="16" xfId="0" applyNumberFormat="1" applyFont="1" applyFill="1" applyBorder="1" applyAlignment="1">
      <alignment horizontal="right" vertical="center"/>
    </xf>
    <xf numFmtId="179" fontId="35" fillId="0" borderId="17" xfId="0" applyNumberFormat="1" applyFont="1" applyFill="1" applyBorder="1" applyAlignment="1">
      <alignment horizontal="right" vertical="center"/>
    </xf>
  </cellXfs>
  <cellStyles count="1787">
    <cellStyle name="0,0_x000d__x000a_NA_x000d__x000a_" xfId="1389" xr:uid="{00000000-0005-0000-0000-000000000000}"/>
    <cellStyle name="20% - アクセント 1" xfId="1761" builtinId="30" customBuiltin="1"/>
    <cellStyle name="20% - アクセント 1 10" xfId="2" xr:uid="{00000000-0005-0000-0000-000002000000}"/>
    <cellStyle name="20% - アクセント 1 11" xfId="3" xr:uid="{00000000-0005-0000-0000-000003000000}"/>
    <cellStyle name="20% - アクセント 1 12" xfId="4" xr:uid="{00000000-0005-0000-0000-000004000000}"/>
    <cellStyle name="20% - アクセント 1 13" xfId="5" xr:uid="{00000000-0005-0000-0000-000005000000}"/>
    <cellStyle name="20% - アクセント 1 14" xfId="6" xr:uid="{00000000-0005-0000-0000-000006000000}"/>
    <cellStyle name="20% - アクセント 1 15" xfId="7" xr:uid="{00000000-0005-0000-0000-000007000000}"/>
    <cellStyle name="20% - アクセント 1 16" xfId="8" xr:uid="{00000000-0005-0000-0000-000008000000}"/>
    <cellStyle name="20% - アクセント 1 17" xfId="9" xr:uid="{00000000-0005-0000-0000-000009000000}"/>
    <cellStyle name="20% - アクセント 1 18" xfId="10" xr:uid="{00000000-0005-0000-0000-00000A000000}"/>
    <cellStyle name="20% - アクセント 1 19" xfId="11" xr:uid="{00000000-0005-0000-0000-00000B000000}"/>
    <cellStyle name="20% - アクセント 1 2" xfId="12" xr:uid="{00000000-0005-0000-0000-00000C000000}"/>
    <cellStyle name="20% - アクセント 1 2 2" xfId="13" xr:uid="{00000000-0005-0000-0000-00000D000000}"/>
    <cellStyle name="20% - アクセント 1 20" xfId="14" xr:uid="{00000000-0005-0000-0000-00000E000000}"/>
    <cellStyle name="20% - アクセント 1 21" xfId="15" xr:uid="{00000000-0005-0000-0000-00000F000000}"/>
    <cellStyle name="20% - アクセント 1 22" xfId="16" xr:uid="{00000000-0005-0000-0000-000010000000}"/>
    <cellStyle name="20% - アクセント 1 23" xfId="17" xr:uid="{00000000-0005-0000-0000-000011000000}"/>
    <cellStyle name="20% - アクセント 1 24" xfId="18" xr:uid="{00000000-0005-0000-0000-000012000000}"/>
    <cellStyle name="20% - アクセント 1 25" xfId="19" xr:uid="{00000000-0005-0000-0000-000013000000}"/>
    <cellStyle name="20% - アクセント 1 3" xfId="20" xr:uid="{00000000-0005-0000-0000-000014000000}"/>
    <cellStyle name="20% - アクセント 1 3 2" xfId="21" xr:uid="{00000000-0005-0000-0000-000015000000}"/>
    <cellStyle name="20% - アクセント 1 4" xfId="22" xr:uid="{00000000-0005-0000-0000-000016000000}"/>
    <cellStyle name="20% - アクセント 1 5" xfId="23" xr:uid="{00000000-0005-0000-0000-000017000000}"/>
    <cellStyle name="20% - アクセント 1 6" xfId="24" xr:uid="{00000000-0005-0000-0000-000018000000}"/>
    <cellStyle name="20% - アクセント 1 7" xfId="25" xr:uid="{00000000-0005-0000-0000-000019000000}"/>
    <cellStyle name="20% - アクセント 1 8" xfId="26" xr:uid="{00000000-0005-0000-0000-00001A000000}"/>
    <cellStyle name="20% - アクセント 1 9" xfId="27" xr:uid="{00000000-0005-0000-0000-00001B000000}"/>
    <cellStyle name="20% - アクセント 2" xfId="1764" builtinId="34" customBuiltin="1"/>
    <cellStyle name="20% - アクセント 2 10" xfId="28" xr:uid="{00000000-0005-0000-0000-00001D000000}"/>
    <cellStyle name="20% - アクセント 2 11" xfId="29" xr:uid="{00000000-0005-0000-0000-00001E000000}"/>
    <cellStyle name="20% - アクセント 2 12" xfId="30" xr:uid="{00000000-0005-0000-0000-00001F000000}"/>
    <cellStyle name="20% - アクセント 2 13" xfId="31" xr:uid="{00000000-0005-0000-0000-000020000000}"/>
    <cellStyle name="20% - アクセント 2 14" xfId="32" xr:uid="{00000000-0005-0000-0000-000021000000}"/>
    <cellStyle name="20% - アクセント 2 15" xfId="33" xr:uid="{00000000-0005-0000-0000-000022000000}"/>
    <cellStyle name="20% - アクセント 2 16" xfId="34" xr:uid="{00000000-0005-0000-0000-000023000000}"/>
    <cellStyle name="20% - アクセント 2 17" xfId="35" xr:uid="{00000000-0005-0000-0000-000024000000}"/>
    <cellStyle name="20% - アクセント 2 18" xfId="36" xr:uid="{00000000-0005-0000-0000-000025000000}"/>
    <cellStyle name="20% - アクセント 2 19" xfId="37" xr:uid="{00000000-0005-0000-0000-000026000000}"/>
    <cellStyle name="20% - アクセント 2 2" xfId="38" xr:uid="{00000000-0005-0000-0000-000027000000}"/>
    <cellStyle name="20% - アクセント 2 2 2" xfId="39" xr:uid="{00000000-0005-0000-0000-000028000000}"/>
    <cellStyle name="20% - アクセント 2 20" xfId="40" xr:uid="{00000000-0005-0000-0000-000029000000}"/>
    <cellStyle name="20% - アクセント 2 21" xfId="41" xr:uid="{00000000-0005-0000-0000-00002A000000}"/>
    <cellStyle name="20% - アクセント 2 22" xfId="42" xr:uid="{00000000-0005-0000-0000-00002B000000}"/>
    <cellStyle name="20% - アクセント 2 23" xfId="43" xr:uid="{00000000-0005-0000-0000-00002C000000}"/>
    <cellStyle name="20% - アクセント 2 24" xfId="44" xr:uid="{00000000-0005-0000-0000-00002D000000}"/>
    <cellStyle name="20% - アクセント 2 25" xfId="45" xr:uid="{00000000-0005-0000-0000-00002E000000}"/>
    <cellStyle name="20% - アクセント 2 3" xfId="46" xr:uid="{00000000-0005-0000-0000-00002F000000}"/>
    <cellStyle name="20% - アクセント 2 3 2" xfId="47" xr:uid="{00000000-0005-0000-0000-000030000000}"/>
    <cellStyle name="20% - アクセント 2 4" xfId="48" xr:uid="{00000000-0005-0000-0000-000031000000}"/>
    <cellStyle name="20% - アクセント 2 5" xfId="49" xr:uid="{00000000-0005-0000-0000-000032000000}"/>
    <cellStyle name="20% - アクセント 2 6" xfId="50" xr:uid="{00000000-0005-0000-0000-000033000000}"/>
    <cellStyle name="20% - アクセント 2 7" xfId="51" xr:uid="{00000000-0005-0000-0000-000034000000}"/>
    <cellStyle name="20% - アクセント 2 8" xfId="52" xr:uid="{00000000-0005-0000-0000-000035000000}"/>
    <cellStyle name="20% - アクセント 2 9" xfId="53" xr:uid="{00000000-0005-0000-0000-000036000000}"/>
    <cellStyle name="20% - アクセント 3" xfId="1767" builtinId="38" customBuiltin="1"/>
    <cellStyle name="20% - アクセント 3 10" xfId="54" xr:uid="{00000000-0005-0000-0000-000038000000}"/>
    <cellStyle name="20% - アクセント 3 11" xfId="55" xr:uid="{00000000-0005-0000-0000-000039000000}"/>
    <cellStyle name="20% - アクセント 3 12" xfId="56" xr:uid="{00000000-0005-0000-0000-00003A000000}"/>
    <cellStyle name="20% - アクセント 3 13" xfId="57" xr:uid="{00000000-0005-0000-0000-00003B000000}"/>
    <cellStyle name="20% - アクセント 3 14" xfId="58" xr:uid="{00000000-0005-0000-0000-00003C000000}"/>
    <cellStyle name="20% - アクセント 3 15" xfId="59" xr:uid="{00000000-0005-0000-0000-00003D000000}"/>
    <cellStyle name="20% - アクセント 3 16" xfId="60" xr:uid="{00000000-0005-0000-0000-00003E000000}"/>
    <cellStyle name="20% - アクセント 3 17" xfId="61" xr:uid="{00000000-0005-0000-0000-00003F000000}"/>
    <cellStyle name="20% - アクセント 3 18" xfId="62" xr:uid="{00000000-0005-0000-0000-000040000000}"/>
    <cellStyle name="20% - アクセント 3 19" xfId="63" xr:uid="{00000000-0005-0000-0000-000041000000}"/>
    <cellStyle name="20% - アクセント 3 2" xfId="64" xr:uid="{00000000-0005-0000-0000-000042000000}"/>
    <cellStyle name="20% - アクセント 3 2 2" xfId="65" xr:uid="{00000000-0005-0000-0000-000043000000}"/>
    <cellStyle name="20% - アクセント 3 20" xfId="66" xr:uid="{00000000-0005-0000-0000-000044000000}"/>
    <cellStyle name="20% - アクセント 3 21" xfId="67" xr:uid="{00000000-0005-0000-0000-000045000000}"/>
    <cellStyle name="20% - アクセント 3 22" xfId="68" xr:uid="{00000000-0005-0000-0000-000046000000}"/>
    <cellStyle name="20% - アクセント 3 23" xfId="69" xr:uid="{00000000-0005-0000-0000-000047000000}"/>
    <cellStyle name="20% - アクセント 3 24" xfId="70" xr:uid="{00000000-0005-0000-0000-000048000000}"/>
    <cellStyle name="20% - アクセント 3 25" xfId="71" xr:uid="{00000000-0005-0000-0000-000049000000}"/>
    <cellStyle name="20% - アクセント 3 3" xfId="72" xr:uid="{00000000-0005-0000-0000-00004A000000}"/>
    <cellStyle name="20% - アクセント 3 3 2" xfId="73" xr:uid="{00000000-0005-0000-0000-00004B000000}"/>
    <cellStyle name="20% - アクセント 3 4" xfId="74" xr:uid="{00000000-0005-0000-0000-00004C000000}"/>
    <cellStyle name="20% - アクセント 3 5" xfId="75" xr:uid="{00000000-0005-0000-0000-00004D000000}"/>
    <cellStyle name="20% - アクセント 3 6" xfId="76" xr:uid="{00000000-0005-0000-0000-00004E000000}"/>
    <cellStyle name="20% - アクセント 3 7" xfId="77" xr:uid="{00000000-0005-0000-0000-00004F000000}"/>
    <cellStyle name="20% - アクセント 3 8" xfId="78" xr:uid="{00000000-0005-0000-0000-000050000000}"/>
    <cellStyle name="20% - アクセント 3 9" xfId="79" xr:uid="{00000000-0005-0000-0000-000051000000}"/>
    <cellStyle name="20% - アクセント 4" xfId="1770" builtinId="42" customBuiltin="1"/>
    <cellStyle name="20% - アクセント 4 10" xfId="80" xr:uid="{00000000-0005-0000-0000-000053000000}"/>
    <cellStyle name="20% - アクセント 4 11" xfId="81" xr:uid="{00000000-0005-0000-0000-000054000000}"/>
    <cellStyle name="20% - アクセント 4 12" xfId="82" xr:uid="{00000000-0005-0000-0000-000055000000}"/>
    <cellStyle name="20% - アクセント 4 13" xfId="83" xr:uid="{00000000-0005-0000-0000-000056000000}"/>
    <cellStyle name="20% - アクセント 4 14" xfId="84" xr:uid="{00000000-0005-0000-0000-000057000000}"/>
    <cellStyle name="20% - アクセント 4 15" xfId="85" xr:uid="{00000000-0005-0000-0000-000058000000}"/>
    <cellStyle name="20% - アクセント 4 16" xfId="86" xr:uid="{00000000-0005-0000-0000-000059000000}"/>
    <cellStyle name="20% - アクセント 4 17" xfId="87" xr:uid="{00000000-0005-0000-0000-00005A000000}"/>
    <cellStyle name="20% - アクセント 4 18" xfId="88" xr:uid="{00000000-0005-0000-0000-00005B000000}"/>
    <cellStyle name="20% - アクセント 4 19" xfId="89" xr:uid="{00000000-0005-0000-0000-00005C000000}"/>
    <cellStyle name="20% - アクセント 4 2" xfId="90" xr:uid="{00000000-0005-0000-0000-00005D000000}"/>
    <cellStyle name="20% - アクセント 4 2 2" xfId="91" xr:uid="{00000000-0005-0000-0000-00005E000000}"/>
    <cellStyle name="20% - アクセント 4 20" xfId="92" xr:uid="{00000000-0005-0000-0000-00005F000000}"/>
    <cellStyle name="20% - アクセント 4 21" xfId="93" xr:uid="{00000000-0005-0000-0000-000060000000}"/>
    <cellStyle name="20% - アクセント 4 22" xfId="94" xr:uid="{00000000-0005-0000-0000-000061000000}"/>
    <cellStyle name="20% - アクセント 4 23" xfId="95" xr:uid="{00000000-0005-0000-0000-000062000000}"/>
    <cellStyle name="20% - アクセント 4 24" xfId="96" xr:uid="{00000000-0005-0000-0000-000063000000}"/>
    <cellStyle name="20% - アクセント 4 25" xfId="97" xr:uid="{00000000-0005-0000-0000-000064000000}"/>
    <cellStyle name="20% - アクセント 4 3" xfId="98" xr:uid="{00000000-0005-0000-0000-000065000000}"/>
    <cellStyle name="20% - アクセント 4 3 2" xfId="99" xr:uid="{00000000-0005-0000-0000-000066000000}"/>
    <cellStyle name="20% - アクセント 4 4" xfId="100" xr:uid="{00000000-0005-0000-0000-000067000000}"/>
    <cellStyle name="20% - アクセント 4 5" xfId="101" xr:uid="{00000000-0005-0000-0000-000068000000}"/>
    <cellStyle name="20% - アクセント 4 6" xfId="102" xr:uid="{00000000-0005-0000-0000-000069000000}"/>
    <cellStyle name="20% - アクセント 4 7" xfId="103" xr:uid="{00000000-0005-0000-0000-00006A000000}"/>
    <cellStyle name="20% - アクセント 4 8" xfId="104" xr:uid="{00000000-0005-0000-0000-00006B000000}"/>
    <cellStyle name="20% - アクセント 4 9" xfId="105" xr:uid="{00000000-0005-0000-0000-00006C000000}"/>
    <cellStyle name="20% - アクセント 5" xfId="1773" builtinId="46" customBuiltin="1"/>
    <cellStyle name="20% - アクセント 5 10" xfId="106" xr:uid="{00000000-0005-0000-0000-00006E000000}"/>
    <cellStyle name="20% - アクセント 5 11" xfId="107" xr:uid="{00000000-0005-0000-0000-00006F000000}"/>
    <cellStyle name="20% - アクセント 5 12" xfId="108" xr:uid="{00000000-0005-0000-0000-000070000000}"/>
    <cellStyle name="20% - アクセント 5 13" xfId="109" xr:uid="{00000000-0005-0000-0000-000071000000}"/>
    <cellStyle name="20% - アクセント 5 14" xfId="110" xr:uid="{00000000-0005-0000-0000-000072000000}"/>
    <cellStyle name="20% - アクセント 5 15" xfId="111" xr:uid="{00000000-0005-0000-0000-000073000000}"/>
    <cellStyle name="20% - アクセント 5 16" xfId="112" xr:uid="{00000000-0005-0000-0000-000074000000}"/>
    <cellStyle name="20% - アクセント 5 17" xfId="113" xr:uid="{00000000-0005-0000-0000-000075000000}"/>
    <cellStyle name="20% - アクセント 5 18" xfId="114" xr:uid="{00000000-0005-0000-0000-000076000000}"/>
    <cellStyle name="20% - アクセント 5 19" xfId="115" xr:uid="{00000000-0005-0000-0000-000077000000}"/>
    <cellStyle name="20% - アクセント 5 2" xfId="116" xr:uid="{00000000-0005-0000-0000-000078000000}"/>
    <cellStyle name="20% - アクセント 5 2 2" xfId="117" xr:uid="{00000000-0005-0000-0000-000079000000}"/>
    <cellStyle name="20% - アクセント 5 20" xfId="118" xr:uid="{00000000-0005-0000-0000-00007A000000}"/>
    <cellStyle name="20% - アクセント 5 21" xfId="119" xr:uid="{00000000-0005-0000-0000-00007B000000}"/>
    <cellStyle name="20% - アクセント 5 22" xfId="120" xr:uid="{00000000-0005-0000-0000-00007C000000}"/>
    <cellStyle name="20% - アクセント 5 23" xfId="121" xr:uid="{00000000-0005-0000-0000-00007D000000}"/>
    <cellStyle name="20% - アクセント 5 24" xfId="122" xr:uid="{00000000-0005-0000-0000-00007E000000}"/>
    <cellStyle name="20% - アクセント 5 25" xfId="123" xr:uid="{00000000-0005-0000-0000-00007F000000}"/>
    <cellStyle name="20% - アクセント 5 3" xfId="124" xr:uid="{00000000-0005-0000-0000-000080000000}"/>
    <cellStyle name="20% - アクセント 5 3 2" xfId="125" xr:uid="{00000000-0005-0000-0000-000081000000}"/>
    <cellStyle name="20% - アクセント 5 4" xfId="126" xr:uid="{00000000-0005-0000-0000-000082000000}"/>
    <cellStyle name="20% - アクセント 5 5" xfId="127" xr:uid="{00000000-0005-0000-0000-000083000000}"/>
    <cellStyle name="20% - アクセント 5 6" xfId="128" xr:uid="{00000000-0005-0000-0000-000084000000}"/>
    <cellStyle name="20% - アクセント 5 7" xfId="129" xr:uid="{00000000-0005-0000-0000-000085000000}"/>
    <cellStyle name="20% - アクセント 5 8" xfId="130" xr:uid="{00000000-0005-0000-0000-000086000000}"/>
    <cellStyle name="20% - アクセント 5 9" xfId="131" xr:uid="{00000000-0005-0000-0000-000087000000}"/>
    <cellStyle name="20% - アクセント 6" xfId="1776" builtinId="50" customBuiltin="1"/>
    <cellStyle name="20% - アクセント 6 10" xfId="132" xr:uid="{00000000-0005-0000-0000-000089000000}"/>
    <cellStyle name="20% - アクセント 6 11" xfId="133" xr:uid="{00000000-0005-0000-0000-00008A000000}"/>
    <cellStyle name="20% - アクセント 6 12" xfId="134" xr:uid="{00000000-0005-0000-0000-00008B000000}"/>
    <cellStyle name="20% - アクセント 6 13" xfId="135" xr:uid="{00000000-0005-0000-0000-00008C000000}"/>
    <cellStyle name="20% - アクセント 6 14" xfId="136" xr:uid="{00000000-0005-0000-0000-00008D000000}"/>
    <cellStyle name="20% - アクセント 6 15" xfId="137" xr:uid="{00000000-0005-0000-0000-00008E000000}"/>
    <cellStyle name="20% - アクセント 6 16" xfId="138" xr:uid="{00000000-0005-0000-0000-00008F000000}"/>
    <cellStyle name="20% - アクセント 6 17" xfId="139" xr:uid="{00000000-0005-0000-0000-000090000000}"/>
    <cellStyle name="20% - アクセント 6 18" xfId="140" xr:uid="{00000000-0005-0000-0000-000091000000}"/>
    <cellStyle name="20% - アクセント 6 19" xfId="141" xr:uid="{00000000-0005-0000-0000-000092000000}"/>
    <cellStyle name="20% - アクセント 6 2" xfId="142" xr:uid="{00000000-0005-0000-0000-000093000000}"/>
    <cellStyle name="20% - アクセント 6 2 2" xfId="143" xr:uid="{00000000-0005-0000-0000-000094000000}"/>
    <cellStyle name="20% - アクセント 6 20" xfId="144" xr:uid="{00000000-0005-0000-0000-000095000000}"/>
    <cellStyle name="20% - アクセント 6 21" xfId="145" xr:uid="{00000000-0005-0000-0000-000096000000}"/>
    <cellStyle name="20% - アクセント 6 22" xfId="146" xr:uid="{00000000-0005-0000-0000-000097000000}"/>
    <cellStyle name="20% - アクセント 6 23" xfId="147" xr:uid="{00000000-0005-0000-0000-000098000000}"/>
    <cellStyle name="20% - アクセント 6 24" xfId="148" xr:uid="{00000000-0005-0000-0000-000099000000}"/>
    <cellStyle name="20% - アクセント 6 25" xfId="149" xr:uid="{00000000-0005-0000-0000-00009A000000}"/>
    <cellStyle name="20% - アクセント 6 3" xfId="150" xr:uid="{00000000-0005-0000-0000-00009B000000}"/>
    <cellStyle name="20% - アクセント 6 3 2" xfId="151" xr:uid="{00000000-0005-0000-0000-00009C000000}"/>
    <cellStyle name="20% - アクセント 6 4" xfId="152" xr:uid="{00000000-0005-0000-0000-00009D000000}"/>
    <cellStyle name="20% - アクセント 6 5" xfId="153" xr:uid="{00000000-0005-0000-0000-00009E000000}"/>
    <cellStyle name="20% - アクセント 6 6" xfId="154" xr:uid="{00000000-0005-0000-0000-00009F000000}"/>
    <cellStyle name="20% - アクセント 6 7" xfId="155" xr:uid="{00000000-0005-0000-0000-0000A0000000}"/>
    <cellStyle name="20% - アクセント 6 8" xfId="156" xr:uid="{00000000-0005-0000-0000-0000A1000000}"/>
    <cellStyle name="20% - アクセント 6 9" xfId="157" xr:uid="{00000000-0005-0000-0000-0000A2000000}"/>
    <cellStyle name="40% - アクセント 1" xfId="1762" builtinId="31" customBuiltin="1"/>
    <cellStyle name="40% - アクセント 1 10" xfId="158" xr:uid="{00000000-0005-0000-0000-0000A4000000}"/>
    <cellStyle name="40% - アクセント 1 11" xfId="159" xr:uid="{00000000-0005-0000-0000-0000A5000000}"/>
    <cellStyle name="40% - アクセント 1 12" xfId="160" xr:uid="{00000000-0005-0000-0000-0000A6000000}"/>
    <cellStyle name="40% - アクセント 1 13" xfId="161" xr:uid="{00000000-0005-0000-0000-0000A7000000}"/>
    <cellStyle name="40% - アクセント 1 14" xfId="162" xr:uid="{00000000-0005-0000-0000-0000A8000000}"/>
    <cellStyle name="40% - アクセント 1 15" xfId="163" xr:uid="{00000000-0005-0000-0000-0000A9000000}"/>
    <cellStyle name="40% - アクセント 1 16" xfId="164" xr:uid="{00000000-0005-0000-0000-0000AA000000}"/>
    <cellStyle name="40% - アクセント 1 17" xfId="165" xr:uid="{00000000-0005-0000-0000-0000AB000000}"/>
    <cellStyle name="40% - アクセント 1 18" xfId="166" xr:uid="{00000000-0005-0000-0000-0000AC000000}"/>
    <cellStyle name="40% - アクセント 1 19" xfId="167" xr:uid="{00000000-0005-0000-0000-0000AD000000}"/>
    <cellStyle name="40% - アクセント 1 2" xfId="168" xr:uid="{00000000-0005-0000-0000-0000AE000000}"/>
    <cellStyle name="40% - アクセント 1 2 2" xfId="169" xr:uid="{00000000-0005-0000-0000-0000AF000000}"/>
    <cellStyle name="40% - アクセント 1 20" xfId="170" xr:uid="{00000000-0005-0000-0000-0000B0000000}"/>
    <cellStyle name="40% - アクセント 1 21" xfId="171" xr:uid="{00000000-0005-0000-0000-0000B1000000}"/>
    <cellStyle name="40% - アクセント 1 22" xfId="172" xr:uid="{00000000-0005-0000-0000-0000B2000000}"/>
    <cellStyle name="40% - アクセント 1 23" xfId="173" xr:uid="{00000000-0005-0000-0000-0000B3000000}"/>
    <cellStyle name="40% - アクセント 1 24" xfId="174" xr:uid="{00000000-0005-0000-0000-0000B4000000}"/>
    <cellStyle name="40% - アクセント 1 25" xfId="175" xr:uid="{00000000-0005-0000-0000-0000B5000000}"/>
    <cellStyle name="40% - アクセント 1 3" xfId="176" xr:uid="{00000000-0005-0000-0000-0000B6000000}"/>
    <cellStyle name="40% - アクセント 1 3 2" xfId="177" xr:uid="{00000000-0005-0000-0000-0000B7000000}"/>
    <cellStyle name="40% - アクセント 1 4" xfId="178" xr:uid="{00000000-0005-0000-0000-0000B8000000}"/>
    <cellStyle name="40% - アクセント 1 5" xfId="179" xr:uid="{00000000-0005-0000-0000-0000B9000000}"/>
    <cellStyle name="40% - アクセント 1 6" xfId="180" xr:uid="{00000000-0005-0000-0000-0000BA000000}"/>
    <cellStyle name="40% - アクセント 1 7" xfId="181" xr:uid="{00000000-0005-0000-0000-0000BB000000}"/>
    <cellStyle name="40% - アクセント 1 8" xfId="182" xr:uid="{00000000-0005-0000-0000-0000BC000000}"/>
    <cellStyle name="40% - アクセント 1 9" xfId="183" xr:uid="{00000000-0005-0000-0000-0000BD000000}"/>
    <cellStyle name="40% - アクセント 2" xfId="1765" builtinId="35" customBuiltin="1"/>
    <cellStyle name="40% - アクセント 2 10" xfId="184" xr:uid="{00000000-0005-0000-0000-0000BF000000}"/>
    <cellStyle name="40% - アクセント 2 11" xfId="185" xr:uid="{00000000-0005-0000-0000-0000C0000000}"/>
    <cellStyle name="40% - アクセント 2 12" xfId="186" xr:uid="{00000000-0005-0000-0000-0000C1000000}"/>
    <cellStyle name="40% - アクセント 2 13" xfId="187" xr:uid="{00000000-0005-0000-0000-0000C2000000}"/>
    <cellStyle name="40% - アクセント 2 14" xfId="188" xr:uid="{00000000-0005-0000-0000-0000C3000000}"/>
    <cellStyle name="40% - アクセント 2 15" xfId="189" xr:uid="{00000000-0005-0000-0000-0000C4000000}"/>
    <cellStyle name="40% - アクセント 2 16" xfId="190" xr:uid="{00000000-0005-0000-0000-0000C5000000}"/>
    <cellStyle name="40% - アクセント 2 17" xfId="191" xr:uid="{00000000-0005-0000-0000-0000C6000000}"/>
    <cellStyle name="40% - アクセント 2 18" xfId="192" xr:uid="{00000000-0005-0000-0000-0000C7000000}"/>
    <cellStyle name="40% - アクセント 2 19" xfId="193" xr:uid="{00000000-0005-0000-0000-0000C8000000}"/>
    <cellStyle name="40% - アクセント 2 2" xfId="194" xr:uid="{00000000-0005-0000-0000-0000C9000000}"/>
    <cellStyle name="40% - アクセント 2 2 2" xfId="195" xr:uid="{00000000-0005-0000-0000-0000CA000000}"/>
    <cellStyle name="40% - アクセント 2 20" xfId="196" xr:uid="{00000000-0005-0000-0000-0000CB000000}"/>
    <cellStyle name="40% - アクセント 2 21" xfId="197" xr:uid="{00000000-0005-0000-0000-0000CC000000}"/>
    <cellStyle name="40% - アクセント 2 22" xfId="198" xr:uid="{00000000-0005-0000-0000-0000CD000000}"/>
    <cellStyle name="40% - アクセント 2 23" xfId="199" xr:uid="{00000000-0005-0000-0000-0000CE000000}"/>
    <cellStyle name="40% - アクセント 2 24" xfId="200" xr:uid="{00000000-0005-0000-0000-0000CF000000}"/>
    <cellStyle name="40% - アクセント 2 25" xfId="201" xr:uid="{00000000-0005-0000-0000-0000D0000000}"/>
    <cellStyle name="40% - アクセント 2 3" xfId="202" xr:uid="{00000000-0005-0000-0000-0000D1000000}"/>
    <cellStyle name="40% - アクセント 2 3 2" xfId="203" xr:uid="{00000000-0005-0000-0000-0000D2000000}"/>
    <cellStyle name="40% - アクセント 2 4" xfId="204" xr:uid="{00000000-0005-0000-0000-0000D3000000}"/>
    <cellStyle name="40% - アクセント 2 5" xfId="205" xr:uid="{00000000-0005-0000-0000-0000D4000000}"/>
    <cellStyle name="40% - アクセント 2 6" xfId="206" xr:uid="{00000000-0005-0000-0000-0000D5000000}"/>
    <cellStyle name="40% - アクセント 2 7" xfId="207" xr:uid="{00000000-0005-0000-0000-0000D6000000}"/>
    <cellStyle name="40% - アクセント 2 8" xfId="208" xr:uid="{00000000-0005-0000-0000-0000D7000000}"/>
    <cellStyle name="40% - アクセント 2 9" xfId="209" xr:uid="{00000000-0005-0000-0000-0000D8000000}"/>
    <cellStyle name="40% - アクセント 3" xfId="1768" builtinId="39" customBuiltin="1"/>
    <cellStyle name="40% - アクセント 3 10" xfId="210" xr:uid="{00000000-0005-0000-0000-0000DA000000}"/>
    <cellStyle name="40% - アクセント 3 11" xfId="211" xr:uid="{00000000-0005-0000-0000-0000DB000000}"/>
    <cellStyle name="40% - アクセント 3 12" xfId="212" xr:uid="{00000000-0005-0000-0000-0000DC000000}"/>
    <cellStyle name="40% - アクセント 3 13" xfId="213" xr:uid="{00000000-0005-0000-0000-0000DD000000}"/>
    <cellStyle name="40% - アクセント 3 14" xfId="214" xr:uid="{00000000-0005-0000-0000-0000DE000000}"/>
    <cellStyle name="40% - アクセント 3 15" xfId="215" xr:uid="{00000000-0005-0000-0000-0000DF000000}"/>
    <cellStyle name="40% - アクセント 3 16" xfId="216" xr:uid="{00000000-0005-0000-0000-0000E0000000}"/>
    <cellStyle name="40% - アクセント 3 17" xfId="217" xr:uid="{00000000-0005-0000-0000-0000E1000000}"/>
    <cellStyle name="40% - アクセント 3 18" xfId="218" xr:uid="{00000000-0005-0000-0000-0000E2000000}"/>
    <cellStyle name="40% - アクセント 3 19" xfId="219" xr:uid="{00000000-0005-0000-0000-0000E3000000}"/>
    <cellStyle name="40% - アクセント 3 2" xfId="220" xr:uid="{00000000-0005-0000-0000-0000E4000000}"/>
    <cellStyle name="40% - アクセント 3 2 2" xfId="221" xr:uid="{00000000-0005-0000-0000-0000E5000000}"/>
    <cellStyle name="40% - アクセント 3 20" xfId="222" xr:uid="{00000000-0005-0000-0000-0000E6000000}"/>
    <cellStyle name="40% - アクセント 3 21" xfId="223" xr:uid="{00000000-0005-0000-0000-0000E7000000}"/>
    <cellStyle name="40% - アクセント 3 22" xfId="224" xr:uid="{00000000-0005-0000-0000-0000E8000000}"/>
    <cellStyle name="40% - アクセント 3 23" xfId="225" xr:uid="{00000000-0005-0000-0000-0000E9000000}"/>
    <cellStyle name="40% - アクセント 3 24" xfId="226" xr:uid="{00000000-0005-0000-0000-0000EA000000}"/>
    <cellStyle name="40% - アクセント 3 25" xfId="227" xr:uid="{00000000-0005-0000-0000-0000EB000000}"/>
    <cellStyle name="40% - アクセント 3 3" xfId="228" xr:uid="{00000000-0005-0000-0000-0000EC000000}"/>
    <cellStyle name="40% - アクセント 3 3 2" xfId="229" xr:uid="{00000000-0005-0000-0000-0000ED000000}"/>
    <cellStyle name="40% - アクセント 3 4" xfId="230" xr:uid="{00000000-0005-0000-0000-0000EE000000}"/>
    <cellStyle name="40% - アクセント 3 5" xfId="231" xr:uid="{00000000-0005-0000-0000-0000EF000000}"/>
    <cellStyle name="40% - アクセント 3 6" xfId="232" xr:uid="{00000000-0005-0000-0000-0000F0000000}"/>
    <cellStyle name="40% - アクセント 3 7" xfId="233" xr:uid="{00000000-0005-0000-0000-0000F1000000}"/>
    <cellStyle name="40% - アクセント 3 8" xfId="234" xr:uid="{00000000-0005-0000-0000-0000F2000000}"/>
    <cellStyle name="40% - アクセント 3 9" xfId="235" xr:uid="{00000000-0005-0000-0000-0000F3000000}"/>
    <cellStyle name="40% - アクセント 4" xfId="1771" builtinId="43" customBuiltin="1"/>
    <cellStyle name="40% - アクセント 4 10" xfId="236" xr:uid="{00000000-0005-0000-0000-0000F5000000}"/>
    <cellStyle name="40% - アクセント 4 11" xfId="237" xr:uid="{00000000-0005-0000-0000-0000F6000000}"/>
    <cellStyle name="40% - アクセント 4 12" xfId="238" xr:uid="{00000000-0005-0000-0000-0000F7000000}"/>
    <cellStyle name="40% - アクセント 4 13" xfId="239" xr:uid="{00000000-0005-0000-0000-0000F8000000}"/>
    <cellStyle name="40% - アクセント 4 14" xfId="240" xr:uid="{00000000-0005-0000-0000-0000F9000000}"/>
    <cellStyle name="40% - アクセント 4 15" xfId="241" xr:uid="{00000000-0005-0000-0000-0000FA000000}"/>
    <cellStyle name="40% - アクセント 4 16" xfId="242" xr:uid="{00000000-0005-0000-0000-0000FB000000}"/>
    <cellStyle name="40% - アクセント 4 17" xfId="243" xr:uid="{00000000-0005-0000-0000-0000FC000000}"/>
    <cellStyle name="40% - アクセント 4 18" xfId="244" xr:uid="{00000000-0005-0000-0000-0000FD000000}"/>
    <cellStyle name="40% - アクセント 4 19" xfId="245" xr:uid="{00000000-0005-0000-0000-0000FE000000}"/>
    <cellStyle name="40% - アクセント 4 2" xfId="246" xr:uid="{00000000-0005-0000-0000-0000FF000000}"/>
    <cellStyle name="40% - アクセント 4 2 2" xfId="247" xr:uid="{00000000-0005-0000-0000-000000010000}"/>
    <cellStyle name="40% - アクセント 4 20" xfId="248" xr:uid="{00000000-0005-0000-0000-000001010000}"/>
    <cellStyle name="40% - アクセント 4 21" xfId="249" xr:uid="{00000000-0005-0000-0000-000002010000}"/>
    <cellStyle name="40% - アクセント 4 22" xfId="250" xr:uid="{00000000-0005-0000-0000-000003010000}"/>
    <cellStyle name="40% - アクセント 4 23" xfId="251" xr:uid="{00000000-0005-0000-0000-000004010000}"/>
    <cellStyle name="40% - アクセント 4 24" xfId="252" xr:uid="{00000000-0005-0000-0000-000005010000}"/>
    <cellStyle name="40% - アクセント 4 25" xfId="253" xr:uid="{00000000-0005-0000-0000-000006010000}"/>
    <cellStyle name="40% - アクセント 4 3" xfId="254" xr:uid="{00000000-0005-0000-0000-000007010000}"/>
    <cellStyle name="40% - アクセント 4 3 2" xfId="255" xr:uid="{00000000-0005-0000-0000-000008010000}"/>
    <cellStyle name="40% - アクセント 4 4" xfId="256" xr:uid="{00000000-0005-0000-0000-000009010000}"/>
    <cellStyle name="40% - アクセント 4 5" xfId="257" xr:uid="{00000000-0005-0000-0000-00000A010000}"/>
    <cellStyle name="40% - アクセント 4 6" xfId="258" xr:uid="{00000000-0005-0000-0000-00000B010000}"/>
    <cellStyle name="40% - アクセント 4 7" xfId="259" xr:uid="{00000000-0005-0000-0000-00000C010000}"/>
    <cellStyle name="40% - アクセント 4 8" xfId="260" xr:uid="{00000000-0005-0000-0000-00000D010000}"/>
    <cellStyle name="40% - アクセント 4 9" xfId="261" xr:uid="{00000000-0005-0000-0000-00000E010000}"/>
    <cellStyle name="40% - アクセント 5" xfId="1774" builtinId="47" customBuiltin="1"/>
    <cellStyle name="40% - アクセント 5 10" xfId="262" xr:uid="{00000000-0005-0000-0000-000010010000}"/>
    <cellStyle name="40% - アクセント 5 11" xfId="263" xr:uid="{00000000-0005-0000-0000-000011010000}"/>
    <cellStyle name="40% - アクセント 5 12" xfId="264" xr:uid="{00000000-0005-0000-0000-000012010000}"/>
    <cellStyle name="40% - アクセント 5 13" xfId="265" xr:uid="{00000000-0005-0000-0000-000013010000}"/>
    <cellStyle name="40% - アクセント 5 14" xfId="266" xr:uid="{00000000-0005-0000-0000-000014010000}"/>
    <cellStyle name="40% - アクセント 5 15" xfId="267" xr:uid="{00000000-0005-0000-0000-000015010000}"/>
    <cellStyle name="40% - アクセント 5 16" xfId="268" xr:uid="{00000000-0005-0000-0000-000016010000}"/>
    <cellStyle name="40% - アクセント 5 17" xfId="269" xr:uid="{00000000-0005-0000-0000-000017010000}"/>
    <cellStyle name="40% - アクセント 5 18" xfId="270" xr:uid="{00000000-0005-0000-0000-000018010000}"/>
    <cellStyle name="40% - アクセント 5 19" xfId="271" xr:uid="{00000000-0005-0000-0000-000019010000}"/>
    <cellStyle name="40% - アクセント 5 2" xfId="272" xr:uid="{00000000-0005-0000-0000-00001A010000}"/>
    <cellStyle name="40% - アクセント 5 2 2" xfId="273" xr:uid="{00000000-0005-0000-0000-00001B010000}"/>
    <cellStyle name="40% - アクセント 5 20" xfId="274" xr:uid="{00000000-0005-0000-0000-00001C010000}"/>
    <cellStyle name="40% - アクセント 5 21" xfId="275" xr:uid="{00000000-0005-0000-0000-00001D010000}"/>
    <cellStyle name="40% - アクセント 5 22" xfId="276" xr:uid="{00000000-0005-0000-0000-00001E010000}"/>
    <cellStyle name="40% - アクセント 5 23" xfId="277" xr:uid="{00000000-0005-0000-0000-00001F010000}"/>
    <cellStyle name="40% - アクセント 5 24" xfId="278" xr:uid="{00000000-0005-0000-0000-000020010000}"/>
    <cellStyle name="40% - アクセント 5 25" xfId="279" xr:uid="{00000000-0005-0000-0000-000021010000}"/>
    <cellStyle name="40% - アクセント 5 3" xfId="280" xr:uid="{00000000-0005-0000-0000-000022010000}"/>
    <cellStyle name="40% - アクセント 5 3 2" xfId="281" xr:uid="{00000000-0005-0000-0000-000023010000}"/>
    <cellStyle name="40% - アクセント 5 4" xfId="282" xr:uid="{00000000-0005-0000-0000-000024010000}"/>
    <cellStyle name="40% - アクセント 5 5" xfId="283" xr:uid="{00000000-0005-0000-0000-000025010000}"/>
    <cellStyle name="40% - アクセント 5 6" xfId="284" xr:uid="{00000000-0005-0000-0000-000026010000}"/>
    <cellStyle name="40% - アクセント 5 7" xfId="285" xr:uid="{00000000-0005-0000-0000-000027010000}"/>
    <cellStyle name="40% - アクセント 5 8" xfId="286" xr:uid="{00000000-0005-0000-0000-000028010000}"/>
    <cellStyle name="40% - アクセント 5 9" xfId="287" xr:uid="{00000000-0005-0000-0000-000029010000}"/>
    <cellStyle name="40% - アクセント 6" xfId="1777" builtinId="51" customBuiltin="1"/>
    <cellStyle name="40% - アクセント 6 10" xfId="288" xr:uid="{00000000-0005-0000-0000-00002B010000}"/>
    <cellStyle name="40% - アクセント 6 11" xfId="289" xr:uid="{00000000-0005-0000-0000-00002C010000}"/>
    <cellStyle name="40% - アクセント 6 12" xfId="290" xr:uid="{00000000-0005-0000-0000-00002D010000}"/>
    <cellStyle name="40% - アクセント 6 13" xfId="291" xr:uid="{00000000-0005-0000-0000-00002E010000}"/>
    <cellStyle name="40% - アクセント 6 14" xfId="292" xr:uid="{00000000-0005-0000-0000-00002F010000}"/>
    <cellStyle name="40% - アクセント 6 15" xfId="293" xr:uid="{00000000-0005-0000-0000-000030010000}"/>
    <cellStyle name="40% - アクセント 6 16" xfId="294" xr:uid="{00000000-0005-0000-0000-000031010000}"/>
    <cellStyle name="40% - アクセント 6 17" xfId="295" xr:uid="{00000000-0005-0000-0000-000032010000}"/>
    <cellStyle name="40% - アクセント 6 18" xfId="296" xr:uid="{00000000-0005-0000-0000-000033010000}"/>
    <cellStyle name="40% - アクセント 6 19" xfId="297" xr:uid="{00000000-0005-0000-0000-000034010000}"/>
    <cellStyle name="40% - アクセント 6 2" xfId="298" xr:uid="{00000000-0005-0000-0000-000035010000}"/>
    <cellStyle name="40% - アクセント 6 2 2" xfId="299" xr:uid="{00000000-0005-0000-0000-000036010000}"/>
    <cellStyle name="40% - アクセント 6 20" xfId="300" xr:uid="{00000000-0005-0000-0000-000037010000}"/>
    <cellStyle name="40% - アクセント 6 21" xfId="301" xr:uid="{00000000-0005-0000-0000-000038010000}"/>
    <cellStyle name="40% - アクセント 6 22" xfId="302" xr:uid="{00000000-0005-0000-0000-000039010000}"/>
    <cellStyle name="40% - アクセント 6 23" xfId="303" xr:uid="{00000000-0005-0000-0000-00003A010000}"/>
    <cellStyle name="40% - アクセント 6 24" xfId="304" xr:uid="{00000000-0005-0000-0000-00003B010000}"/>
    <cellStyle name="40% - アクセント 6 25" xfId="305" xr:uid="{00000000-0005-0000-0000-00003C010000}"/>
    <cellStyle name="40% - アクセント 6 3" xfId="306" xr:uid="{00000000-0005-0000-0000-00003D010000}"/>
    <cellStyle name="40% - アクセント 6 3 2" xfId="307" xr:uid="{00000000-0005-0000-0000-00003E010000}"/>
    <cellStyle name="40% - アクセント 6 4" xfId="308" xr:uid="{00000000-0005-0000-0000-00003F010000}"/>
    <cellStyle name="40% - アクセント 6 5" xfId="309" xr:uid="{00000000-0005-0000-0000-000040010000}"/>
    <cellStyle name="40% - アクセント 6 6" xfId="310" xr:uid="{00000000-0005-0000-0000-000041010000}"/>
    <cellStyle name="40% - アクセント 6 7" xfId="311" xr:uid="{00000000-0005-0000-0000-000042010000}"/>
    <cellStyle name="40% - アクセント 6 8" xfId="312" xr:uid="{00000000-0005-0000-0000-000043010000}"/>
    <cellStyle name="40% - アクセント 6 9" xfId="313" xr:uid="{00000000-0005-0000-0000-000044010000}"/>
    <cellStyle name="60% - アクセント 1 10" xfId="314" xr:uid="{00000000-0005-0000-0000-000045010000}"/>
    <cellStyle name="60% - アクセント 1 11" xfId="315" xr:uid="{00000000-0005-0000-0000-000046010000}"/>
    <cellStyle name="60% - アクセント 1 12" xfId="316" xr:uid="{00000000-0005-0000-0000-000047010000}"/>
    <cellStyle name="60% - アクセント 1 13" xfId="317" xr:uid="{00000000-0005-0000-0000-000048010000}"/>
    <cellStyle name="60% - アクセント 1 14" xfId="318" xr:uid="{00000000-0005-0000-0000-000049010000}"/>
    <cellStyle name="60% - アクセント 1 15" xfId="319" xr:uid="{00000000-0005-0000-0000-00004A010000}"/>
    <cellStyle name="60% - アクセント 1 16" xfId="320" xr:uid="{00000000-0005-0000-0000-00004B010000}"/>
    <cellStyle name="60% - アクセント 1 17" xfId="321" xr:uid="{00000000-0005-0000-0000-00004C010000}"/>
    <cellStyle name="60% - アクセント 1 18" xfId="322" xr:uid="{00000000-0005-0000-0000-00004D010000}"/>
    <cellStyle name="60% - アクセント 1 19" xfId="323" xr:uid="{00000000-0005-0000-0000-00004E010000}"/>
    <cellStyle name="60% - アクセント 1 2" xfId="324" xr:uid="{00000000-0005-0000-0000-00004F010000}"/>
    <cellStyle name="60% - アクセント 1 2 2" xfId="325" xr:uid="{00000000-0005-0000-0000-000050010000}"/>
    <cellStyle name="60% - アクセント 1 20" xfId="326" xr:uid="{00000000-0005-0000-0000-000051010000}"/>
    <cellStyle name="60% - アクセント 1 21" xfId="327" xr:uid="{00000000-0005-0000-0000-000052010000}"/>
    <cellStyle name="60% - アクセント 1 22" xfId="328" xr:uid="{00000000-0005-0000-0000-000053010000}"/>
    <cellStyle name="60% - アクセント 1 23" xfId="329" xr:uid="{00000000-0005-0000-0000-000054010000}"/>
    <cellStyle name="60% - アクセント 1 24" xfId="330" xr:uid="{00000000-0005-0000-0000-000055010000}"/>
    <cellStyle name="60% - アクセント 1 25" xfId="331" xr:uid="{00000000-0005-0000-0000-000056010000}"/>
    <cellStyle name="60% - アクセント 1 26" xfId="1781" xr:uid="{00000000-0005-0000-0000-000057010000}"/>
    <cellStyle name="60% - アクセント 1 3" xfId="332" xr:uid="{00000000-0005-0000-0000-000058010000}"/>
    <cellStyle name="60% - アクセント 1 3 2" xfId="333" xr:uid="{00000000-0005-0000-0000-000059010000}"/>
    <cellStyle name="60% - アクセント 1 4" xfId="334" xr:uid="{00000000-0005-0000-0000-00005A010000}"/>
    <cellStyle name="60% - アクセント 1 5" xfId="335" xr:uid="{00000000-0005-0000-0000-00005B010000}"/>
    <cellStyle name="60% - アクセント 1 6" xfId="336" xr:uid="{00000000-0005-0000-0000-00005C010000}"/>
    <cellStyle name="60% - アクセント 1 7" xfId="337" xr:uid="{00000000-0005-0000-0000-00005D010000}"/>
    <cellStyle name="60% - アクセント 1 8" xfId="338" xr:uid="{00000000-0005-0000-0000-00005E010000}"/>
    <cellStyle name="60% - アクセント 1 9" xfId="339" xr:uid="{00000000-0005-0000-0000-00005F010000}"/>
    <cellStyle name="60% - アクセント 2 10" xfId="340" xr:uid="{00000000-0005-0000-0000-000060010000}"/>
    <cellStyle name="60% - アクセント 2 11" xfId="341" xr:uid="{00000000-0005-0000-0000-000061010000}"/>
    <cellStyle name="60% - アクセント 2 12" xfId="342" xr:uid="{00000000-0005-0000-0000-000062010000}"/>
    <cellStyle name="60% - アクセント 2 13" xfId="343" xr:uid="{00000000-0005-0000-0000-000063010000}"/>
    <cellStyle name="60% - アクセント 2 14" xfId="344" xr:uid="{00000000-0005-0000-0000-000064010000}"/>
    <cellStyle name="60% - アクセント 2 15" xfId="345" xr:uid="{00000000-0005-0000-0000-000065010000}"/>
    <cellStyle name="60% - アクセント 2 16" xfId="346" xr:uid="{00000000-0005-0000-0000-000066010000}"/>
    <cellStyle name="60% - アクセント 2 17" xfId="347" xr:uid="{00000000-0005-0000-0000-000067010000}"/>
    <cellStyle name="60% - アクセント 2 18" xfId="348" xr:uid="{00000000-0005-0000-0000-000068010000}"/>
    <cellStyle name="60% - アクセント 2 19" xfId="349" xr:uid="{00000000-0005-0000-0000-000069010000}"/>
    <cellStyle name="60% - アクセント 2 2" xfId="350" xr:uid="{00000000-0005-0000-0000-00006A010000}"/>
    <cellStyle name="60% - アクセント 2 2 2" xfId="351" xr:uid="{00000000-0005-0000-0000-00006B010000}"/>
    <cellStyle name="60% - アクセント 2 20" xfId="352" xr:uid="{00000000-0005-0000-0000-00006C010000}"/>
    <cellStyle name="60% - アクセント 2 21" xfId="353" xr:uid="{00000000-0005-0000-0000-00006D010000}"/>
    <cellStyle name="60% - アクセント 2 22" xfId="354" xr:uid="{00000000-0005-0000-0000-00006E010000}"/>
    <cellStyle name="60% - アクセント 2 23" xfId="355" xr:uid="{00000000-0005-0000-0000-00006F010000}"/>
    <cellStyle name="60% - アクセント 2 24" xfId="356" xr:uid="{00000000-0005-0000-0000-000070010000}"/>
    <cellStyle name="60% - アクセント 2 25" xfId="357" xr:uid="{00000000-0005-0000-0000-000071010000}"/>
    <cellStyle name="60% - アクセント 2 26" xfId="1782" xr:uid="{00000000-0005-0000-0000-000072010000}"/>
    <cellStyle name="60% - アクセント 2 3" xfId="358" xr:uid="{00000000-0005-0000-0000-000073010000}"/>
    <cellStyle name="60% - アクセント 2 3 2" xfId="359" xr:uid="{00000000-0005-0000-0000-000074010000}"/>
    <cellStyle name="60% - アクセント 2 4" xfId="360" xr:uid="{00000000-0005-0000-0000-000075010000}"/>
    <cellStyle name="60% - アクセント 2 5" xfId="361" xr:uid="{00000000-0005-0000-0000-000076010000}"/>
    <cellStyle name="60% - アクセント 2 6" xfId="362" xr:uid="{00000000-0005-0000-0000-000077010000}"/>
    <cellStyle name="60% - アクセント 2 7" xfId="363" xr:uid="{00000000-0005-0000-0000-000078010000}"/>
    <cellStyle name="60% - アクセント 2 8" xfId="364" xr:uid="{00000000-0005-0000-0000-000079010000}"/>
    <cellStyle name="60% - アクセント 2 9" xfId="365" xr:uid="{00000000-0005-0000-0000-00007A010000}"/>
    <cellStyle name="60% - アクセント 3 10" xfId="366" xr:uid="{00000000-0005-0000-0000-00007B010000}"/>
    <cellStyle name="60% - アクセント 3 11" xfId="367" xr:uid="{00000000-0005-0000-0000-00007C010000}"/>
    <cellStyle name="60% - アクセント 3 12" xfId="368" xr:uid="{00000000-0005-0000-0000-00007D010000}"/>
    <cellStyle name="60% - アクセント 3 13" xfId="369" xr:uid="{00000000-0005-0000-0000-00007E010000}"/>
    <cellStyle name="60% - アクセント 3 14" xfId="370" xr:uid="{00000000-0005-0000-0000-00007F010000}"/>
    <cellStyle name="60% - アクセント 3 15" xfId="371" xr:uid="{00000000-0005-0000-0000-000080010000}"/>
    <cellStyle name="60% - アクセント 3 16" xfId="372" xr:uid="{00000000-0005-0000-0000-000081010000}"/>
    <cellStyle name="60% - アクセント 3 17" xfId="373" xr:uid="{00000000-0005-0000-0000-000082010000}"/>
    <cellStyle name="60% - アクセント 3 18" xfId="374" xr:uid="{00000000-0005-0000-0000-000083010000}"/>
    <cellStyle name="60% - アクセント 3 19" xfId="375" xr:uid="{00000000-0005-0000-0000-000084010000}"/>
    <cellStyle name="60% - アクセント 3 2" xfId="376" xr:uid="{00000000-0005-0000-0000-000085010000}"/>
    <cellStyle name="60% - アクセント 3 2 2" xfId="377" xr:uid="{00000000-0005-0000-0000-000086010000}"/>
    <cellStyle name="60% - アクセント 3 20" xfId="378" xr:uid="{00000000-0005-0000-0000-000087010000}"/>
    <cellStyle name="60% - アクセント 3 21" xfId="379" xr:uid="{00000000-0005-0000-0000-000088010000}"/>
    <cellStyle name="60% - アクセント 3 22" xfId="380" xr:uid="{00000000-0005-0000-0000-000089010000}"/>
    <cellStyle name="60% - アクセント 3 23" xfId="381" xr:uid="{00000000-0005-0000-0000-00008A010000}"/>
    <cellStyle name="60% - アクセント 3 24" xfId="382" xr:uid="{00000000-0005-0000-0000-00008B010000}"/>
    <cellStyle name="60% - アクセント 3 25" xfId="383" xr:uid="{00000000-0005-0000-0000-00008C010000}"/>
    <cellStyle name="60% - アクセント 3 26" xfId="1783" xr:uid="{00000000-0005-0000-0000-00008D010000}"/>
    <cellStyle name="60% - アクセント 3 3" xfId="384" xr:uid="{00000000-0005-0000-0000-00008E010000}"/>
    <cellStyle name="60% - アクセント 3 3 2" xfId="385" xr:uid="{00000000-0005-0000-0000-00008F010000}"/>
    <cellStyle name="60% - アクセント 3 4" xfId="386" xr:uid="{00000000-0005-0000-0000-000090010000}"/>
    <cellStyle name="60% - アクセント 3 5" xfId="387" xr:uid="{00000000-0005-0000-0000-000091010000}"/>
    <cellStyle name="60% - アクセント 3 6" xfId="388" xr:uid="{00000000-0005-0000-0000-000092010000}"/>
    <cellStyle name="60% - アクセント 3 7" xfId="389" xr:uid="{00000000-0005-0000-0000-000093010000}"/>
    <cellStyle name="60% - アクセント 3 8" xfId="390" xr:uid="{00000000-0005-0000-0000-000094010000}"/>
    <cellStyle name="60% - アクセント 3 9" xfId="391" xr:uid="{00000000-0005-0000-0000-000095010000}"/>
    <cellStyle name="60% - アクセント 4 10" xfId="392" xr:uid="{00000000-0005-0000-0000-000096010000}"/>
    <cellStyle name="60% - アクセント 4 11" xfId="393" xr:uid="{00000000-0005-0000-0000-000097010000}"/>
    <cellStyle name="60% - アクセント 4 12" xfId="394" xr:uid="{00000000-0005-0000-0000-000098010000}"/>
    <cellStyle name="60% - アクセント 4 13" xfId="395" xr:uid="{00000000-0005-0000-0000-000099010000}"/>
    <cellStyle name="60% - アクセント 4 14" xfId="396" xr:uid="{00000000-0005-0000-0000-00009A010000}"/>
    <cellStyle name="60% - アクセント 4 15" xfId="397" xr:uid="{00000000-0005-0000-0000-00009B010000}"/>
    <cellStyle name="60% - アクセント 4 16" xfId="398" xr:uid="{00000000-0005-0000-0000-00009C010000}"/>
    <cellStyle name="60% - アクセント 4 17" xfId="399" xr:uid="{00000000-0005-0000-0000-00009D010000}"/>
    <cellStyle name="60% - アクセント 4 18" xfId="400" xr:uid="{00000000-0005-0000-0000-00009E010000}"/>
    <cellStyle name="60% - アクセント 4 19" xfId="401" xr:uid="{00000000-0005-0000-0000-00009F010000}"/>
    <cellStyle name="60% - アクセント 4 2" xfId="402" xr:uid="{00000000-0005-0000-0000-0000A0010000}"/>
    <cellStyle name="60% - アクセント 4 2 2" xfId="403" xr:uid="{00000000-0005-0000-0000-0000A1010000}"/>
    <cellStyle name="60% - アクセント 4 20" xfId="404" xr:uid="{00000000-0005-0000-0000-0000A2010000}"/>
    <cellStyle name="60% - アクセント 4 21" xfId="405" xr:uid="{00000000-0005-0000-0000-0000A3010000}"/>
    <cellStyle name="60% - アクセント 4 22" xfId="406" xr:uid="{00000000-0005-0000-0000-0000A4010000}"/>
    <cellStyle name="60% - アクセント 4 23" xfId="407" xr:uid="{00000000-0005-0000-0000-0000A5010000}"/>
    <cellStyle name="60% - アクセント 4 24" xfId="408" xr:uid="{00000000-0005-0000-0000-0000A6010000}"/>
    <cellStyle name="60% - アクセント 4 25" xfId="409" xr:uid="{00000000-0005-0000-0000-0000A7010000}"/>
    <cellStyle name="60% - アクセント 4 26" xfId="1784" xr:uid="{00000000-0005-0000-0000-0000A8010000}"/>
    <cellStyle name="60% - アクセント 4 3" xfId="410" xr:uid="{00000000-0005-0000-0000-0000A9010000}"/>
    <cellStyle name="60% - アクセント 4 3 2" xfId="411" xr:uid="{00000000-0005-0000-0000-0000AA010000}"/>
    <cellStyle name="60% - アクセント 4 4" xfId="412" xr:uid="{00000000-0005-0000-0000-0000AB010000}"/>
    <cellStyle name="60% - アクセント 4 5" xfId="413" xr:uid="{00000000-0005-0000-0000-0000AC010000}"/>
    <cellStyle name="60% - アクセント 4 6" xfId="414" xr:uid="{00000000-0005-0000-0000-0000AD010000}"/>
    <cellStyle name="60% - アクセント 4 7" xfId="415" xr:uid="{00000000-0005-0000-0000-0000AE010000}"/>
    <cellStyle name="60% - アクセント 4 8" xfId="416" xr:uid="{00000000-0005-0000-0000-0000AF010000}"/>
    <cellStyle name="60% - アクセント 4 9" xfId="417" xr:uid="{00000000-0005-0000-0000-0000B0010000}"/>
    <cellStyle name="60% - アクセント 5 10" xfId="418" xr:uid="{00000000-0005-0000-0000-0000B1010000}"/>
    <cellStyle name="60% - アクセント 5 11" xfId="419" xr:uid="{00000000-0005-0000-0000-0000B2010000}"/>
    <cellStyle name="60% - アクセント 5 12" xfId="420" xr:uid="{00000000-0005-0000-0000-0000B3010000}"/>
    <cellStyle name="60% - アクセント 5 13" xfId="421" xr:uid="{00000000-0005-0000-0000-0000B4010000}"/>
    <cellStyle name="60% - アクセント 5 14" xfId="422" xr:uid="{00000000-0005-0000-0000-0000B5010000}"/>
    <cellStyle name="60% - アクセント 5 15" xfId="423" xr:uid="{00000000-0005-0000-0000-0000B6010000}"/>
    <cellStyle name="60% - アクセント 5 16" xfId="424" xr:uid="{00000000-0005-0000-0000-0000B7010000}"/>
    <cellStyle name="60% - アクセント 5 17" xfId="425" xr:uid="{00000000-0005-0000-0000-0000B8010000}"/>
    <cellStyle name="60% - アクセント 5 18" xfId="426" xr:uid="{00000000-0005-0000-0000-0000B9010000}"/>
    <cellStyle name="60% - アクセント 5 19" xfId="427" xr:uid="{00000000-0005-0000-0000-0000BA010000}"/>
    <cellStyle name="60% - アクセント 5 2" xfId="428" xr:uid="{00000000-0005-0000-0000-0000BB010000}"/>
    <cellStyle name="60% - アクセント 5 2 2" xfId="429" xr:uid="{00000000-0005-0000-0000-0000BC010000}"/>
    <cellStyle name="60% - アクセント 5 20" xfId="430" xr:uid="{00000000-0005-0000-0000-0000BD010000}"/>
    <cellStyle name="60% - アクセント 5 21" xfId="431" xr:uid="{00000000-0005-0000-0000-0000BE010000}"/>
    <cellStyle name="60% - アクセント 5 22" xfId="432" xr:uid="{00000000-0005-0000-0000-0000BF010000}"/>
    <cellStyle name="60% - アクセント 5 23" xfId="433" xr:uid="{00000000-0005-0000-0000-0000C0010000}"/>
    <cellStyle name="60% - アクセント 5 24" xfId="434" xr:uid="{00000000-0005-0000-0000-0000C1010000}"/>
    <cellStyle name="60% - アクセント 5 25" xfId="435" xr:uid="{00000000-0005-0000-0000-0000C2010000}"/>
    <cellStyle name="60% - アクセント 5 26" xfId="1785" xr:uid="{00000000-0005-0000-0000-0000C3010000}"/>
    <cellStyle name="60% - アクセント 5 3" xfId="436" xr:uid="{00000000-0005-0000-0000-0000C4010000}"/>
    <cellStyle name="60% - アクセント 5 3 2" xfId="437" xr:uid="{00000000-0005-0000-0000-0000C5010000}"/>
    <cellStyle name="60% - アクセント 5 4" xfId="438" xr:uid="{00000000-0005-0000-0000-0000C6010000}"/>
    <cellStyle name="60% - アクセント 5 5" xfId="439" xr:uid="{00000000-0005-0000-0000-0000C7010000}"/>
    <cellStyle name="60% - アクセント 5 6" xfId="440" xr:uid="{00000000-0005-0000-0000-0000C8010000}"/>
    <cellStyle name="60% - アクセント 5 7" xfId="441" xr:uid="{00000000-0005-0000-0000-0000C9010000}"/>
    <cellStyle name="60% - アクセント 5 8" xfId="442" xr:uid="{00000000-0005-0000-0000-0000CA010000}"/>
    <cellStyle name="60% - アクセント 5 9" xfId="443" xr:uid="{00000000-0005-0000-0000-0000CB010000}"/>
    <cellStyle name="60% - アクセント 6 10" xfId="444" xr:uid="{00000000-0005-0000-0000-0000CC010000}"/>
    <cellStyle name="60% - アクセント 6 11" xfId="445" xr:uid="{00000000-0005-0000-0000-0000CD010000}"/>
    <cellStyle name="60% - アクセント 6 12" xfId="446" xr:uid="{00000000-0005-0000-0000-0000CE010000}"/>
    <cellStyle name="60% - アクセント 6 13" xfId="447" xr:uid="{00000000-0005-0000-0000-0000CF010000}"/>
    <cellStyle name="60% - アクセント 6 14" xfId="448" xr:uid="{00000000-0005-0000-0000-0000D0010000}"/>
    <cellStyle name="60% - アクセント 6 15" xfId="449" xr:uid="{00000000-0005-0000-0000-0000D1010000}"/>
    <cellStyle name="60% - アクセント 6 16" xfId="450" xr:uid="{00000000-0005-0000-0000-0000D2010000}"/>
    <cellStyle name="60% - アクセント 6 17" xfId="451" xr:uid="{00000000-0005-0000-0000-0000D3010000}"/>
    <cellStyle name="60% - アクセント 6 18" xfId="452" xr:uid="{00000000-0005-0000-0000-0000D4010000}"/>
    <cellStyle name="60% - アクセント 6 19" xfId="453" xr:uid="{00000000-0005-0000-0000-0000D5010000}"/>
    <cellStyle name="60% - アクセント 6 2" xfId="454" xr:uid="{00000000-0005-0000-0000-0000D6010000}"/>
    <cellStyle name="60% - アクセント 6 2 2" xfId="455" xr:uid="{00000000-0005-0000-0000-0000D7010000}"/>
    <cellStyle name="60% - アクセント 6 20" xfId="456" xr:uid="{00000000-0005-0000-0000-0000D8010000}"/>
    <cellStyle name="60% - アクセント 6 21" xfId="457" xr:uid="{00000000-0005-0000-0000-0000D9010000}"/>
    <cellStyle name="60% - アクセント 6 22" xfId="458" xr:uid="{00000000-0005-0000-0000-0000DA010000}"/>
    <cellStyle name="60% - アクセント 6 23" xfId="459" xr:uid="{00000000-0005-0000-0000-0000DB010000}"/>
    <cellStyle name="60% - アクセント 6 24" xfId="460" xr:uid="{00000000-0005-0000-0000-0000DC010000}"/>
    <cellStyle name="60% - アクセント 6 25" xfId="461" xr:uid="{00000000-0005-0000-0000-0000DD010000}"/>
    <cellStyle name="60% - アクセント 6 26" xfId="1786" xr:uid="{00000000-0005-0000-0000-0000DE010000}"/>
    <cellStyle name="60% - アクセント 6 3" xfId="462" xr:uid="{00000000-0005-0000-0000-0000DF010000}"/>
    <cellStyle name="60% - アクセント 6 3 2" xfId="463" xr:uid="{00000000-0005-0000-0000-0000E0010000}"/>
    <cellStyle name="60% - アクセント 6 4" xfId="464" xr:uid="{00000000-0005-0000-0000-0000E1010000}"/>
    <cellStyle name="60% - アクセント 6 5" xfId="465" xr:uid="{00000000-0005-0000-0000-0000E2010000}"/>
    <cellStyle name="60% - アクセント 6 6" xfId="466" xr:uid="{00000000-0005-0000-0000-0000E3010000}"/>
    <cellStyle name="60% - アクセント 6 7" xfId="467" xr:uid="{00000000-0005-0000-0000-0000E4010000}"/>
    <cellStyle name="60% - アクセント 6 8" xfId="468" xr:uid="{00000000-0005-0000-0000-0000E5010000}"/>
    <cellStyle name="60% - アクセント 6 9" xfId="469" xr:uid="{00000000-0005-0000-0000-0000E6010000}"/>
    <cellStyle name="アクセント 1" xfId="1760" builtinId="29" customBuiltin="1"/>
    <cellStyle name="アクセント 1 10" xfId="470" xr:uid="{00000000-0005-0000-0000-0000E8010000}"/>
    <cellStyle name="アクセント 1 11" xfId="471" xr:uid="{00000000-0005-0000-0000-0000E9010000}"/>
    <cellStyle name="アクセント 1 12" xfId="472" xr:uid="{00000000-0005-0000-0000-0000EA010000}"/>
    <cellStyle name="アクセント 1 13" xfId="473" xr:uid="{00000000-0005-0000-0000-0000EB010000}"/>
    <cellStyle name="アクセント 1 14" xfId="474" xr:uid="{00000000-0005-0000-0000-0000EC010000}"/>
    <cellStyle name="アクセント 1 15" xfId="475" xr:uid="{00000000-0005-0000-0000-0000ED010000}"/>
    <cellStyle name="アクセント 1 16" xfId="476" xr:uid="{00000000-0005-0000-0000-0000EE010000}"/>
    <cellStyle name="アクセント 1 17" xfId="477" xr:uid="{00000000-0005-0000-0000-0000EF010000}"/>
    <cellStyle name="アクセント 1 18" xfId="478" xr:uid="{00000000-0005-0000-0000-0000F0010000}"/>
    <cellStyle name="アクセント 1 19" xfId="479" xr:uid="{00000000-0005-0000-0000-0000F1010000}"/>
    <cellStyle name="アクセント 1 2" xfId="480" xr:uid="{00000000-0005-0000-0000-0000F2010000}"/>
    <cellStyle name="アクセント 1 2 2" xfId="481" xr:uid="{00000000-0005-0000-0000-0000F3010000}"/>
    <cellStyle name="アクセント 1 20" xfId="482" xr:uid="{00000000-0005-0000-0000-0000F4010000}"/>
    <cellStyle name="アクセント 1 21" xfId="483" xr:uid="{00000000-0005-0000-0000-0000F5010000}"/>
    <cellStyle name="アクセント 1 22" xfId="484" xr:uid="{00000000-0005-0000-0000-0000F6010000}"/>
    <cellStyle name="アクセント 1 23" xfId="485" xr:uid="{00000000-0005-0000-0000-0000F7010000}"/>
    <cellStyle name="アクセント 1 24" xfId="486" xr:uid="{00000000-0005-0000-0000-0000F8010000}"/>
    <cellStyle name="アクセント 1 25" xfId="487" xr:uid="{00000000-0005-0000-0000-0000F9010000}"/>
    <cellStyle name="アクセント 1 3" xfId="488" xr:uid="{00000000-0005-0000-0000-0000FA010000}"/>
    <cellStyle name="アクセント 1 3 2" xfId="489" xr:uid="{00000000-0005-0000-0000-0000FB010000}"/>
    <cellStyle name="アクセント 1 4" xfId="490" xr:uid="{00000000-0005-0000-0000-0000FC010000}"/>
    <cellStyle name="アクセント 1 5" xfId="491" xr:uid="{00000000-0005-0000-0000-0000FD010000}"/>
    <cellStyle name="アクセント 1 6" xfId="492" xr:uid="{00000000-0005-0000-0000-0000FE010000}"/>
    <cellStyle name="アクセント 1 7" xfId="493" xr:uid="{00000000-0005-0000-0000-0000FF010000}"/>
    <cellStyle name="アクセント 1 8" xfId="494" xr:uid="{00000000-0005-0000-0000-000000020000}"/>
    <cellStyle name="アクセント 1 9" xfId="495" xr:uid="{00000000-0005-0000-0000-000001020000}"/>
    <cellStyle name="アクセント 2" xfId="1763" builtinId="33" customBuiltin="1"/>
    <cellStyle name="アクセント 2 10" xfId="496" xr:uid="{00000000-0005-0000-0000-000003020000}"/>
    <cellStyle name="アクセント 2 11" xfId="497" xr:uid="{00000000-0005-0000-0000-000004020000}"/>
    <cellStyle name="アクセント 2 12" xfId="498" xr:uid="{00000000-0005-0000-0000-000005020000}"/>
    <cellStyle name="アクセント 2 13" xfId="499" xr:uid="{00000000-0005-0000-0000-000006020000}"/>
    <cellStyle name="アクセント 2 14" xfId="500" xr:uid="{00000000-0005-0000-0000-000007020000}"/>
    <cellStyle name="アクセント 2 15" xfId="501" xr:uid="{00000000-0005-0000-0000-000008020000}"/>
    <cellStyle name="アクセント 2 16" xfId="502" xr:uid="{00000000-0005-0000-0000-000009020000}"/>
    <cellStyle name="アクセント 2 17" xfId="503" xr:uid="{00000000-0005-0000-0000-00000A020000}"/>
    <cellStyle name="アクセント 2 18" xfId="504" xr:uid="{00000000-0005-0000-0000-00000B020000}"/>
    <cellStyle name="アクセント 2 19" xfId="505" xr:uid="{00000000-0005-0000-0000-00000C020000}"/>
    <cellStyle name="アクセント 2 2" xfId="506" xr:uid="{00000000-0005-0000-0000-00000D020000}"/>
    <cellStyle name="アクセント 2 2 2" xfId="507" xr:uid="{00000000-0005-0000-0000-00000E020000}"/>
    <cellStyle name="アクセント 2 20" xfId="508" xr:uid="{00000000-0005-0000-0000-00000F020000}"/>
    <cellStyle name="アクセント 2 21" xfId="509" xr:uid="{00000000-0005-0000-0000-000010020000}"/>
    <cellStyle name="アクセント 2 22" xfId="510" xr:uid="{00000000-0005-0000-0000-000011020000}"/>
    <cellStyle name="アクセント 2 23" xfId="511" xr:uid="{00000000-0005-0000-0000-000012020000}"/>
    <cellStyle name="アクセント 2 24" xfId="512" xr:uid="{00000000-0005-0000-0000-000013020000}"/>
    <cellStyle name="アクセント 2 25" xfId="513" xr:uid="{00000000-0005-0000-0000-000014020000}"/>
    <cellStyle name="アクセント 2 3" xfId="514" xr:uid="{00000000-0005-0000-0000-000015020000}"/>
    <cellStyle name="アクセント 2 3 2" xfId="515" xr:uid="{00000000-0005-0000-0000-000016020000}"/>
    <cellStyle name="アクセント 2 4" xfId="516" xr:uid="{00000000-0005-0000-0000-000017020000}"/>
    <cellStyle name="アクセント 2 5" xfId="517" xr:uid="{00000000-0005-0000-0000-000018020000}"/>
    <cellStyle name="アクセント 2 6" xfId="518" xr:uid="{00000000-0005-0000-0000-000019020000}"/>
    <cellStyle name="アクセント 2 7" xfId="519" xr:uid="{00000000-0005-0000-0000-00001A020000}"/>
    <cellStyle name="アクセント 2 8" xfId="520" xr:uid="{00000000-0005-0000-0000-00001B020000}"/>
    <cellStyle name="アクセント 2 9" xfId="521" xr:uid="{00000000-0005-0000-0000-00001C020000}"/>
    <cellStyle name="アクセント 3" xfId="1766" builtinId="37" customBuiltin="1"/>
    <cellStyle name="アクセント 3 10" xfId="522" xr:uid="{00000000-0005-0000-0000-00001E020000}"/>
    <cellStyle name="アクセント 3 11" xfId="523" xr:uid="{00000000-0005-0000-0000-00001F020000}"/>
    <cellStyle name="アクセント 3 12" xfId="524" xr:uid="{00000000-0005-0000-0000-000020020000}"/>
    <cellStyle name="アクセント 3 13" xfId="525" xr:uid="{00000000-0005-0000-0000-000021020000}"/>
    <cellStyle name="アクセント 3 14" xfId="526" xr:uid="{00000000-0005-0000-0000-000022020000}"/>
    <cellStyle name="アクセント 3 15" xfId="527" xr:uid="{00000000-0005-0000-0000-000023020000}"/>
    <cellStyle name="アクセント 3 16" xfId="528" xr:uid="{00000000-0005-0000-0000-000024020000}"/>
    <cellStyle name="アクセント 3 17" xfId="529" xr:uid="{00000000-0005-0000-0000-000025020000}"/>
    <cellStyle name="アクセント 3 18" xfId="530" xr:uid="{00000000-0005-0000-0000-000026020000}"/>
    <cellStyle name="アクセント 3 19" xfId="531" xr:uid="{00000000-0005-0000-0000-000027020000}"/>
    <cellStyle name="アクセント 3 2" xfId="532" xr:uid="{00000000-0005-0000-0000-000028020000}"/>
    <cellStyle name="アクセント 3 2 2" xfId="533" xr:uid="{00000000-0005-0000-0000-000029020000}"/>
    <cellStyle name="アクセント 3 20" xfId="534" xr:uid="{00000000-0005-0000-0000-00002A020000}"/>
    <cellStyle name="アクセント 3 21" xfId="535" xr:uid="{00000000-0005-0000-0000-00002B020000}"/>
    <cellStyle name="アクセント 3 22" xfId="536" xr:uid="{00000000-0005-0000-0000-00002C020000}"/>
    <cellStyle name="アクセント 3 23" xfId="537" xr:uid="{00000000-0005-0000-0000-00002D020000}"/>
    <cellStyle name="アクセント 3 24" xfId="538" xr:uid="{00000000-0005-0000-0000-00002E020000}"/>
    <cellStyle name="アクセント 3 25" xfId="539" xr:uid="{00000000-0005-0000-0000-00002F020000}"/>
    <cellStyle name="アクセント 3 3" xfId="540" xr:uid="{00000000-0005-0000-0000-000030020000}"/>
    <cellStyle name="アクセント 3 3 2" xfId="541" xr:uid="{00000000-0005-0000-0000-000031020000}"/>
    <cellStyle name="アクセント 3 4" xfId="542" xr:uid="{00000000-0005-0000-0000-000032020000}"/>
    <cellStyle name="アクセント 3 5" xfId="543" xr:uid="{00000000-0005-0000-0000-000033020000}"/>
    <cellStyle name="アクセント 3 6" xfId="544" xr:uid="{00000000-0005-0000-0000-000034020000}"/>
    <cellStyle name="アクセント 3 7" xfId="545" xr:uid="{00000000-0005-0000-0000-000035020000}"/>
    <cellStyle name="アクセント 3 8" xfId="546" xr:uid="{00000000-0005-0000-0000-000036020000}"/>
    <cellStyle name="アクセント 3 9" xfId="547" xr:uid="{00000000-0005-0000-0000-000037020000}"/>
    <cellStyle name="アクセント 4" xfId="1769" builtinId="41" customBuiltin="1"/>
    <cellStyle name="アクセント 4 10" xfId="548" xr:uid="{00000000-0005-0000-0000-000039020000}"/>
    <cellStyle name="アクセント 4 11" xfId="549" xr:uid="{00000000-0005-0000-0000-00003A020000}"/>
    <cellStyle name="アクセント 4 12" xfId="550" xr:uid="{00000000-0005-0000-0000-00003B020000}"/>
    <cellStyle name="アクセント 4 13" xfId="551" xr:uid="{00000000-0005-0000-0000-00003C020000}"/>
    <cellStyle name="アクセント 4 14" xfId="552" xr:uid="{00000000-0005-0000-0000-00003D020000}"/>
    <cellStyle name="アクセント 4 15" xfId="553" xr:uid="{00000000-0005-0000-0000-00003E020000}"/>
    <cellStyle name="アクセント 4 16" xfId="554" xr:uid="{00000000-0005-0000-0000-00003F020000}"/>
    <cellStyle name="アクセント 4 17" xfId="555" xr:uid="{00000000-0005-0000-0000-000040020000}"/>
    <cellStyle name="アクセント 4 18" xfId="556" xr:uid="{00000000-0005-0000-0000-000041020000}"/>
    <cellStyle name="アクセント 4 19" xfId="557" xr:uid="{00000000-0005-0000-0000-000042020000}"/>
    <cellStyle name="アクセント 4 2" xfId="558" xr:uid="{00000000-0005-0000-0000-000043020000}"/>
    <cellStyle name="アクセント 4 2 2" xfId="559" xr:uid="{00000000-0005-0000-0000-000044020000}"/>
    <cellStyle name="アクセント 4 20" xfId="560" xr:uid="{00000000-0005-0000-0000-000045020000}"/>
    <cellStyle name="アクセント 4 21" xfId="561" xr:uid="{00000000-0005-0000-0000-000046020000}"/>
    <cellStyle name="アクセント 4 22" xfId="562" xr:uid="{00000000-0005-0000-0000-000047020000}"/>
    <cellStyle name="アクセント 4 23" xfId="563" xr:uid="{00000000-0005-0000-0000-000048020000}"/>
    <cellStyle name="アクセント 4 24" xfId="564" xr:uid="{00000000-0005-0000-0000-000049020000}"/>
    <cellStyle name="アクセント 4 25" xfId="565" xr:uid="{00000000-0005-0000-0000-00004A020000}"/>
    <cellStyle name="アクセント 4 3" xfId="566" xr:uid="{00000000-0005-0000-0000-00004B020000}"/>
    <cellStyle name="アクセント 4 3 2" xfId="567" xr:uid="{00000000-0005-0000-0000-00004C020000}"/>
    <cellStyle name="アクセント 4 4" xfId="568" xr:uid="{00000000-0005-0000-0000-00004D020000}"/>
    <cellStyle name="アクセント 4 5" xfId="569" xr:uid="{00000000-0005-0000-0000-00004E020000}"/>
    <cellStyle name="アクセント 4 6" xfId="570" xr:uid="{00000000-0005-0000-0000-00004F020000}"/>
    <cellStyle name="アクセント 4 7" xfId="571" xr:uid="{00000000-0005-0000-0000-000050020000}"/>
    <cellStyle name="アクセント 4 8" xfId="572" xr:uid="{00000000-0005-0000-0000-000051020000}"/>
    <cellStyle name="アクセント 4 9" xfId="573" xr:uid="{00000000-0005-0000-0000-000052020000}"/>
    <cellStyle name="アクセント 5" xfId="1772" builtinId="45" customBuiltin="1"/>
    <cellStyle name="アクセント 5 10" xfId="574" xr:uid="{00000000-0005-0000-0000-000054020000}"/>
    <cellStyle name="アクセント 5 11" xfId="575" xr:uid="{00000000-0005-0000-0000-000055020000}"/>
    <cellStyle name="アクセント 5 12" xfId="576" xr:uid="{00000000-0005-0000-0000-000056020000}"/>
    <cellStyle name="アクセント 5 13" xfId="577" xr:uid="{00000000-0005-0000-0000-000057020000}"/>
    <cellStyle name="アクセント 5 14" xfId="578" xr:uid="{00000000-0005-0000-0000-000058020000}"/>
    <cellStyle name="アクセント 5 15" xfId="579" xr:uid="{00000000-0005-0000-0000-000059020000}"/>
    <cellStyle name="アクセント 5 16" xfId="580" xr:uid="{00000000-0005-0000-0000-00005A020000}"/>
    <cellStyle name="アクセント 5 17" xfId="581" xr:uid="{00000000-0005-0000-0000-00005B020000}"/>
    <cellStyle name="アクセント 5 18" xfId="582" xr:uid="{00000000-0005-0000-0000-00005C020000}"/>
    <cellStyle name="アクセント 5 19" xfId="583" xr:uid="{00000000-0005-0000-0000-00005D020000}"/>
    <cellStyle name="アクセント 5 2" xfId="584" xr:uid="{00000000-0005-0000-0000-00005E020000}"/>
    <cellStyle name="アクセント 5 2 2" xfId="585" xr:uid="{00000000-0005-0000-0000-00005F020000}"/>
    <cellStyle name="アクセント 5 20" xfId="586" xr:uid="{00000000-0005-0000-0000-000060020000}"/>
    <cellStyle name="アクセント 5 21" xfId="587" xr:uid="{00000000-0005-0000-0000-000061020000}"/>
    <cellStyle name="アクセント 5 22" xfId="588" xr:uid="{00000000-0005-0000-0000-000062020000}"/>
    <cellStyle name="アクセント 5 23" xfId="589" xr:uid="{00000000-0005-0000-0000-000063020000}"/>
    <cellStyle name="アクセント 5 24" xfId="590" xr:uid="{00000000-0005-0000-0000-000064020000}"/>
    <cellStyle name="アクセント 5 25" xfId="591" xr:uid="{00000000-0005-0000-0000-000065020000}"/>
    <cellStyle name="アクセント 5 3" xfId="592" xr:uid="{00000000-0005-0000-0000-000066020000}"/>
    <cellStyle name="アクセント 5 3 2" xfId="593" xr:uid="{00000000-0005-0000-0000-000067020000}"/>
    <cellStyle name="アクセント 5 4" xfId="594" xr:uid="{00000000-0005-0000-0000-000068020000}"/>
    <cellStyle name="アクセント 5 5" xfId="595" xr:uid="{00000000-0005-0000-0000-000069020000}"/>
    <cellStyle name="アクセント 5 6" xfId="596" xr:uid="{00000000-0005-0000-0000-00006A020000}"/>
    <cellStyle name="アクセント 5 7" xfId="597" xr:uid="{00000000-0005-0000-0000-00006B020000}"/>
    <cellStyle name="アクセント 5 8" xfId="598" xr:uid="{00000000-0005-0000-0000-00006C020000}"/>
    <cellStyle name="アクセント 5 9" xfId="599" xr:uid="{00000000-0005-0000-0000-00006D020000}"/>
    <cellStyle name="アクセント 6" xfId="1775" builtinId="49" customBuiltin="1"/>
    <cellStyle name="アクセント 6 10" xfId="600" xr:uid="{00000000-0005-0000-0000-00006F020000}"/>
    <cellStyle name="アクセント 6 11" xfId="601" xr:uid="{00000000-0005-0000-0000-000070020000}"/>
    <cellStyle name="アクセント 6 12" xfId="602" xr:uid="{00000000-0005-0000-0000-000071020000}"/>
    <cellStyle name="アクセント 6 13" xfId="603" xr:uid="{00000000-0005-0000-0000-000072020000}"/>
    <cellStyle name="アクセント 6 14" xfId="604" xr:uid="{00000000-0005-0000-0000-000073020000}"/>
    <cellStyle name="アクセント 6 15" xfId="605" xr:uid="{00000000-0005-0000-0000-000074020000}"/>
    <cellStyle name="アクセント 6 16" xfId="606" xr:uid="{00000000-0005-0000-0000-000075020000}"/>
    <cellStyle name="アクセント 6 17" xfId="607" xr:uid="{00000000-0005-0000-0000-000076020000}"/>
    <cellStyle name="アクセント 6 18" xfId="608" xr:uid="{00000000-0005-0000-0000-000077020000}"/>
    <cellStyle name="アクセント 6 19" xfId="609" xr:uid="{00000000-0005-0000-0000-000078020000}"/>
    <cellStyle name="アクセント 6 2" xfId="610" xr:uid="{00000000-0005-0000-0000-000079020000}"/>
    <cellStyle name="アクセント 6 2 2" xfId="611" xr:uid="{00000000-0005-0000-0000-00007A020000}"/>
    <cellStyle name="アクセント 6 20" xfId="612" xr:uid="{00000000-0005-0000-0000-00007B020000}"/>
    <cellStyle name="アクセント 6 21" xfId="613" xr:uid="{00000000-0005-0000-0000-00007C020000}"/>
    <cellStyle name="アクセント 6 22" xfId="614" xr:uid="{00000000-0005-0000-0000-00007D020000}"/>
    <cellStyle name="アクセント 6 23" xfId="615" xr:uid="{00000000-0005-0000-0000-00007E020000}"/>
    <cellStyle name="アクセント 6 24" xfId="616" xr:uid="{00000000-0005-0000-0000-00007F020000}"/>
    <cellStyle name="アクセント 6 25" xfId="617" xr:uid="{00000000-0005-0000-0000-000080020000}"/>
    <cellStyle name="アクセント 6 3" xfId="618" xr:uid="{00000000-0005-0000-0000-000081020000}"/>
    <cellStyle name="アクセント 6 3 2" xfId="619" xr:uid="{00000000-0005-0000-0000-000082020000}"/>
    <cellStyle name="アクセント 6 4" xfId="620" xr:uid="{00000000-0005-0000-0000-000083020000}"/>
    <cellStyle name="アクセント 6 5" xfId="621" xr:uid="{00000000-0005-0000-0000-000084020000}"/>
    <cellStyle name="アクセント 6 6" xfId="622" xr:uid="{00000000-0005-0000-0000-000085020000}"/>
    <cellStyle name="アクセント 6 7" xfId="623" xr:uid="{00000000-0005-0000-0000-000086020000}"/>
    <cellStyle name="アクセント 6 8" xfId="624" xr:uid="{00000000-0005-0000-0000-000087020000}"/>
    <cellStyle name="アクセント 6 9" xfId="625" xr:uid="{00000000-0005-0000-0000-000088020000}"/>
    <cellStyle name="タイトル 10" xfId="626" xr:uid="{00000000-0005-0000-0000-000089020000}"/>
    <cellStyle name="タイトル 11" xfId="627" xr:uid="{00000000-0005-0000-0000-00008A020000}"/>
    <cellStyle name="タイトル 12" xfId="628" xr:uid="{00000000-0005-0000-0000-00008B020000}"/>
    <cellStyle name="タイトル 13" xfId="629" xr:uid="{00000000-0005-0000-0000-00008C020000}"/>
    <cellStyle name="タイトル 14" xfId="630" xr:uid="{00000000-0005-0000-0000-00008D020000}"/>
    <cellStyle name="タイトル 15" xfId="631" xr:uid="{00000000-0005-0000-0000-00008E020000}"/>
    <cellStyle name="タイトル 16" xfId="632" xr:uid="{00000000-0005-0000-0000-00008F020000}"/>
    <cellStyle name="タイトル 17" xfId="633" xr:uid="{00000000-0005-0000-0000-000090020000}"/>
    <cellStyle name="タイトル 18" xfId="634" xr:uid="{00000000-0005-0000-0000-000091020000}"/>
    <cellStyle name="タイトル 19" xfId="635" xr:uid="{00000000-0005-0000-0000-000092020000}"/>
    <cellStyle name="タイトル 2" xfId="636" xr:uid="{00000000-0005-0000-0000-000093020000}"/>
    <cellStyle name="タイトル 2 2" xfId="637" xr:uid="{00000000-0005-0000-0000-000094020000}"/>
    <cellStyle name="タイトル 20" xfId="638" xr:uid="{00000000-0005-0000-0000-000095020000}"/>
    <cellStyle name="タイトル 21" xfId="639" xr:uid="{00000000-0005-0000-0000-000096020000}"/>
    <cellStyle name="タイトル 22" xfId="640" xr:uid="{00000000-0005-0000-0000-000097020000}"/>
    <cellStyle name="タイトル 23" xfId="641" xr:uid="{00000000-0005-0000-0000-000098020000}"/>
    <cellStyle name="タイトル 24" xfId="642" xr:uid="{00000000-0005-0000-0000-000099020000}"/>
    <cellStyle name="タイトル 25" xfId="643" xr:uid="{00000000-0005-0000-0000-00009A020000}"/>
    <cellStyle name="タイトル 26" xfId="1779" xr:uid="{00000000-0005-0000-0000-00009B020000}"/>
    <cellStyle name="タイトル 3" xfId="644" xr:uid="{00000000-0005-0000-0000-00009C020000}"/>
    <cellStyle name="タイトル 3 2" xfId="645" xr:uid="{00000000-0005-0000-0000-00009D020000}"/>
    <cellStyle name="タイトル 4" xfId="646" xr:uid="{00000000-0005-0000-0000-00009E020000}"/>
    <cellStyle name="タイトル 5" xfId="647" xr:uid="{00000000-0005-0000-0000-00009F020000}"/>
    <cellStyle name="タイトル 6" xfId="648" xr:uid="{00000000-0005-0000-0000-0000A0020000}"/>
    <cellStyle name="タイトル 7" xfId="649" xr:uid="{00000000-0005-0000-0000-0000A1020000}"/>
    <cellStyle name="タイトル 8" xfId="650" xr:uid="{00000000-0005-0000-0000-0000A2020000}"/>
    <cellStyle name="タイトル 9" xfId="651" xr:uid="{00000000-0005-0000-0000-0000A3020000}"/>
    <cellStyle name="チェック セル" xfId="1755" builtinId="23" customBuiltin="1"/>
    <cellStyle name="チェック セル 10" xfId="652" xr:uid="{00000000-0005-0000-0000-0000A5020000}"/>
    <cellStyle name="チェック セル 11" xfId="653" xr:uid="{00000000-0005-0000-0000-0000A6020000}"/>
    <cellStyle name="チェック セル 12" xfId="654" xr:uid="{00000000-0005-0000-0000-0000A7020000}"/>
    <cellStyle name="チェック セル 13" xfId="655" xr:uid="{00000000-0005-0000-0000-0000A8020000}"/>
    <cellStyle name="チェック セル 14" xfId="656" xr:uid="{00000000-0005-0000-0000-0000A9020000}"/>
    <cellStyle name="チェック セル 15" xfId="657" xr:uid="{00000000-0005-0000-0000-0000AA020000}"/>
    <cellStyle name="チェック セル 16" xfId="658" xr:uid="{00000000-0005-0000-0000-0000AB020000}"/>
    <cellStyle name="チェック セル 17" xfId="659" xr:uid="{00000000-0005-0000-0000-0000AC020000}"/>
    <cellStyle name="チェック セル 18" xfId="660" xr:uid="{00000000-0005-0000-0000-0000AD020000}"/>
    <cellStyle name="チェック セル 19" xfId="661" xr:uid="{00000000-0005-0000-0000-0000AE020000}"/>
    <cellStyle name="チェック セル 2" xfId="662" xr:uid="{00000000-0005-0000-0000-0000AF020000}"/>
    <cellStyle name="チェック セル 2 2" xfId="663" xr:uid="{00000000-0005-0000-0000-0000B0020000}"/>
    <cellStyle name="チェック セル 20" xfId="664" xr:uid="{00000000-0005-0000-0000-0000B1020000}"/>
    <cellStyle name="チェック セル 21" xfId="665" xr:uid="{00000000-0005-0000-0000-0000B2020000}"/>
    <cellStyle name="チェック セル 22" xfId="666" xr:uid="{00000000-0005-0000-0000-0000B3020000}"/>
    <cellStyle name="チェック セル 23" xfId="667" xr:uid="{00000000-0005-0000-0000-0000B4020000}"/>
    <cellStyle name="チェック セル 24" xfId="668" xr:uid="{00000000-0005-0000-0000-0000B5020000}"/>
    <cellStyle name="チェック セル 25" xfId="669" xr:uid="{00000000-0005-0000-0000-0000B6020000}"/>
    <cellStyle name="チェック セル 3" xfId="670" xr:uid="{00000000-0005-0000-0000-0000B7020000}"/>
    <cellStyle name="チェック セル 3 2" xfId="671" xr:uid="{00000000-0005-0000-0000-0000B8020000}"/>
    <cellStyle name="チェック セル 4" xfId="672" xr:uid="{00000000-0005-0000-0000-0000B9020000}"/>
    <cellStyle name="チェック セル 5" xfId="673" xr:uid="{00000000-0005-0000-0000-0000BA020000}"/>
    <cellStyle name="チェック セル 6" xfId="674" xr:uid="{00000000-0005-0000-0000-0000BB020000}"/>
    <cellStyle name="チェック セル 7" xfId="675" xr:uid="{00000000-0005-0000-0000-0000BC020000}"/>
    <cellStyle name="チェック セル 8" xfId="676" xr:uid="{00000000-0005-0000-0000-0000BD020000}"/>
    <cellStyle name="チェック セル 9" xfId="677" xr:uid="{00000000-0005-0000-0000-0000BE020000}"/>
    <cellStyle name="どちらでもない 10" xfId="678" xr:uid="{00000000-0005-0000-0000-0000BF020000}"/>
    <cellStyle name="どちらでもない 11" xfId="679" xr:uid="{00000000-0005-0000-0000-0000C0020000}"/>
    <cellStyle name="どちらでもない 12" xfId="680" xr:uid="{00000000-0005-0000-0000-0000C1020000}"/>
    <cellStyle name="どちらでもない 13" xfId="681" xr:uid="{00000000-0005-0000-0000-0000C2020000}"/>
    <cellStyle name="どちらでもない 14" xfId="682" xr:uid="{00000000-0005-0000-0000-0000C3020000}"/>
    <cellStyle name="どちらでもない 15" xfId="683" xr:uid="{00000000-0005-0000-0000-0000C4020000}"/>
    <cellStyle name="どちらでもない 16" xfId="684" xr:uid="{00000000-0005-0000-0000-0000C5020000}"/>
    <cellStyle name="どちらでもない 17" xfId="685" xr:uid="{00000000-0005-0000-0000-0000C6020000}"/>
    <cellStyle name="どちらでもない 18" xfId="686" xr:uid="{00000000-0005-0000-0000-0000C7020000}"/>
    <cellStyle name="どちらでもない 19" xfId="687" xr:uid="{00000000-0005-0000-0000-0000C8020000}"/>
    <cellStyle name="どちらでもない 2" xfId="688" xr:uid="{00000000-0005-0000-0000-0000C9020000}"/>
    <cellStyle name="どちらでもない 2 2" xfId="689" xr:uid="{00000000-0005-0000-0000-0000CA020000}"/>
    <cellStyle name="どちらでもない 20" xfId="690" xr:uid="{00000000-0005-0000-0000-0000CB020000}"/>
    <cellStyle name="どちらでもない 21" xfId="691" xr:uid="{00000000-0005-0000-0000-0000CC020000}"/>
    <cellStyle name="どちらでもない 22" xfId="692" xr:uid="{00000000-0005-0000-0000-0000CD020000}"/>
    <cellStyle name="どちらでもない 23" xfId="693" xr:uid="{00000000-0005-0000-0000-0000CE020000}"/>
    <cellStyle name="どちらでもない 24" xfId="694" xr:uid="{00000000-0005-0000-0000-0000CF020000}"/>
    <cellStyle name="どちらでもない 25" xfId="695" xr:uid="{00000000-0005-0000-0000-0000D0020000}"/>
    <cellStyle name="どちらでもない 26" xfId="1780" xr:uid="{00000000-0005-0000-0000-0000D1020000}"/>
    <cellStyle name="どちらでもない 3" xfId="696" xr:uid="{00000000-0005-0000-0000-0000D2020000}"/>
    <cellStyle name="どちらでもない 3 2" xfId="697" xr:uid="{00000000-0005-0000-0000-0000D3020000}"/>
    <cellStyle name="どちらでもない 4" xfId="698" xr:uid="{00000000-0005-0000-0000-0000D4020000}"/>
    <cellStyle name="どちらでもない 5" xfId="699" xr:uid="{00000000-0005-0000-0000-0000D5020000}"/>
    <cellStyle name="どちらでもない 6" xfId="700" xr:uid="{00000000-0005-0000-0000-0000D6020000}"/>
    <cellStyle name="どちらでもない 7" xfId="701" xr:uid="{00000000-0005-0000-0000-0000D7020000}"/>
    <cellStyle name="どちらでもない 8" xfId="702" xr:uid="{00000000-0005-0000-0000-0000D8020000}"/>
    <cellStyle name="どちらでもない 9" xfId="703" xr:uid="{00000000-0005-0000-0000-0000D9020000}"/>
    <cellStyle name="パーセント" xfId="1743" builtinId="5"/>
    <cellStyle name="パーセント 2" xfId="704" xr:uid="{00000000-0005-0000-0000-0000DB020000}"/>
    <cellStyle name="パーセント 2 2" xfId="705" xr:uid="{00000000-0005-0000-0000-0000DC020000}"/>
    <cellStyle name="パーセント 2 2 2" xfId="706" xr:uid="{00000000-0005-0000-0000-0000DD020000}"/>
    <cellStyle name="パーセント 2 2 2 2" xfId="1578" xr:uid="{00000000-0005-0000-0000-0000DE020000}"/>
    <cellStyle name="パーセント 2 2 3" xfId="1579" xr:uid="{00000000-0005-0000-0000-0000DF020000}"/>
    <cellStyle name="パーセント 2 3" xfId="707" xr:uid="{00000000-0005-0000-0000-0000E0020000}"/>
    <cellStyle name="パーセント 2 3 2" xfId="1550" xr:uid="{00000000-0005-0000-0000-0000E1020000}"/>
    <cellStyle name="パーセント 2 3 2 2" xfId="1551" xr:uid="{00000000-0005-0000-0000-0000E2020000}"/>
    <cellStyle name="パーセント 2 3 3" xfId="1552" xr:uid="{00000000-0005-0000-0000-0000E3020000}"/>
    <cellStyle name="パーセント 2 3 3 2" xfId="1553" xr:uid="{00000000-0005-0000-0000-0000E4020000}"/>
    <cellStyle name="パーセント 2 3 4" xfId="1554" xr:uid="{00000000-0005-0000-0000-0000E5020000}"/>
    <cellStyle name="パーセント 2 4" xfId="1555" xr:uid="{00000000-0005-0000-0000-0000E6020000}"/>
    <cellStyle name="パーセント 2 4 2" xfId="1548" xr:uid="{00000000-0005-0000-0000-0000E7020000}"/>
    <cellStyle name="パーセント 2 4 2 2" xfId="1580" xr:uid="{00000000-0005-0000-0000-0000E8020000}"/>
    <cellStyle name="パーセント 2 4 3" xfId="1581" xr:uid="{00000000-0005-0000-0000-0000E9020000}"/>
    <cellStyle name="パーセント 2 4 3 2" xfId="1582" xr:uid="{00000000-0005-0000-0000-0000EA020000}"/>
    <cellStyle name="パーセント 3" xfId="708" xr:uid="{00000000-0005-0000-0000-0000EB020000}"/>
    <cellStyle name="パーセント 3 2" xfId="1556" xr:uid="{00000000-0005-0000-0000-0000EC020000}"/>
    <cellStyle name="パーセント 3 3" xfId="1583" xr:uid="{00000000-0005-0000-0000-0000ED020000}"/>
    <cellStyle name="パーセント 3 3 2" xfId="1584" xr:uid="{00000000-0005-0000-0000-0000EE020000}"/>
    <cellStyle name="パーセント 3 3 2 2" xfId="1585" xr:uid="{00000000-0005-0000-0000-0000EF020000}"/>
    <cellStyle name="パーセント 3 3 3" xfId="1586" xr:uid="{00000000-0005-0000-0000-0000F0020000}"/>
    <cellStyle name="パーセント 3 3 3 2" xfId="1587" xr:uid="{00000000-0005-0000-0000-0000F1020000}"/>
    <cellStyle name="パーセント 3 3 4" xfId="1588" xr:uid="{00000000-0005-0000-0000-0000F2020000}"/>
    <cellStyle name="パーセント 3 4" xfId="1589" xr:uid="{00000000-0005-0000-0000-0000F3020000}"/>
    <cellStyle name="パーセント 3 4 2" xfId="1590" xr:uid="{00000000-0005-0000-0000-0000F4020000}"/>
    <cellStyle name="パーセント 3 5" xfId="1591" xr:uid="{00000000-0005-0000-0000-0000F5020000}"/>
    <cellStyle name="パーセント 3 5 2" xfId="1592" xr:uid="{00000000-0005-0000-0000-0000F6020000}"/>
    <cellStyle name="パーセント 4" xfId="709" xr:uid="{00000000-0005-0000-0000-0000F7020000}"/>
    <cellStyle name="パーセント 5" xfId="710" xr:uid="{00000000-0005-0000-0000-0000F8020000}"/>
    <cellStyle name="パーセント 6" xfId="1593" xr:uid="{00000000-0005-0000-0000-0000F9020000}"/>
    <cellStyle name="パーセント 7" xfId="1594" xr:uid="{00000000-0005-0000-0000-0000FA020000}"/>
    <cellStyle name="ハイパーリンク 2" xfId="1557" xr:uid="{00000000-0005-0000-0000-0000FB020000}"/>
    <cellStyle name="メモ" xfId="1757" builtinId="10" customBuiltin="1"/>
    <cellStyle name="メモ 10" xfId="711" xr:uid="{00000000-0005-0000-0000-0000FD020000}"/>
    <cellStyle name="メモ 11" xfId="712" xr:uid="{00000000-0005-0000-0000-0000FE020000}"/>
    <cellStyle name="メモ 12" xfId="713" xr:uid="{00000000-0005-0000-0000-0000FF020000}"/>
    <cellStyle name="メモ 13" xfId="714" xr:uid="{00000000-0005-0000-0000-000000030000}"/>
    <cellStyle name="メモ 14" xfId="715" xr:uid="{00000000-0005-0000-0000-000001030000}"/>
    <cellStyle name="メモ 15" xfId="716" xr:uid="{00000000-0005-0000-0000-000002030000}"/>
    <cellStyle name="メモ 16" xfId="717" xr:uid="{00000000-0005-0000-0000-000003030000}"/>
    <cellStyle name="メモ 17" xfId="718" xr:uid="{00000000-0005-0000-0000-000004030000}"/>
    <cellStyle name="メモ 18" xfId="719" xr:uid="{00000000-0005-0000-0000-000005030000}"/>
    <cellStyle name="メモ 19" xfId="720" xr:uid="{00000000-0005-0000-0000-000006030000}"/>
    <cellStyle name="メモ 2" xfId="721" xr:uid="{00000000-0005-0000-0000-000007030000}"/>
    <cellStyle name="メモ 2 2" xfId="722" xr:uid="{00000000-0005-0000-0000-000008030000}"/>
    <cellStyle name="メモ 2 2 2" xfId="723" xr:uid="{00000000-0005-0000-0000-000009030000}"/>
    <cellStyle name="メモ 2 2 2 2" xfId="1390" xr:uid="{00000000-0005-0000-0000-00000A030000}"/>
    <cellStyle name="メモ 2 2 2 2 2" xfId="1391" xr:uid="{00000000-0005-0000-0000-00000B030000}"/>
    <cellStyle name="メモ 2 2 2 3" xfId="1392" xr:uid="{00000000-0005-0000-0000-00000C030000}"/>
    <cellStyle name="メモ 2 2 3" xfId="724" xr:uid="{00000000-0005-0000-0000-00000D030000}"/>
    <cellStyle name="メモ 2 2 3 2" xfId="1393" xr:uid="{00000000-0005-0000-0000-00000E030000}"/>
    <cellStyle name="メモ 2 2 4" xfId="1595" xr:uid="{00000000-0005-0000-0000-00000F030000}"/>
    <cellStyle name="メモ 2 2 4 2" xfId="1596" xr:uid="{00000000-0005-0000-0000-000010030000}"/>
    <cellStyle name="メモ 2 2 5" xfId="1597" xr:uid="{00000000-0005-0000-0000-000011030000}"/>
    <cellStyle name="メモ 2 2 6" xfId="1598" xr:uid="{00000000-0005-0000-0000-000012030000}"/>
    <cellStyle name="メモ 2 2 6 2" xfId="1599" xr:uid="{00000000-0005-0000-0000-000013030000}"/>
    <cellStyle name="メモ 20" xfId="725" xr:uid="{00000000-0005-0000-0000-000014030000}"/>
    <cellStyle name="メモ 21" xfId="726" xr:uid="{00000000-0005-0000-0000-000015030000}"/>
    <cellStyle name="メモ 22" xfId="727" xr:uid="{00000000-0005-0000-0000-000016030000}"/>
    <cellStyle name="メモ 23" xfId="728" xr:uid="{00000000-0005-0000-0000-000017030000}"/>
    <cellStyle name="メモ 24" xfId="729" xr:uid="{00000000-0005-0000-0000-000018030000}"/>
    <cellStyle name="メモ 25" xfId="730" xr:uid="{00000000-0005-0000-0000-000019030000}"/>
    <cellStyle name="メモ 3" xfId="731" xr:uid="{00000000-0005-0000-0000-00001A030000}"/>
    <cellStyle name="メモ 3 2" xfId="732" xr:uid="{00000000-0005-0000-0000-00001B030000}"/>
    <cellStyle name="メモ 3 2 2" xfId="1394" xr:uid="{00000000-0005-0000-0000-00001C030000}"/>
    <cellStyle name="メモ 3 2 2 2" xfId="1395" xr:uid="{00000000-0005-0000-0000-00001D030000}"/>
    <cellStyle name="メモ 3 2 3" xfId="1396" xr:uid="{00000000-0005-0000-0000-00001E030000}"/>
    <cellStyle name="メモ 3 3" xfId="733" xr:uid="{00000000-0005-0000-0000-00001F030000}"/>
    <cellStyle name="メモ 3 3 2" xfId="1397" xr:uid="{00000000-0005-0000-0000-000020030000}"/>
    <cellStyle name="メモ 3 4" xfId="1600" xr:uid="{00000000-0005-0000-0000-000021030000}"/>
    <cellStyle name="メモ 3 4 2" xfId="1601" xr:uid="{00000000-0005-0000-0000-000022030000}"/>
    <cellStyle name="メモ 3 5" xfId="1602" xr:uid="{00000000-0005-0000-0000-000023030000}"/>
    <cellStyle name="メモ 3 6" xfId="1603" xr:uid="{00000000-0005-0000-0000-000024030000}"/>
    <cellStyle name="メモ 3 6 2" xfId="1604" xr:uid="{00000000-0005-0000-0000-000025030000}"/>
    <cellStyle name="メモ 4" xfId="734" xr:uid="{00000000-0005-0000-0000-000026030000}"/>
    <cellStyle name="メモ 4 2" xfId="735" xr:uid="{00000000-0005-0000-0000-000027030000}"/>
    <cellStyle name="メモ 4 2 2" xfId="1398" xr:uid="{00000000-0005-0000-0000-000028030000}"/>
    <cellStyle name="メモ 4 2 2 2" xfId="1399" xr:uid="{00000000-0005-0000-0000-000029030000}"/>
    <cellStyle name="メモ 4 2 3" xfId="1400" xr:uid="{00000000-0005-0000-0000-00002A030000}"/>
    <cellStyle name="メモ 4 3" xfId="736" xr:uid="{00000000-0005-0000-0000-00002B030000}"/>
    <cellStyle name="メモ 4 3 2" xfId="1401" xr:uid="{00000000-0005-0000-0000-00002C030000}"/>
    <cellStyle name="メモ 4 4" xfId="1605" xr:uid="{00000000-0005-0000-0000-00002D030000}"/>
    <cellStyle name="メモ 4 4 2" xfId="1606" xr:uid="{00000000-0005-0000-0000-00002E030000}"/>
    <cellStyle name="メモ 4 5" xfId="1607" xr:uid="{00000000-0005-0000-0000-00002F030000}"/>
    <cellStyle name="メモ 4 6" xfId="1608" xr:uid="{00000000-0005-0000-0000-000030030000}"/>
    <cellStyle name="メモ 4 6 2" xfId="1609" xr:uid="{00000000-0005-0000-0000-000031030000}"/>
    <cellStyle name="メモ 5" xfId="737" xr:uid="{00000000-0005-0000-0000-000032030000}"/>
    <cellStyle name="メモ 6" xfId="738" xr:uid="{00000000-0005-0000-0000-000033030000}"/>
    <cellStyle name="メモ 7" xfId="739" xr:uid="{00000000-0005-0000-0000-000034030000}"/>
    <cellStyle name="メモ 8" xfId="740" xr:uid="{00000000-0005-0000-0000-000035030000}"/>
    <cellStyle name="メモ 9" xfId="741" xr:uid="{00000000-0005-0000-0000-000036030000}"/>
    <cellStyle name="リンク セル" xfId="1754" builtinId="24" customBuiltin="1"/>
    <cellStyle name="リンク セル 10" xfId="742" xr:uid="{00000000-0005-0000-0000-000038030000}"/>
    <cellStyle name="リンク セル 11" xfId="743" xr:uid="{00000000-0005-0000-0000-000039030000}"/>
    <cellStyle name="リンク セル 12" xfId="744" xr:uid="{00000000-0005-0000-0000-00003A030000}"/>
    <cellStyle name="リンク セル 13" xfId="745" xr:uid="{00000000-0005-0000-0000-00003B030000}"/>
    <cellStyle name="リンク セル 14" xfId="746" xr:uid="{00000000-0005-0000-0000-00003C030000}"/>
    <cellStyle name="リンク セル 15" xfId="747" xr:uid="{00000000-0005-0000-0000-00003D030000}"/>
    <cellStyle name="リンク セル 16" xfId="748" xr:uid="{00000000-0005-0000-0000-00003E030000}"/>
    <cellStyle name="リンク セル 17" xfId="749" xr:uid="{00000000-0005-0000-0000-00003F030000}"/>
    <cellStyle name="リンク セル 18" xfId="750" xr:uid="{00000000-0005-0000-0000-000040030000}"/>
    <cellStyle name="リンク セル 19" xfId="751" xr:uid="{00000000-0005-0000-0000-000041030000}"/>
    <cellStyle name="リンク セル 2" xfId="752" xr:uid="{00000000-0005-0000-0000-000042030000}"/>
    <cellStyle name="リンク セル 2 2" xfId="753" xr:uid="{00000000-0005-0000-0000-000043030000}"/>
    <cellStyle name="リンク セル 20" xfId="754" xr:uid="{00000000-0005-0000-0000-000044030000}"/>
    <cellStyle name="リンク セル 21" xfId="755" xr:uid="{00000000-0005-0000-0000-000045030000}"/>
    <cellStyle name="リンク セル 22" xfId="756" xr:uid="{00000000-0005-0000-0000-000046030000}"/>
    <cellStyle name="リンク セル 23" xfId="757" xr:uid="{00000000-0005-0000-0000-000047030000}"/>
    <cellStyle name="リンク セル 24" xfId="758" xr:uid="{00000000-0005-0000-0000-000048030000}"/>
    <cellStyle name="リンク セル 25" xfId="759" xr:uid="{00000000-0005-0000-0000-000049030000}"/>
    <cellStyle name="リンク セル 3" xfId="760" xr:uid="{00000000-0005-0000-0000-00004A030000}"/>
    <cellStyle name="リンク セル 3 2" xfId="761" xr:uid="{00000000-0005-0000-0000-00004B030000}"/>
    <cellStyle name="リンク セル 4" xfId="762" xr:uid="{00000000-0005-0000-0000-00004C030000}"/>
    <cellStyle name="リンク セル 5" xfId="763" xr:uid="{00000000-0005-0000-0000-00004D030000}"/>
    <cellStyle name="リンク セル 6" xfId="764" xr:uid="{00000000-0005-0000-0000-00004E030000}"/>
    <cellStyle name="リンク セル 7" xfId="765" xr:uid="{00000000-0005-0000-0000-00004F030000}"/>
    <cellStyle name="リンク セル 8" xfId="766" xr:uid="{00000000-0005-0000-0000-000050030000}"/>
    <cellStyle name="リンク セル 9" xfId="767" xr:uid="{00000000-0005-0000-0000-000051030000}"/>
    <cellStyle name="悪い" xfId="1750" builtinId="27" customBuiltin="1"/>
    <cellStyle name="悪い 10" xfId="768" xr:uid="{00000000-0005-0000-0000-000053030000}"/>
    <cellStyle name="悪い 11" xfId="769" xr:uid="{00000000-0005-0000-0000-000054030000}"/>
    <cellStyle name="悪い 12" xfId="770" xr:uid="{00000000-0005-0000-0000-000055030000}"/>
    <cellStyle name="悪い 13" xfId="771" xr:uid="{00000000-0005-0000-0000-000056030000}"/>
    <cellStyle name="悪い 14" xfId="772" xr:uid="{00000000-0005-0000-0000-000057030000}"/>
    <cellStyle name="悪い 15" xfId="773" xr:uid="{00000000-0005-0000-0000-000058030000}"/>
    <cellStyle name="悪い 16" xfId="774" xr:uid="{00000000-0005-0000-0000-000059030000}"/>
    <cellStyle name="悪い 17" xfId="775" xr:uid="{00000000-0005-0000-0000-00005A030000}"/>
    <cellStyle name="悪い 18" xfId="776" xr:uid="{00000000-0005-0000-0000-00005B030000}"/>
    <cellStyle name="悪い 19" xfId="777" xr:uid="{00000000-0005-0000-0000-00005C030000}"/>
    <cellStyle name="悪い 2" xfId="778" xr:uid="{00000000-0005-0000-0000-00005D030000}"/>
    <cellStyle name="悪い 2 2" xfId="779" xr:uid="{00000000-0005-0000-0000-00005E030000}"/>
    <cellStyle name="悪い 2 3" xfId="1402" xr:uid="{00000000-0005-0000-0000-00005F030000}"/>
    <cellStyle name="悪い 20" xfId="780" xr:uid="{00000000-0005-0000-0000-000060030000}"/>
    <cellStyle name="悪い 21" xfId="781" xr:uid="{00000000-0005-0000-0000-000061030000}"/>
    <cellStyle name="悪い 22" xfId="782" xr:uid="{00000000-0005-0000-0000-000062030000}"/>
    <cellStyle name="悪い 23" xfId="783" xr:uid="{00000000-0005-0000-0000-000063030000}"/>
    <cellStyle name="悪い 24" xfId="784" xr:uid="{00000000-0005-0000-0000-000064030000}"/>
    <cellStyle name="悪い 25" xfId="785" xr:uid="{00000000-0005-0000-0000-000065030000}"/>
    <cellStyle name="悪い 3" xfId="786" xr:uid="{00000000-0005-0000-0000-000066030000}"/>
    <cellStyle name="悪い 3 2" xfId="787" xr:uid="{00000000-0005-0000-0000-000067030000}"/>
    <cellStyle name="悪い 4" xfId="788" xr:uid="{00000000-0005-0000-0000-000068030000}"/>
    <cellStyle name="悪い 5" xfId="789" xr:uid="{00000000-0005-0000-0000-000069030000}"/>
    <cellStyle name="悪い 6" xfId="790" xr:uid="{00000000-0005-0000-0000-00006A030000}"/>
    <cellStyle name="悪い 7" xfId="791" xr:uid="{00000000-0005-0000-0000-00006B030000}"/>
    <cellStyle name="悪い 8" xfId="792" xr:uid="{00000000-0005-0000-0000-00006C030000}"/>
    <cellStyle name="悪い 9" xfId="793" xr:uid="{00000000-0005-0000-0000-00006D030000}"/>
    <cellStyle name="計算" xfId="1753" builtinId="22" customBuiltin="1"/>
    <cellStyle name="計算 10" xfId="794" xr:uid="{00000000-0005-0000-0000-00006F030000}"/>
    <cellStyle name="計算 11" xfId="795" xr:uid="{00000000-0005-0000-0000-000070030000}"/>
    <cellStyle name="計算 12" xfId="796" xr:uid="{00000000-0005-0000-0000-000071030000}"/>
    <cellStyle name="計算 13" xfId="797" xr:uid="{00000000-0005-0000-0000-000072030000}"/>
    <cellStyle name="計算 14" xfId="798" xr:uid="{00000000-0005-0000-0000-000073030000}"/>
    <cellStyle name="計算 15" xfId="799" xr:uid="{00000000-0005-0000-0000-000074030000}"/>
    <cellStyle name="計算 16" xfId="800" xr:uid="{00000000-0005-0000-0000-000075030000}"/>
    <cellStyle name="計算 17" xfId="801" xr:uid="{00000000-0005-0000-0000-000076030000}"/>
    <cellStyle name="計算 18" xfId="802" xr:uid="{00000000-0005-0000-0000-000077030000}"/>
    <cellStyle name="計算 19" xfId="803" xr:uid="{00000000-0005-0000-0000-000078030000}"/>
    <cellStyle name="計算 2" xfId="804" xr:uid="{00000000-0005-0000-0000-000079030000}"/>
    <cellStyle name="計算 2 2" xfId="805" xr:uid="{00000000-0005-0000-0000-00007A030000}"/>
    <cellStyle name="計算 2 2 2" xfId="806" xr:uid="{00000000-0005-0000-0000-00007B030000}"/>
    <cellStyle name="計算 2 2 2 2" xfId="1403" xr:uid="{00000000-0005-0000-0000-00007C030000}"/>
    <cellStyle name="計算 2 2 2 2 2" xfId="1404" xr:uid="{00000000-0005-0000-0000-00007D030000}"/>
    <cellStyle name="計算 2 2 2 3" xfId="1405" xr:uid="{00000000-0005-0000-0000-00007E030000}"/>
    <cellStyle name="計算 2 2 3" xfId="807" xr:uid="{00000000-0005-0000-0000-00007F030000}"/>
    <cellStyle name="計算 2 2 3 2" xfId="1406" xr:uid="{00000000-0005-0000-0000-000080030000}"/>
    <cellStyle name="計算 2 2 4" xfId="1610" xr:uid="{00000000-0005-0000-0000-000081030000}"/>
    <cellStyle name="計算 2 2 4 2" xfId="1611" xr:uid="{00000000-0005-0000-0000-000082030000}"/>
    <cellStyle name="計算 2 2 5" xfId="1612" xr:uid="{00000000-0005-0000-0000-000083030000}"/>
    <cellStyle name="計算 2 2 6" xfId="1613" xr:uid="{00000000-0005-0000-0000-000084030000}"/>
    <cellStyle name="計算 2 2 6 2" xfId="1614" xr:uid="{00000000-0005-0000-0000-000085030000}"/>
    <cellStyle name="計算 20" xfId="808" xr:uid="{00000000-0005-0000-0000-000086030000}"/>
    <cellStyle name="計算 21" xfId="809" xr:uid="{00000000-0005-0000-0000-000087030000}"/>
    <cellStyle name="計算 22" xfId="810" xr:uid="{00000000-0005-0000-0000-000088030000}"/>
    <cellStyle name="計算 23" xfId="811" xr:uid="{00000000-0005-0000-0000-000089030000}"/>
    <cellStyle name="計算 24" xfId="812" xr:uid="{00000000-0005-0000-0000-00008A030000}"/>
    <cellStyle name="計算 25" xfId="813" xr:uid="{00000000-0005-0000-0000-00008B030000}"/>
    <cellStyle name="計算 3" xfId="814" xr:uid="{00000000-0005-0000-0000-00008C030000}"/>
    <cellStyle name="計算 3 2" xfId="815" xr:uid="{00000000-0005-0000-0000-00008D030000}"/>
    <cellStyle name="計算 3 2 2" xfId="1407" xr:uid="{00000000-0005-0000-0000-00008E030000}"/>
    <cellStyle name="計算 3 2 2 2" xfId="1408" xr:uid="{00000000-0005-0000-0000-00008F030000}"/>
    <cellStyle name="計算 3 2 3" xfId="1409" xr:uid="{00000000-0005-0000-0000-000090030000}"/>
    <cellStyle name="計算 3 3" xfId="816" xr:uid="{00000000-0005-0000-0000-000091030000}"/>
    <cellStyle name="計算 3 3 2" xfId="1410" xr:uid="{00000000-0005-0000-0000-000092030000}"/>
    <cellStyle name="計算 3 4" xfId="1615" xr:uid="{00000000-0005-0000-0000-000093030000}"/>
    <cellStyle name="計算 3 4 2" xfId="1616" xr:uid="{00000000-0005-0000-0000-000094030000}"/>
    <cellStyle name="計算 3 5" xfId="1617" xr:uid="{00000000-0005-0000-0000-000095030000}"/>
    <cellStyle name="計算 3 6" xfId="1618" xr:uid="{00000000-0005-0000-0000-000096030000}"/>
    <cellStyle name="計算 3 6 2" xfId="1619" xr:uid="{00000000-0005-0000-0000-000097030000}"/>
    <cellStyle name="計算 4" xfId="817" xr:uid="{00000000-0005-0000-0000-000098030000}"/>
    <cellStyle name="計算 4 2" xfId="818" xr:uid="{00000000-0005-0000-0000-000099030000}"/>
    <cellStyle name="計算 4 2 2" xfId="1411" xr:uid="{00000000-0005-0000-0000-00009A030000}"/>
    <cellStyle name="計算 4 2 2 2" xfId="1412" xr:uid="{00000000-0005-0000-0000-00009B030000}"/>
    <cellStyle name="計算 4 2 3" xfId="1413" xr:uid="{00000000-0005-0000-0000-00009C030000}"/>
    <cellStyle name="計算 4 3" xfId="819" xr:uid="{00000000-0005-0000-0000-00009D030000}"/>
    <cellStyle name="計算 4 3 2" xfId="1414" xr:uid="{00000000-0005-0000-0000-00009E030000}"/>
    <cellStyle name="計算 4 4" xfId="1620" xr:uid="{00000000-0005-0000-0000-00009F030000}"/>
    <cellStyle name="計算 4 4 2" xfId="1621" xr:uid="{00000000-0005-0000-0000-0000A0030000}"/>
    <cellStyle name="計算 4 5" xfId="1622" xr:uid="{00000000-0005-0000-0000-0000A1030000}"/>
    <cellStyle name="計算 4 6" xfId="1623" xr:uid="{00000000-0005-0000-0000-0000A2030000}"/>
    <cellStyle name="計算 4 6 2" xfId="1624" xr:uid="{00000000-0005-0000-0000-0000A3030000}"/>
    <cellStyle name="計算 5" xfId="820" xr:uid="{00000000-0005-0000-0000-0000A4030000}"/>
    <cellStyle name="計算 6" xfId="821" xr:uid="{00000000-0005-0000-0000-0000A5030000}"/>
    <cellStyle name="計算 7" xfId="822" xr:uid="{00000000-0005-0000-0000-0000A6030000}"/>
    <cellStyle name="計算 8" xfId="823" xr:uid="{00000000-0005-0000-0000-0000A7030000}"/>
    <cellStyle name="計算 9" xfId="824" xr:uid="{00000000-0005-0000-0000-0000A8030000}"/>
    <cellStyle name="警告文" xfId="1756" builtinId="11" customBuiltin="1"/>
    <cellStyle name="警告文 10" xfId="825" xr:uid="{00000000-0005-0000-0000-0000AA030000}"/>
    <cellStyle name="警告文 11" xfId="826" xr:uid="{00000000-0005-0000-0000-0000AB030000}"/>
    <cellStyle name="警告文 12" xfId="827" xr:uid="{00000000-0005-0000-0000-0000AC030000}"/>
    <cellStyle name="警告文 13" xfId="828" xr:uid="{00000000-0005-0000-0000-0000AD030000}"/>
    <cellStyle name="警告文 14" xfId="829" xr:uid="{00000000-0005-0000-0000-0000AE030000}"/>
    <cellStyle name="警告文 15" xfId="830" xr:uid="{00000000-0005-0000-0000-0000AF030000}"/>
    <cellStyle name="警告文 16" xfId="831" xr:uid="{00000000-0005-0000-0000-0000B0030000}"/>
    <cellStyle name="警告文 17" xfId="832" xr:uid="{00000000-0005-0000-0000-0000B1030000}"/>
    <cellStyle name="警告文 18" xfId="833" xr:uid="{00000000-0005-0000-0000-0000B2030000}"/>
    <cellStyle name="警告文 19" xfId="834" xr:uid="{00000000-0005-0000-0000-0000B3030000}"/>
    <cellStyle name="警告文 2" xfId="835" xr:uid="{00000000-0005-0000-0000-0000B4030000}"/>
    <cellStyle name="警告文 2 2" xfId="836" xr:uid="{00000000-0005-0000-0000-0000B5030000}"/>
    <cellStyle name="警告文 20" xfId="837" xr:uid="{00000000-0005-0000-0000-0000B6030000}"/>
    <cellStyle name="警告文 21" xfId="838" xr:uid="{00000000-0005-0000-0000-0000B7030000}"/>
    <cellStyle name="警告文 22" xfId="839" xr:uid="{00000000-0005-0000-0000-0000B8030000}"/>
    <cellStyle name="警告文 23" xfId="840" xr:uid="{00000000-0005-0000-0000-0000B9030000}"/>
    <cellStyle name="警告文 24" xfId="841" xr:uid="{00000000-0005-0000-0000-0000BA030000}"/>
    <cellStyle name="警告文 25" xfId="842" xr:uid="{00000000-0005-0000-0000-0000BB030000}"/>
    <cellStyle name="警告文 3" xfId="843" xr:uid="{00000000-0005-0000-0000-0000BC030000}"/>
    <cellStyle name="警告文 3 2" xfId="844" xr:uid="{00000000-0005-0000-0000-0000BD030000}"/>
    <cellStyle name="警告文 4" xfId="845" xr:uid="{00000000-0005-0000-0000-0000BE030000}"/>
    <cellStyle name="警告文 5" xfId="846" xr:uid="{00000000-0005-0000-0000-0000BF030000}"/>
    <cellStyle name="警告文 6" xfId="847" xr:uid="{00000000-0005-0000-0000-0000C0030000}"/>
    <cellStyle name="警告文 7" xfId="848" xr:uid="{00000000-0005-0000-0000-0000C1030000}"/>
    <cellStyle name="警告文 8" xfId="849" xr:uid="{00000000-0005-0000-0000-0000C2030000}"/>
    <cellStyle name="警告文 9" xfId="850" xr:uid="{00000000-0005-0000-0000-0000C3030000}"/>
    <cellStyle name="桁区切り" xfId="1744" builtinId="6"/>
    <cellStyle name="桁区切り 2" xfId="851" xr:uid="{00000000-0005-0000-0000-0000C5030000}"/>
    <cellStyle name="桁区切り 2 2" xfId="852" xr:uid="{00000000-0005-0000-0000-0000C6030000}"/>
    <cellStyle name="桁区切り 2 2 2" xfId="853" xr:uid="{00000000-0005-0000-0000-0000C7030000}"/>
    <cellStyle name="桁区切り 2 2 2 2" xfId="1625" xr:uid="{00000000-0005-0000-0000-0000C8030000}"/>
    <cellStyle name="桁区切り 2 2 2 2 2" xfId="1626" xr:uid="{00000000-0005-0000-0000-0000C9030000}"/>
    <cellStyle name="桁区切り 2 2 2 3" xfId="1627" xr:uid="{00000000-0005-0000-0000-0000CA030000}"/>
    <cellStyle name="桁区切り 2 2 3" xfId="1628" xr:uid="{00000000-0005-0000-0000-0000CB030000}"/>
    <cellStyle name="桁区切り 2 2 3 2" xfId="1629" xr:uid="{00000000-0005-0000-0000-0000CC030000}"/>
    <cellStyle name="桁区切り 2 2 3 2 2" xfId="1630" xr:uid="{00000000-0005-0000-0000-0000CD030000}"/>
    <cellStyle name="桁区切り 2 2 3 3" xfId="1631" xr:uid="{00000000-0005-0000-0000-0000CE030000}"/>
    <cellStyle name="桁区切り 2 2 3 3 2" xfId="1632" xr:uid="{00000000-0005-0000-0000-0000CF030000}"/>
    <cellStyle name="桁区切り 2 2 3 4" xfId="1633" xr:uid="{00000000-0005-0000-0000-0000D0030000}"/>
    <cellStyle name="桁区切り 2 2 4" xfId="1634" xr:uid="{00000000-0005-0000-0000-0000D1030000}"/>
    <cellStyle name="桁区切り 2 3" xfId="854" xr:uid="{00000000-0005-0000-0000-0000D2030000}"/>
    <cellStyle name="桁区切り 2 3 2" xfId="1635" xr:uid="{00000000-0005-0000-0000-0000D3030000}"/>
    <cellStyle name="桁区切り 2 3 2 2" xfId="1636" xr:uid="{00000000-0005-0000-0000-0000D4030000}"/>
    <cellStyle name="桁区切り 2 3 3" xfId="1637" xr:uid="{00000000-0005-0000-0000-0000D5030000}"/>
    <cellStyle name="桁区切り 2 4" xfId="1415" xr:uid="{00000000-0005-0000-0000-0000D6030000}"/>
    <cellStyle name="桁区切り 2 5" xfId="1416" xr:uid="{00000000-0005-0000-0000-0000D7030000}"/>
    <cellStyle name="桁区切り 2 5 2" xfId="1417" xr:uid="{00000000-0005-0000-0000-0000D8030000}"/>
    <cellStyle name="桁区切り 2 5 3" xfId="1418" xr:uid="{00000000-0005-0000-0000-0000D9030000}"/>
    <cellStyle name="桁区切り 2 5 3 2" xfId="1419" xr:uid="{00000000-0005-0000-0000-0000DA030000}"/>
    <cellStyle name="桁区切り 2 6" xfId="1420" xr:uid="{00000000-0005-0000-0000-0000DB030000}"/>
    <cellStyle name="桁区切り 2 6 2" xfId="1558" xr:uid="{00000000-0005-0000-0000-0000DC030000}"/>
    <cellStyle name="桁区切り 2 7" xfId="1421" xr:uid="{00000000-0005-0000-0000-0000DD030000}"/>
    <cellStyle name="桁区切り 2 8" xfId="1422" xr:uid="{00000000-0005-0000-0000-0000DE030000}"/>
    <cellStyle name="桁区切り 2 8 2" xfId="1423" xr:uid="{00000000-0005-0000-0000-0000DF030000}"/>
    <cellStyle name="桁区切り 2 8 2 2" xfId="1424" xr:uid="{00000000-0005-0000-0000-0000E0030000}"/>
    <cellStyle name="桁区切り 2 8 2 2 2" xfId="1425" xr:uid="{00000000-0005-0000-0000-0000E1030000}"/>
    <cellStyle name="桁区切り 2 8 2 2 2 2" xfId="1426" xr:uid="{00000000-0005-0000-0000-0000E2030000}"/>
    <cellStyle name="桁区切り 2 8 2 2 2 2 2" xfId="1427" xr:uid="{00000000-0005-0000-0000-0000E3030000}"/>
    <cellStyle name="桁区切り 2 8 2 3" xfId="1428" xr:uid="{00000000-0005-0000-0000-0000E4030000}"/>
    <cellStyle name="桁区切り 2 8 2 3 2" xfId="1429" xr:uid="{00000000-0005-0000-0000-0000E5030000}"/>
    <cellStyle name="桁区切り 2 8 2 3 2 2" xfId="1430" xr:uid="{00000000-0005-0000-0000-0000E6030000}"/>
    <cellStyle name="桁区切り 2 9" xfId="1577" xr:uid="{00000000-0005-0000-0000-0000E7030000}"/>
    <cellStyle name="桁区切り 3" xfId="855" xr:uid="{00000000-0005-0000-0000-0000E8030000}"/>
    <cellStyle name="桁区切り 3 2" xfId="856" xr:uid="{00000000-0005-0000-0000-0000E9030000}"/>
    <cellStyle name="桁区切り 3 3" xfId="1638" xr:uid="{00000000-0005-0000-0000-0000EA030000}"/>
    <cellStyle name="桁区切り 3 3 2" xfId="1639" xr:uid="{00000000-0005-0000-0000-0000EB030000}"/>
    <cellStyle name="桁区切り 3 3 2 2" xfId="1640" xr:uid="{00000000-0005-0000-0000-0000EC030000}"/>
    <cellStyle name="桁区切り 3 3 3" xfId="1641" xr:uid="{00000000-0005-0000-0000-0000ED030000}"/>
    <cellStyle name="桁区切り 3 4" xfId="1642" xr:uid="{00000000-0005-0000-0000-0000EE030000}"/>
    <cellStyle name="桁区切り 3 4 2" xfId="1643" xr:uid="{00000000-0005-0000-0000-0000EF030000}"/>
    <cellStyle name="桁区切り 3 5" xfId="1431" xr:uid="{00000000-0005-0000-0000-0000F0030000}"/>
    <cellStyle name="桁区切り 4" xfId="857" xr:uid="{00000000-0005-0000-0000-0000F1030000}"/>
    <cellStyle name="桁区切り 4 2" xfId="1432" xr:uid="{00000000-0005-0000-0000-0000F2030000}"/>
    <cellStyle name="桁区切り 4 2 2" xfId="1644" xr:uid="{00000000-0005-0000-0000-0000F3030000}"/>
    <cellStyle name="桁区切り 4 2 2 2" xfId="1645" xr:uid="{00000000-0005-0000-0000-0000F4030000}"/>
    <cellStyle name="桁区切り 4 2 3" xfId="1646" xr:uid="{00000000-0005-0000-0000-0000F5030000}"/>
    <cellStyle name="桁区切り 4 3" xfId="1647" xr:uid="{00000000-0005-0000-0000-0000F6030000}"/>
    <cellStyle name="桁区切り 4 3 2" xfId="1648" xr:uid="{00000000-0005-0000-0000-0000F7030000}"/>
    <cellStyle name="桁区切り 4 4" xfId="1649" xr:uid="{00000000-0005-0000-0000-0000F8030000}"/>
    <cellStyle name="桁区切り 5" xfId="1433" xr:uid="{00000000-0005-0000-0000-0000F9030000}"/>
    <cellStyle name="桁区切り 5 2" xfId="1559" xr:uid="{00000000-0005-0000-0000-0000FA030000}"/>
    <cellStyle name="桁区切り 5 2 2" xfId="1560" xr:uid="{00000000-0005-0000-0000-0000FB030000}"/>
    <cellStyle name="桁区切り 5 3" xfId="1561" xr:uid="{00000000-0005-0000-0000-0000FC030000}"/>
    <cellStyle name="桁区切り 6" xfId="1434" xr:uid="{00000000-0005-0000-0000-0000FD030000}"/>
    <cellStyle name="桁区切り 7" xfId="1435" xr:uid="{00000000-0005-0000-0000-0000FE030000}"/>
    <cellStyle name="桁区切り 8" xfId="1436" xr:uid="{00000000-0005-0000-0000-0000FF030000}"/>
    <cellStyle name="桁区切り 8 2" xfId="1437" xr:uid="{00000000-0005-0000-0000-000000040000}"/>
    <cellStyle name="桁区切り 9" xfId="1650" xr:uid="{00000000-0005-0000-0000-000001040000}"/>
    <cellStyle name="桁区切り 9 2" xfId="1651" xr:uid="{00000000-0005-0000-0000-000002040000}"/>
    <cellStyle name="桁区切り 9 2 2" xfId="1652" xr:uid="{00000000-0005-0000-0000-000003040000}"/>
    <cellStyle name="見出し 1" xfId="1745" builtinId="16" customBuiltin="1"/>
    <cellStyle name="見出し 1 10" xfId="858" xr:uid="{00000000-0005-0000-0000-000005040000}"/>
    <cellStyle name="見出し 1 11" xfId="859" xr:uid="{00000000-0005-0000-0000-000006040000}"/>
    <cellStyle name="見出し 1 12" xfId="860" xr:uid="{00000000-0005-0000-0000-000007040000}"/>
    <cellStyle name="見出し 1 13" xfId="861" xr:uid="{00000000-0005-0000-0000-000008040000}"/>
    <cellStyle name="見出し 1 14" xfId="862" xr:uid="{00000000-0005-0000-0000-000009040000}"/>
    <cellStyle name="見出し 1 15" xfId="863" xr:uid="{00000000-0005-0000-0000-00000A040000}"/>
    <cellStyle name="見出し 1 16" xfId="864" xr:uid="{00000000-0005-0000-0000-00000B040000}"/>
    <cellStyle name="見出し 1 17" xfId="865" xr:uid="{00000000-0005-0000-0000-00000C040000}"/>
    <cellStyle name="見出し 1 18" xfId="866" xr:uid="{00000000-0005-0000-0000-00000D040000}"/>
    <cellStyle name="見出し 1 19" xfId="867" xr:uid="{00000000-0005-0000-0000-00000E040000}"/>
    <cellStyle name="見出し 1 2" xfId="868" xr:uid="{00000000-0005-0000-0000-00000F040000}"/>
    <cellStyle name="見出し 1 2 2" xfId="869" xr:uid="{00000000-0005-0000-0000-000010040000}"/>
    <cellStyle name="見出し 1 20" xfId="870" xr:uid="{00000000-0005-0000-0000-000011040000}"/>
    <cellStyle name="見出し 1 21" xfId="871" xr:uid="{00000000-0005-0000-0000-000012040000}"/>
    <cellStyle name="見出し 1 22" xfId="872" xr:uid="{00000000-0005-0000-0000-000013040000}"/>
    <cellStyle name="見出し 1 23" xfId="873" xr:uid="{00000000-0005-0000-0000-000014040000}"/>
    <cellStyle name="見出し 1 24" xfId="874" xr:uid="{00000000-0005-0000-0000-000015040000}"/>
    <cellStyle name="見出し 1 25" xfId="875" xr:uid="{00000000-0005-0000-0000-000016040000}"/>
    <cellStyle name="見出し 1 3" xfId="876" xr:uid="{00000000-0005-0000-0000-000017040000}"/>
    <cellStyle name="見出し 1 3 2" xfId="877" xr:uid="{00000000-0005-0000-0000-000018040000}"/>
    <cellStyle name="見出し 1 4" xfId="878" xr:uid="{00000000-0005-0000-0000-000019040000}"/>
    <cellStyle name="見出し 1 5" xfId="879" xr:uid="{00000000-0005-0000-0000-00001A040000}"/>
    <cellStyle name="見出し 1 6" xfId="880" xr:uid="{00000000-0005-0000-0000-00001B040000}"/>
    <cellStyle name="見出し 1 7" xfId="881" xr:uid="{00000000-0005-0000-0000-00001C040000}"/>
    <cellStyle name="見出し 1 8" xfId="882" xr:uid="{00000000-0005-0000-0000-00001D040000}"/>
    <cellStyle name="見出し 1 9" xfId="883" xr:uid="{00000000-0005-0000-0000-00001E040000}"/>
    <cellStyle name="見出し 2" xfId="1746" builtinId="17" customBuiltin="1"/>
    <cellStyle name="見出し 2 10" xfId="884" xr:uid="{00000000-0005-0000-0000-000020040000}"/>
    <cellStyle name="見出し 2 11" xfId="885" xr:uid="{00000000-0005-0000-0000-000021040000}"/>
    <cellStyle name="見出し 2 12" xfId="886" xr:uid="{00000000-0005-0000-0000-000022040000}"/>
    <cellStyle name="見出し 2 13" xfId="887" xr:uid="{00000000-0005-0000-0000-000023040000}"/>
    <cellStyle name="見出し 2 14" xfId="888" xr:uid="{00000000-0005-0000-0000-000024040000}"/>
    <cellStyle name="見出し 2 15" xfId="889" xr:uid="{00000000-0005-0000-0000-000025040000}"/>
    <cellStyle name="見出し 2 16" xfId="890" xr:uid="{00000000-0005-0000-0000-000026040000}"/>
    <cellStyle name="見出し 2 17" xfId="891" xr:uid="{00000000-0005-0000-0000-000027040000}"/>
    <cellStyle name="見出し 2 18" xfId="892" xr:uid="{00000000-0005-0000-0000-000028040000}"/>
    <cellStyle name="見出し 2 19" xfId="893" xr:uid="{00000000-0005-0000-0000-000029040000}"/>
    <cellStyle name="見出し 2 2" xfId="894" xr:uid="{00000000-0005-0000-0000-00002A040000}"/>
    <cellStyle name="見出し 2 2 2" xfId="895" xr:uid="{00000000-0005-0000-0000-00002B040000}"/>
    <cellStyle name="見出し 2 20" xfId="896" xr:uid="{00000000-0005-0000-0000-00002C040000}"/>
    <cellStyle name="見出し 2 21" xfId="897" xr:uid="{00000000-0005-0000-0000-00002D040000}"/>
    <cellStyle name="見出し 2 22" xfId="898" xr:uid="{00000000-0005-0000-0000-00002E040000}"/>
    <cellStyle name="見出し 2 23" xfId="899" xr:uid="{00000000-0005-0000-0000-00002F040000}"/>
    <cellStyle name="見出し 2 24" xfId="900" xr:uid="{00000000-0005-0000-0000-000030040000}"/>
    <cellStyle name="見出し 2 25" xfId="901" xr:uid="{00000000-0005-0000-0000-000031040000}"/>
    <cellStyle name="見出し 2 3" xfId="902" xr:uid="{00000000-0005-0000-0000-000032040000}"/>
    <cellStyle name="見出し 2 3 2" xfId="903" xr:uid="{00000000-0005-0000-0000-000033040000}"/>
    <cellStyle name="見出し 2 4" xfId="904" xr:uid="{00000000-0005-0000-0000-000034040000}"/>
    <cellStyle name="見出し 2 5" xfId="905" xr:uid="{00000000-0005-0000-0000-000035040000}"/>
    <cellStyle name="見出し 2 6" xfId="906" xr:uid="{00000000-0005-0000-0000-000036040000}"/>
    <cellStyle name="見出し 2 7" xfId="907" xr:uid="{00000000-0005-0000-0000-000037040000}"/>
    <cellStyle name="見出し 2 8" xfId="908" xr:uid="{00000000-0005-0000-0000-000038040000}"/>
    <cellStyle name="見出し 2 9" xfId="909" xr:uid="{00000000-0005-0000-0000-000039040000}"/>
    <cellStyle name="見出し 3" xfId="1747" builtinId="18" customBuiltin="1"/>
    <cellStyle name="見出し 3 10" xfId="910" xr:uid="{00000000-0005-0000-0000-00003B040000}"/>
    <cellStyle name="見出し 3 11" xfId="911" xr:uid="{00000000-0005-0000-0000-00003C040000}"/>
    <cellStyle name="見出し 3 12" xfId="912" xr:uid="{00000000-0005-0000-0000-00003D040000}"/>
    <cellStyle name="見出し 3 13" xfId="913" xr:uid="{00000000-0005-0000-0000-00003E040000}"/>
    <cellStyle name="見出し 3 14" xfId="914" xr:uid="{00000000-0005-0000-0000-00003F040000}"/>
    <cellStyle name="見出し 3 15" xfId="915" xr:uid="{00000000-0005-0000-0000-000040040000}"/>
    <cellStyle name="見出し 3 16" xfId="916" xr:uid="{00000000-0005-0000-0000-000041040000}"/>
    <cellStyle name="見出し 3 17" xfId="917" xr:uid="{00000000-0005-0000-0000-000042040000}"/>
    <cellStyle name="見出し 3 18" xfId="918" xr:uid="{00000000-0005-0000-0000-000043040000}"/>
    <cellStyle name="見出し 3 19" xfId="919" xr:uid="{00000000-0005-0000-0000-000044040000}"/>
    <cellStyle name="見出し 3 2" xfId="920" xr:uid="{00000000-0005-0000-0000-000045040000}"/>
    <cellStyle name="見出し 3 2 2" xfId="921" xr:uid="{00000000-0005-0000-0000-000046040000}"/>
    <cellStyle name="見出し 3 20" xfId="922" xr:uid="{00000000-0005-0000-0000-000047040000}"/>
    <cellStyle name="見出し 3 21" xfId="923" xr:uid="{00000000-0005-0000-0000-000048040000}"/>
    <cellStyle name="見出し 3 22" xfId="924" xr:uid="{00000000-0005-0000-0000-000049040000}"/>
    <cellStyle name="見出し 3 23" xfId="925" xr:uid="{00000000-0005-0000-0000-00004A040000}"/>
    <cellStyle name="見出し 3 24" xfId="926" xr:uid="{00000000-0005-0000-0000-00004B040000}"/>
    <cellStyle name="見出し 3 25" xfId="927" xr:uid="{00000000-0005-0000-0000-00004C040000}"/>
    <cellStyle name="見出し 3 3" xfId="928" xr:uid="{00000000-0005-0000-0000-00004D040000}"/>
    <cellStyle name="見出し 3 3 2" xfId="929" xr:uid="{00000000-0005-0000-0000-00004E040000}"/>
    <cellStyle name="見出し 3 4" xfId="930" xr:uid="{00000000-0005-0000-0000-00004F040000}"/>
    <cellStyle name="見出し 3 5" xfId="931" xr:uid="{00000000-0005-0000-0000-000050040000}"/>
    <cellStyle name="見出し 3 6" xfId="932" xr:uid="{00000000-0005-0000-0000-000051040000}"/>
    <cellStyle name="見出し 3 7" xfId="933" xr:uid="{00000000-0005-0000-0000-000052040000}"/>
    <cellStyle name="見出し 3 8" xfId="934" xr:uid="{00000000-0005-0000-0000-000053040000}"/>
    <cellStyle name="見出し 3 9" xfId="935" xr:uid="{00000000-0005-0000-0000-000054040000}"/>
    <cellStyle name="見出し 4" xfId="1748" builtinId="19" customBuiltin="1"/>
    <cellStyle name="見出し 4 10" xfId="936" xr:uid="{00000000-0005-0000-0000-000056040000}"/>
    <cellStyle name="見出し 4 11" xfId="937" xr:uid="{00000000-0005-0000-0000-000057040000}"/>
    <cellStyle name="見出し 4 12" xfId="938" xr:uid="{00000000-0005-0000-0000-000058040000}"/>
    <cellStyle name="見出し 4 13" xfId="939" xr:uid="{00000000-0005-0000-0000-000059040000}"/>
    <cellStyle name="見出し 4 14" xfId="940" xr:uid="{00000000-0005-0000-0000-00005A040000}"/>
    <cellStyle name="見出し 4 15" xfId="941" xr:uid="{00000000-0005-0000-0000-00005B040000}"/>
    <cellStyle name="見出し 4 16" xfId="942" xr:uid="{00000000-0005-0000-0000-00005C040000}"/>
    <cellStyle name="見出し 4 17" xfId="943" xr:uid="{00000000-0005-0000-0000-00005D040000}"/>
    <cellStyle name="見出し 4 18" xfId="944" xr:uid="{00000000-0005-0000-0000-00005E040000}"/>
    <cellStyle name="見出し 4 19" xfId="945" xr:uid="{00000000-0005-0000-0000-00005F040000}"/>
    <cellStyle name="見出し 4 2" xfId="946" xr:uid="{00000000-0005-0000-0000-000060040000}"/>
    <cellStyle name="見出し 4 2 2" xfId="947" xr:uid="{00000000-0005-0000-0000-000061040000}"/>
    <cellStyle name="見出し 4 20" xfId="948" xr:uid="{00000000-0005-0000-0000-000062040000}"/>
    <cellStyle name="見出し 4 21" xfId="949" xr:uid="{00000000-0005-0000-0000-000063040000}"/>
    <cellStyle name="見出し 4 22" xfId="950" xr:uid="{00000000-0005-0000-0000-000064040000}"/>
    <cellStyle name="見出し 4 23" xfId="951" xr:uid="{00000000-0005-0000-0000-000065040000}"/>
    <cellStyle name="見出し 4 24" xfId="952" xr:uid="{00000000-0005-0000-0000-000066040000}"/>
    <cellStyle name="見出し 4 25" xfId="953" xr:uid="{00000000-0005-0000-0000-000067040000}"/>
    <cellStyle name="見出し 4 3" xfId="954" xr:uid="{00000000-0005-0000-0000-000068040000}"/>
    <cellStyle name="見出し 4 3 2" xfId="955" xr:uid="{00000000-0005-0000-0000-000069040000}"/>
    <cellStyle name="見出し 4 4" xfId="956" xr:uid="{00000000-0005-0000-0000-00006A040000}"/>
    <cellStyle name="見出し 4 5" xfId="957" xr:uid="{00000000-0005-0000-0000-00006B040000}"/>
    <cellStyle name="見出し 4 6" xfId="958" xr:uid="{00000000-0005-0000-0000-00006C040000}"/>
    <cellStyle name="見出し 4 7" xfId="959" xr:uid="{00000000-0005-0000-0000-00006D040000}"/>
    <cellStyle name="見出し 4 8" xfId="960" xr:uid="{00000000-0005-0000-0000-00006E040000}"/>
    <cellStyle name="見出し 4 9" xfId="961" xr:uid="{00000000-0005-0000-0000-00006F040000}"/>
    <cellStyle name="集計" xfId="1759" builtinId="25" customBuiltin="1"/>
    <cellStyle name="集計 10" xfId="962" xr:uid="{00000000-0005-0000-0000-000071040000}"/>
    <cellStyle name="集計 11" xfId="963" xr:uid="{00000000-0005-0000-0000-000072040000}"/>
    <cellStyle name="集計 12" xfId="964" xr:uid="{00000000-0005-0000-0000-000073040000}"/>
    <cellStyle name="集計 13" xfId="965" xr:uid="{00000000-0005-0000-0000-000074040000}"/>
    <cellStyle name="集計 14" xfId="966" xr:uid="{00000000-0005-0000-0000-000075040000}"/>
    <cellStyle name="集計 15" xfId="967" xr:uid="{00000000-0005-0000-0000-000076040000}"/>
    <cellStyle name="集計 16" xfId="968" xr:uid="{00000000-0005-0000-0000-000077040000}"/>
    <cellStyle name="集計 17" xfId="969" xr:uid="{00000000-0005-0000-0000-000078040000}"/>
    <cellStyle name="集計 18" xfId="970" xr:uid="{00000000-0005-0000-0000-000079040000}"/>
    <cellStyle name="集計 19" xfId="971" xr:uid="{00000000-0005-0000-0000-00007A040000}"/>
    <cellStyle name="集計 2" xfId="972" xr:uid="{00000000-0005-0000-0000-00007B040000}"/>
    <cellStyle name="集計 2 2" xfId="973" xr:uid="{00000000-0005-0000-0000-00007C040000}"/>
    <cellStyle name="集計 2 2 2" xfId="974" xr:uid="{00000000-0005-0000-0000-00007D040000}"/>
    <cellStyle name="集計 2 2 2 2" xfId="1438" xr:uid="{00000000-0005-0000-0000-00007E040000}"/>
    <cellStyle name="集計 2 2 2 2 2" xfId="1439" xr:uid="{00000000-0005-0000-0000-00007F040000}"/>
    <cellStyle name="集計 2 2 2 3" xfId="1440" xr:uid="{00000000-0005-0000-0000-000080040000}"/>
    <cellStyle name="集計 2 2 3" xfId="975" xr:uid="{00000000-0005-0000-0000-000081040000}"/>
    <cellStyle name="集計 2 2 3 2" xfId="1441" xr:uid="{00000000-0005-0000-0000-000082040000}"/>
    <cellStyle name="集計 2 2 4" xfId="1653" xr:uid="{00000000-0005-0000-0000-000083040000}"/>
    <cellStyle name="集計 2 2 4 2" xfId="1654" xr:uid="{00000000-0005-0000-0000-000084040000}"/>
    <cellStyle name="集計 2 2 5" xfId="1655" xr:uid="{00000000-0005-0000-0000-000085040000}"/>
    <cellStyle name="集計 2 2 5 2" xfId="1656" xr:uid="{00000000-0005-0000-0000-000086040000}"/>
    <cellStyle name="集計 2 2 6" xfId="1657" xr:uid="{00000000-0005-0000-0000-000087040000}"/>
    <cellStyle name="集計 20" xfId="976" xr:uid="{00000000-0005-0000-0000-000088040000}"/>
    <cellStyle name="集計 21" xfId="977" xr:uid="{00000000-0005-0000-0000-000089040000}"/>
    <cellStyle name="集計 22" xfId="978" xr:uid="{00000000-0005-0000-0000-00008A040000}"/>
    <cellStyle name="集計 23" xfId="979" xr:uid="{00000000-0005-0000-0000-00008B040000}"/>
    <cellStyle name="集計 24" xfId="980" xr:uid="{00000000-0005-0000-0000-00008C040000}"/>
    <cellStyle name="集計 25" xfId="981" xr:uid="{00000000-0005-0000-0000-00008D040000}"/>
    <cellStyle name="集計 3" xfId="982" xr:uid="{00000000-0005-0000-0000-00008E040000}"/>
    <cellStyle name="集計 3 2" xfId="983" xr:uid="{00000000-0005-0000-0000-00008F040000}"/>
    <cellStyle name="集計 3 2 2" xfId="1442" xr:uid="{00000000-0005-0000-0000-000090040000}"/>
    <cellStyle name="集計 3 2 2 2" xfId="1443" xr:uid="{00000000-0005-0000-0000-000091040000}"/>
    <cellStyle name="集計 3 2 3" xfId="1444" xr:uid="{00000000-0005-0000-0000-000092040000}"/>
    <cellStyle name="集計 3 3" xfId="984" xr:uid="{00000000-0005-0000-0000-000093040000}"/>
    <cellStyle name="集計 3 3 2" xfId="1445" xr:uid="{00000000-0005-0000-0000-000094040000}"/>
    <cellStyle name="集計 3 4" xfId="1658" xr:uid="{00000000-0005-0000-0000-000095040000}"/>
    <cellStyle name="集計 3 4 2" xfId="1659" xr:uid="{00000000-0005-0000-0000-000096040000}"/>
    <cellStyle name="集計 3 5" xfId="1660" xr:uid="{00000000-0005-0000-0000-000097040000}"/>
    <cellStyle name="集計 3 5 2" xfId="1661" xr:uid="{00000000-0005-0000-0000-000098040000}"/>
    <cellStyle name="集計 3 6" xfId="1662" xr:uid="{00000000-0005-0000-0000-000099040000}"/>
    <cellStyle name="集計 4" xfId="985" xr:uid="{00000000-0005-0000-0000-00009A040000}"/>
    <cellStyle name="集計 4 2" xfId="986" xr:uid="{00000000-0005-0000-0000-00009B040000}"/>
    <cellStyle name="集計 4 2 2" xfId="1446" xr:uid="{00000000-0005-0000-0000-00009C040000}"/>
    <cellStyle name="集計 4 2 2 2" xfId="1447" xr:uid="{00000000-0005-0000-0000-00009D040000}"/>
    <cellStyle name="集計 4 2 3" xfId="1448" xr:uid="{00000000-0005-0000-0000-00009E040000}"/>
    <cellStyle name="集計 4 3" xfId="987" xr:uid="{00000000-0005-0000-0000-00009F040000}"/>
    <cellStyle name="集計 4 3 2" xfId="1449" xr:uid="{00000000-0005-0000-0000-0000A0040000}"/>
    <cellStyle name="集計 4 4" xfId="1663" xr:uid="{00000000-0005-0000-0000-0000A1040000}"/>
    <cellStyle name="集計 4 4 2" xfId="1664" xr:uid="{00000000-0005-0000-0000-0000A2040000}"/>
    <cellStyle name="集計 4 5" xfId="1665" xr:uid="{00000000-0005-0000-0000-0000A3040000}"/>
    <cellStyle name="集計 4 5 2" xfId="1666" xr:uid="{00000000-0005-0000-0000-0000A4040000}"/>
    <cellStyle name="集計 4 6" xfId="1667" xr:uid="{00000000-0005-0000-0000-0000A5040000}"/>
    <cellStyle name="集計 5" xfId="988" xr:uid="{00000000-0005-0000-0000-0000A6040000}"/>
    <cellStyle name="集計 6" xfId="989" xr:uid="{00000000-0005-0000-0000-0000A7040000}"/>
    <cellStyle name="集計 7" xfId="990" xr:uid="{00000000-0005-0000-0000-0000A8040000}"/>
    <cellStyle name="集計 8" xfId="991" xr:uid="{00000000-0005-0000-0000-0000A9040000}"/>
    <cellStyle name="集計 9" xfId="992" xr:uid="{00000000-0005-0000-0000-0000AA040000}"/>
    <cellStyle name="出力" xfId="1752" builtinId="21" customBuiltin="1"/>
    <cellStyle name="出力 10" xfId="993" xr:uid="{00000000-0005-0000-0000-0000AC040000}"/>
    <cellStyle name="出力 11" xfId="994" xr:uid="{00000000-0005-0000-0000-0000AD040000}"/>
    <cellStyle name="出力 12" xfId="995" xr:uid="{00000000-0005-0000-0000-0000AE040000}"/>
    <cellStyle name="出力 13" xfId="996" xr:uid="{00000000-0005-0000-0000-0000AF040000}"/>
    <cellStyle name="出力 14" xfId="997" xr:uid="{00000000-0005-0000-0000-0000B0040000}"/>
    <cellStyle name="出力 15" xfId="998" xr:uid="{00000000-0005-0000-0000-0000B1040000}"/>
    <cellStyle name="出力 16" xfId="999" xr:uid="{00000000-0005-0000-0000-0000B2040000}"/>
    <cellStyle name="出力 17" xfId="1000" xr:uid="{00000000-0005-0000-0000-0000B3040000}"/>
    <cellStyle name="出力 18" xfId="1001" xr:uid="{00000000-0005-0000-0000-0000B4040000}"/>
    <cellStyle name="出力 19" xfId="1002" xr:uid="{00000000-0005-0000-0000-0000B5040000}"/>
    <cellStyle name="出力 2" xfId="1003" xr:uid="{00000000-0005-0000-0000-0000B6040000}"/>
    <cellStyle name="出力 2 2" xfId="1004" xr:uid="{00000000-0005-0000-0000-0000B7040000}"/>
    <cellStyle name="出力 2 2 2" xfId="1005" xr:uid="{00000000-0005-0000-0000-0000B8040000}"/>
    <cellStyle name="出力 2 2 2 2" xfId="1450" xr:uid="{00000000-0005-0000-0000-0000B9040000}"/>
    <cellStyle name="出力 2 2 2 2 2" xfId="1451" xr:uid="{00000000-0005-0000-0000-0000BA040000}"/>
    <cellStyle name="出力 2 2 2 3" xfId="1452" xr:uid="{00000000-0005-0000-0000-0000BB040000}"/>
    <cellStyle name="出力 2 2 3" xfId="1006" xr:uid="{00000000-0005-0000-0000-0000BC040000}"/>
    <cellStyle name="出力 2 2 3 2" xfId="1453" xr:uid="{00000000-0005-0000-0000-0000BD040000}"/>
    <cellStyle name="出力 2 2 4" xfId="1562" xr:uid="{00000000-0005-0000-0000-0000BE040000}"/>
    <cellStyle name="出力 2 2 4 2" xfId="1668" xr:uid="{00000000-0005-0000-0000-0000BF040000}"/>
    <cellStyle name="出力 2 2 5" xfId="1669" xr:uid="{00000000-0005-0000-0000-0000C0040000}"/>
    <cellStyle name="出力 2 2 5 2" xfId="1670" xr:uid="{00000000-0005-0000-0000-0000C1040000}"/>
    <cellStyle name="出力 2 2 6" xfId="1671" xr:uid="{00000000-0005-0000-0000-0000C2040000}"/>
    <cellStyle name="出力 20" xfId="1007" xr:uid="{00000000-0005-0000-0000-0000C3040000}"/>
    <cellStyle name="出力 21" xfId="1008" xr:uid="{00000000-0005-0000-0000-0000C4040000}"/>
    <cellStyle name="出力 22" xfId="1009" xr:uid="{00000000-0005-0000-0000-0000C5040000}"/>
    <cellStyle name="出力 23" xfId="1010" xr:uid="{00000000-0005-0000-0000-0000C6040000}"/>
    <cellStyle name="出力 24" xfId="1011" xr:uid="{00000000-0005-0000-0000-0000C7040000}"/>
    <cellStyle name="出力 25" xfId="1012" xr:uid="{00000000-0005-0000-0000-0000C8040000}"/>
    <cellStyle name="出力 3" xfId="1013" xr:uid="{00000000-0005-0000-0000-0000C9040000}"/>
    <cellStyle name="出力 3 2" xfId="1014" xr:uid="{00000000-0005-0000-0000-0000CA040000}"/>
    <cellStyle name="出力 3 2 2" xfId="1454" xr:uid="{00000000-0005-0000-0000-0000CB040000}"/>
    <cellStyle name="出力 3 2 2 2" xfId="1455" xr:uid="{00000000-0005-0000-0000-0000CC040000}"/>
    <cellStyle name="出力 3 2 3" xfId="1456" xr:uid="{00000000-0005-0000-0000-0000CD040000}"/>
    <cellStyle name="出力 3 3" xfId="1015" xr:uid="{00000000-0005-0000-0000-0000CE040000}"/>
    <cellStyle name="出力 3 3 2" xfId="1457" xr:uid="{00000000-0005-0000-0000-0000CF040000}"/>
    <cellStyle name="出力 3 4" xfId="1563" xr:uid="{00000000-0005-0000-0000-0000D0040000}"/>
    <cellStyle name="出力 3 4 2" xfId="1672" xr:uid="{00000000-0005-0000-0000-0000D1040000}"/>
    <cellStyle name="出力 3 5" xfId="1673" xr:uid="{00000000-0005-0000-0000-0000D2040000}"/>
    <cellStyle name="出力 3 5 2" xfId="1674" xr:uid="{00000000-0005-0000-0000-0000D3040000}"/>
    <cellStyle name="出力 3 6" xfId="1675" xr:uid="{00000000-0005-0000-0000-0000D4040000}"/>
    <cellStyle name="出力 4" xfId="1016" xr:uid="{00000000-0005-0000-0000-0000D5040000}"/>
    <cellStyle name="出力 4 2" xfId="1017" xr:uid="{00000000-0005-0000-0000-0000D6040000}"/>
    <cellStyle name="出力 4 2 2" xfId="1458" xr:uid="{00000000-0005-0000-0000-0000D7040000}"/>
    <cellStyle name="出力 4 2 2 2" xfId="1459" xr:uid="{00000000-0005-0000-0000-0000D8040000}"/>
    <cellStyle name="出力 4 2 3" xfId="1460" xr:uid="{00000000-0005-0000-0000-0000D9040000}"/>
    <cellStyle name="出力 4 3" xfId="1018" xr:uid="{00000000-0005-0000-0000-0000DA040000}"/>
    <cellStyle name="出力 4 3 2" xfId="1461" xr:uid="{00000000-0005-0000-0000-0000DB040000}"/>
    <cellStyle name="出力 4 4" xfId="1564" xr:uid="{00000000-0005-0000-0000-0000DC040000}"/>
    <cellStyle name="出力 4 4 2" xfId="1676" xr:uid="{00000000-0005-0000-0000-0000DD040000}"/>
    <cellStyle name="出力 4 5" xfId="1677" xr:uid="{00000000-0005-0000-0000-0000DE040000}"/>
    <cellStyle name="出力 4 5 2" xfId="1678" xr:uid="{00000000-0005-0000-0000-0000DF040000}"/>
    <cellStyle name="出力 4 6" xfId="1679" xr:uid="{00000000-0005-0000-0000-0000E0040000}"/>
    <cellStyle name="出力 5" xfId="1019" xr:uid="{00000000-0005-0000-0000-0000E1040000}"/>
    <cellStyle name="出力 6" xfId="1020" xr:uid="{00000000-0005-0000-0000-0000E2040000}"/>
    <cellStyle name="出力 7" xfId="1021" xr:uid="{00000000-0005-0000-0000-0000E3040000}"/>
    <cellStyle name="出力 8" xfId="1022" xr:uid="{00000000-0005-0000-0000-0000E4040000}"/>
    <cellStyle name="出力 9" xfId="1023" xr:uid="{00000000-0005-0000-0000-0000E5040000}"/>
    <cellStyle name="説明文" xfId="1758" builtinId="53" customBuiltin="1"/>
    <cellStyle name="説明文 10" xfId="1024" xr:uid="{00000000-0005-0000-0000-0000E7040000}"/>
    <cellStyle name="説明文 11" xfId="1025" xr:uid="{00000000-0005-0000-0000-0000E8040000}"/>
    <cellStyle name="説明文 12" xfId="1026" xr:uid="{00000000-0005-0000-0000-0000E9040000}"/>
    <cellStyle name="説明文 13" xfId="1027" xr:uid="{00000000-0005-0000-0000-0000EA040000}"/>
    <cellStyle name="説明文 14" xfId="1028" xr:uid="{00000000-0005-0000-0000-0000EB040000}"/>
    <cellStyle name="説明文 15" xfId="1029" xr:uid="{00000000-0005-0000-0000-0000EC040000}"/>
    <cellStyle name="説明文 16" xfId="1030" xr:uid="{00000000-0005-0000-0000-0000ED040000}"/>
    <cellStyle name="説明文 17" xfId="1031" xr:uid="{00000000-0005-0000-0000-0000EE040000}"/>
    <cellStyle name="説明文 18" xfId="1032" xr:uid="{00000000-0005-0000-0000-0000EF040000}"/>
    <cellStyle name="説明文 19" xfId="1033" xr:uid="{00000000-0005-0000-0000-0000F0040000}"/>
    <cellStyle name="説明文 2" xfId="1034" xr:uid="{00000000-0005-0000-0000-0000F1040000}"/>
    <cellStyle name="説明文 2 2" xfId="1035" xr:uid="{00000000-0005-0000-0000-0000F2040000}"/>
    <cellStyle name="説明文 20" xfId="1036" xr:uid="{00000000-0005-0000-0000-0000F3040000}"/>
    <cellStyle name="説明文 21" xfId="1037" xr:uid="{00000000-0005-0000-0000-0000F4040000}"/>
    <cellStyle name="説明文 22" xfId="1038" xr:uid="{00000000-0005-0000-0000-0000F5040000}"/>
    <cellStyle name="説明文 23" xfId="1039" xr:uid="{00000000-0005-0000-0000-0000F6040000}"/>
    <cellStyle name="説明文 24" xfId="1040" xr:uid="{00000000-0005-0000-0000-0000F7040000}"/>
    <cellStyle name="説明文 25" xfId="1041" xr:uid="{00000000-0005-0000-0000-0000F8040000}"/>
    <cellStyle name="説明文 3" xfId="1042" xr:uid="{00000000-0005-0000-0000-0000F9040000}"/>
    <cellStyle name="説明文 3 2" xfId="1043" xr:uid="{00000000-0005-0000-0000-0000FA040000}"/>
    <cellStyle name="説明文 4" xfId="1044" xr:uid="{00000000-0005-0000-0000-0000FB040000}"/>
    <cellStyle name="説明文 5" xfId="1045" xr:uid="{00000000-0005-0000-0000-0000FC040000}"/>
    <cellStyle name="説明文 6" xfId="1046" xr:uid="{00000000-0005-0000-0000-0000FD040000}"/>
    <cellStyle name="説明文 7" xfId="1047" xr:uid="{00000000-0005-0000-0000-0000FE040000}"/>
    <cellStyle name="説明文 8" xfId="1048" xr:uid="{00000000-0005-0000-0000-0000FF040000}"/>
    <cellStyle name="説明文 9" xfId="1049" xr:uid="{00000000-0005-0000-0000-000000050000}"/>
    <cellStyle name="通貨 2" xfId="1050" xr:uid="{00000000-0005-0000-0000-000001050000}"/>
    <cellStyle name="通貨 3" xfId="1051" xr:uid="{00000000-0005-0000-0000-000002050000}"/>
    <cellStyle name="通貨 3 2" xfId="1052" xr:uid="{00000000-0005-0000-0000-000003050000}"/>
    <cellStyle name="入力" xfId="1751" builtinId="20" customBuiltin="1"/>
    <cellStyle name="入力 10" xfId="1053" xr:uid="{00000000-0005-0000-0000-000005050000}"/>
    <cellStyle name="入力 11" xfId="1054" xr:uid="{00000000-0005-0000-0000-000006050000}"/>
    <cellStyle name="入力 12" xfId="1055" xr:uid="{00000000-0005-0000-0000-000007050000}"/>
    <cellStyle name="入力 13" xfId="1056" xr:uid="{00000000-0005-0000-0000-000008050000}"/>
    <cellStyle name="入力 14" xfId="1057" xr:uid="{00000000-0005-0000-0000-000009050000}"/>
    <cellStyle name="入力 15" xfId="1058" xr:uid="{00000000-0005-0000-0000-00000A050000}"/>
    <cellStyle name="入力 16" xfId="1059" xr:uid="{00000000-0005-0000-0000-00000B050000}"/>
    <cellStyle name="入力 17" xfId="1060" xr:uid="{00000000-0005-0000-0000-00000C050000}"/>
    <cellStyle name="入力 18" xfId="1061" xr:uid="{00000000-0005-0000-0000-00000D050000}"/>
    <cellStyle name="入力 19" xfId="1062" xr:uid="{00000000-0005-0000-0000-00000E050000}"/>
    <cellStyle name="入力 2" xfId="1063" xr:uid="{00000000-0005-0000-0000-00000F050000}"/>
    <cellStyle name="入力 2 2" xfId="1064" xr:uid="{00000000-0005-0000-0000-000010050000}"/>
    <cellStyle name="入力 2 2 2" xfId="1065" xr:uid="{00000000-0005-0000-0000-000011050000}"/>
    <cellStyle name="入力 2 2 2 2" xfId="1462" xr:uid="{00000000-0005-0000-0000-000012050000}"/>
    <cellStyle name="入力 2 2 2 2 2" xfId="1463" xr:uid="{00000000-0005-0000-0000-000013050000}"/>
    <cellStyle name="入力 2 2 2 3" xfId="1464" xr:uid="{00000000-0005-0000-0000-000014050000}"/>
    <cellStyle name="入力 2 2 3" xfId="1066" xr:uid="{00000000-0005-0000-0000-000015050000}"/>
    <cellStyle name="入力 2 2 3 2" xfId="1465" xr:uid="{00000000-0005-0000-0000-000016050000}"/>
    <cellStyle name="入力 2 2 4" xfId="1680" xr:uid="{00000000-0005-0000-0000-000017050000}"/>
    <cellStyle name="入力 2 2 4 2" xfId="1681" xr:uid="{00000000-0005-0000-0000-000018050000}"/>
    <cellStyle name="入力 2 2 5" xfId="1682" xr:uid="{00000000-0005-0000-0000-000019050000}"/>
    <cellStyle name="入力 2 2 6" xfId="1683" xr:uid="{00000000-0005-0000-0000-00001A050000}"/>
    <cellStyle name="入力 2 2 6 2" xfId="1684" xr:uid="{00000000-0005-0000-0000-00001B050000}"/>
    <cellStyle name="入力 20" xfId="1067" xr:uid="{00000000-0005-0000-0000-00001C050000}"/>
    <cellStyle name="入力 21" xfId="1068" xr:uid="{00000000-0005-0000-0000-00001D050000}"/>
    <cellStyle name="入力 22" xfId="1069" xr:uid="{00000000-0005-0000-0000-00001E050000}"/>
    <cellStyle name="入力 23" xfId="1070" xr:uid="{00000000-0005-0000-0000-00001F050000}"/>
    <cellStyle name="入力 24" xfId="1071" xr:uid="{00000000-0005-0000-0000-000020050000}"/>
    <cellStyle name="入力 25" xfId="1072" xr:uid="{00000000-0005-0000-0000-000021050000}"/>
    <cellStyle name="入力 3" xfId="1073" xr:uid="{00000000-0005-0000-0000-000022050000}"/>
    <cellStyle name="入力 3 2" xfId="1074" xr:uid="{00000000-0005-0000-0000-000023050000}"/>
    <cellStyle name="入力 3 2 2" xfId="1466" xr:uid="{00000000-0005-0000-0000-000024050000}"/>
    <cellStyle name="入力 3 2 2 2" xfId="1467" xr:uid="{00000000-0005-0000-0000-000025050000}"/>
    <cellStyle name="入力 3 2 3" xfId="1468" xr:uid="{00000000-0005-0000-0000-000026050000}"/>
    <cellStyle name="入力 3 3" xfId="1075" xr:uid="{00000000-0005-0000-0000-000027050000}"/>
    <cellStyle name="入力 3 3 2" xfId="1469" xr:uid="{00000000-0005-0000-0000-000028050000}"/>
    <cellStyle name="入力 3 4" xfId="1685" xr:uid="{00000000-0005-0000-0000-000029050000}"/>
    <cellStyle name="入力 3 4 2" xfId="1686" xr:uid="{00000000-0005-0000-0000-00002A050000}"/>
    <cellStyle name="入力 3 5" xfId="1687" xr:uid="{00000000-0005-0000-0000-00002B050000}"/>
    <cellStyle name="入力 3 6" xfId="1688" xr:uid="{00000000-0005-0000-0000-00002C050000}"/>
    <cellStyle name="入力 3 6 2" xfId="1689" xr:uid="{00000000-0005-0000-0000-00002D050000}"/>
    <cellStyle name="入力 4" xfId="1076" xr:uid="{00000000-0005-0000-0000-00002E050000}"/>
    <cellStyle name="入力 4 2" xfId="1077" xr:uid="{00000000-0005-0000-0000-00002F050000}"/>
    <cellStyle name="入力 4 2 2" xfId="1470" xr:uid="{00000000-0005-0000-0000-000030050000}"/>
    <cellStyle name="入力 4 2 2 2" xfId="1471" xr:uid="{00000000-0005-0000-0000-000031050000}"/>
    <cellStyle name="入力 4 2 3" xfId="1472" xr:uid="{00000000-0005-0000-0000-000032050000}"/>
    <cellStyle name="入力 4 3" xfId="1078" xr:uid="{00000000-0005-0000-0000-000033050000}"/>
    <cellStyle name="入力 4 3 2" xfId="1473" xr:uid="{00000000-0005-0000-0000-000034050000}"/>
    <cellStyle name="入力 4 4" xfId="1690" xr:uid="{00000000-0005-0000-0000-000035050000}"/>
    <cellStyle name="入力 4 4 2" xfId="1691" xr:uid="{00000000-0005-0000-0000-000036050000}"/>
    <cellStyle name="入力 4 5" xfId="1692" xr:uid="{00000000-0005-0000-0000-000037050000}"/>
    <cellStyle name="入力 4 6" xfId="1693" xr:uid="{00000000-0005-0000-0000-000038050000}"/>
    <cellStyle name="入力 4 6 2" xfId="1694" xr:uid="{00000000-0005-0000-0000-000039050000}"/>
    <cellStyle name="入力 5" xfId="1079" xr:uid="{00000000-0005-0000-0000-00003A050000}"/>
    <cellStyle name="入力 6" xfId="1080" xr:uid="{00000000-0005-0000-0000-00003B050000}"/>
    <cellStyle name="入力 7" xfId="1081" xr:uid="{00000000-0005-0000-0000-00003C050000}"/>
    <cellStyle name="入力 8" xfId="1082" xr:uid="{00000000-0005-0000-0000-00003D050000}"/>
    <cellStyle name="入力 9" xfId="1083" xr:uid="{00000000-0005-0000-0000-00003E050000}"/>
    <cellStyle name="標準" xfId="0" builtinId="0"/>
    <cellStyle name="標準 10" xfId="1084" xr:uid="{00000000-0005-0000-0000-000040050000}"/>
    <cellStyle name="標準 10 10" xfId="1474" xr:uid="{00000000-0005-0000-0000-000041050000}"/>
    <cellStyle name="標準 10 11" xfId="1475" xr:uid="{00000000-0005-0000-0000-000042050000}"/>
    <cellStyle name="標準 10 12" xfId="1476" xr:uid="{00000000-0005-0000-0000-000043050000}"/>
    <cellStyle name="標準 10 2" xfId="1085" xr:uid="{00000000-0005-0000-0000-000044050000}"/>
    <cellStyle name="標準 10 3" xfId="1086" xr:uid="{00000000-0005-0000-0000-000045050000}"/>
    <cellStyle name="標準 10 4" xfId="1087" xr:uid="{00000000-0005-0000-0000-000046050000}"/>
    <cellStyle name="標準 10 4 2" xfId="1477" xr:uid="{00000000-0005-0000-0000-000047050000}"/>
    <cellStyle name="標準 10 4 2 2" xfId="1478" xr:uid="{00000000-0005-0000-0000-000048050000}"/>
    <cellStyle name="標準 10 4 2 2 2" xfId="1479" xr:uid="{00000000-0005-0000-0000-000049050000}"/>
    <cellStyle name="標準 10 4 2 2 2 2" xfId="1480" xr:uid="{00000000-0005-0000-0000-00004A050000}"/>
    <cellStyle name="標準 10 4 2 2 2 2 2" xfId="1481" xr:uid="{00000000-0005-0000-0000-00004B050000}"/>
    <cellStyle name="標準 10 4 2 2 2 2 2 2" xfId="1482" xr:uid="{00000000-0005-0000-0000-00004C050000}"/>
    <cellStyle name="標準 10 4 3" xfId="1483" xr:uid="{00000000-0005-0000-0000-00004D050000}"/>
    <cellStyle name="標準 10 4 3 2" xfId="1484" xr:uid="{00000000-0005-0000-0000-00004E050000}"/>
    <cellStyle name="標準 10 5" xfId="1088" xr:uid="{00000000-0005-0000-0000-00004F050000}"/>
    <cellStyle name="標準 10 6" xfId="1485" xr:uid="{00000000-0005-0000-0000-000050050000}"/>
    <cellStyle name="標準 10 6 2" xfId="1486" xr:uid="{00000000-0005-0000-0000-000051050000}"/>
    <cellStyle name="標準 10 6 2 2" xfId="1487" xr:uid="{00000000-0005-0000-0000-000052050000}"/>
    <cellStyle name="標準 10 6 2 3" xfId="1488" xr:uid="{00000000-0005-0000-0000-000053050000}"/>
    <cellStyle name="標準 10 6 2 3 2" xfId="1386" xr:uid="{00000000-0005-0000-0000-000054050000}"/>
    <cellStyle name="標準 10 7" xfId="1489" xr:uid="{00000000-0005-0000-0000-000055050000}"/>
    <cellStyle name="標準 10 8" xfId="1490" xr:uid="{00000000-0005-0000-0000-000056050000}"/>
    <cellStyle name="標準 10 8 2" xfId="1491" xr:uid="{00000000-0005-0000-0000-000057050000}"/>
    <cellStyle name="標準 10 8 2 2" xfId="1492" xr:uid="{00000000-0005-0000-0000-000058050000}"/>
    <cellStyle name="標準 10 8 2 2 2" xfId="1493" xr:uid="{00000000-0005-0000-0000-000059050000}"/>
    <cellStyle name="標準 10 8 2 2 3" xfId="1494" xr:uid="{00000000-0005-0000-0000-00005A050000}"/>
    <cellStyle name="標準 10 8 2 2 3 2" xfId="1387" xr:uid="{00000000-0005-0000-0000-00005B050000}"/>
    <cellStyle name="標準 10 8 2 2 3 2 2" xfId="1495" xr:uid="{00000000-0005-0000-0000-00005C050000}"/>
    <cellStyle name="標準 10 8 2 3" xfId="1496" xr:uid="{00000000-0005-0000-0000-00005D050000}"/>
    <cellStyle name="標準 10 8 2 4" xfId="1497" xr:uid="{00000000-0005-0000-0000-00005E050000}"/>
    <cellStyle name="標準 10 8 2 4 2" xfId="1498" xr:uid="{00000000-0005-0000-0000-00005F050000}"/>
    <cellStyle name="標準 10 8 2 4 2 2" xfId="1499" xr:uid="{00000000-0005-0000-0000-000060050000}"/>
    <cellStyle name="標準 10 8 3" xfId="1500" xr:uid="{00000000-0005-0000-0000-000061050000}"/>
    <cellStyle name="標準 10 8 4" xfId="1501" xr:uid="{00000000-0005-0000-0000-000062050000}"/>
    <cellStyle name="標準 10 8 4 2" xfId="1502" xr:uid="{00000000-0005-0000-0000-000063050000}"/>
    <cellStyle name="標準 10 8 4 2 2" xfId="1503" xr:uid="{00000000-0005-0000-0000-000064050000}"/>
    <cellStyle name="標準 10 8 4 2 3" xfId="1504" xr:uid="{00000000-0005-0000-0000-000065050000}"/>
    <cellStyle name="標準 10 9" xfId="1505" xr:uid="{00000000-0005-0000-0000-000066050000}"/>
    <cellStyle name="標準 10 9 2" xfId="1506" xr:uid="{00000000-0005-0000-0000-000067050000}"/>
    <cellStyle name="標準 10 9 3" xfId="1507" xr:uid="{00000000-0005-0000-0000-000068050000}"/>
    <cellStyle name="標準 10 9 3 2" xfId="1508" xr:uid="{00000000-0005-0000-0000-000069050000}"/>
    <cellStyle name="標準 11" xfId="1089" xr:uid="{00000000-0005-0000-0000-00006A050000}"/>
    <cellStyle name="標準 11 2" xfId="1090" xr:uid="{00000000-0005-0000-0000-00006B050000}"/>
    <cellStyle name="標準 11 2 2" xfId="1695" xr:uid="{00000000-0005-0000-0000-00006C050000}"/>
    <cellStyle name="標準 11 3" xfId="1091" xr:uid="{00000000-0005-0000-0000-00006D050000}"/>
    <cellStyle name="標準 11 4" xfId="1092" xr:uid="{00000000-0005-0000-0000-00006E050000}"/>
    <cellStyle name="標準 12" xfId="1382" xr:uid="{00000000-0005-0000-0000-00006F050000}"/>
    <cellStyle name="標準 12 2" xfId="1093" xr:uid="{00000000-0005-0000-0000-000070050000}"/>
    <cellStyle name="標準 12 3" xfId="1094" xr:uid="{00000000-0005-0000-0000-000071050000}"/>
    <cellStyle name="標準 12 4" xfId="1741" xr:uid="{00000000-0005-0000-0000-000072050000}"/>
    <cellStyle name="標準 13" xfId="1095" xr:uid="{00000000-0005-0000-0000-000073050000}"/>
    <cellStyle name="標準 13 2" xfId="1096" xr:uid="{00000000-0005-0000-0000-000074050000}"/>
    <cellStyle name="標準 14" xfId="1383" xr:uid="{00000000-0005-0000-0000-000075050000}"/>
    <cellStyle name="標準 14 2" xfId="1097" xr:uid="{00000000-0005-0000-0000-000076050000}"/>
    <cellStyle name="標準 14 3" xfId="1098" xr:uid="{00000000-0005-0000-0000-000077050000}"/>
    <cellStyle name="標準 14 4" xfId="1099" xr:uid="{00000000-0005-0000-0000-000078050000}"/>
    <cellStyle name="標準 14 5" xfId="1100" xr:uid="{00000000-0005-0000-0000-000079050000}"/>
    <cellStyle name="標準 14 6" xfId="1101" xr:uid="{00000000-0005-0000-0000-00007A050000}"/>
    <cellStyle name="標準 14 7" xfId="1102" xr:uid="{00000000-0005-0000-0000-00007B050000}"/>
    <cellStyle name="標準 14 8" xfId="1103" xr:uid="{00000000-0005-0000-0000-00007C050000}"/>
    <cellStyle name="標準 15" xfId="1104" xr:uid="{00000000-0005-0000-0000-00007D050000}"/>
    <cellStyle name="標準 15 2" xfId="1105" xr:uid="{00000000-0005-0000-0000-00007E050000}"/>
    <cellStyle name="標準 15 3" xfId="1106" xr:uid="{00000000-0005-0000-0000-00007F050000}"/>
    <cellStyle name="標準 15 4" xfId="1107" xr:uid="{00000000-0005-0000-0000-000080050000}"/>
    <cellStyle name="標準 15 5" xfId="1108" xr:uid="{00000000-0005-0000-0000-000081050000}"/>
    <cellStyle name="標準 15 6" xfId="1109" xr:uid="{00000000-0005-0000-0000-000082050000}"/>
    <cellStyle name="標準 15 7" xfId="1110" xr:uid="{00000000-0005-0000-0000-000083050000}"/>
    <cellStyle name="標準 16" xfId="1384" xr:uid="{00000000-0005-0000-0000-000084050000}"/>
    <cellStyle name="標準 16 2" xfId="1111" xr:uid="{00000000-0005-0000-0000-000085050000}"/>
    <cellStyle name="標準 16 3" xfId="1112" xr:uid="{00000000-0005-0000-0000-000086050000}"/>
    <cellStyle name="標準 16 4" xfId="1113" xr:uid="{00000000-0005-0000-0000-000087050000}"/>
    <cellStyle name="標準 16 5" xfId="1114" xr:uid="{00000000-0005-0000-0000-000088050000}"/>
    <cellStyle name="標準 16 6" xfId="1115" xr:uid="{00000000-0005-0000-0000-000089050000}"/>
    <cellStyle name="標準 17" xfId="1116" xr:uid="{00000000-0005-0000-0000-00008A050000}"/>
    <cellStyle name="標準 17 2" xfId="1117" xr:uid="{00000000-0005-0000-0000-00008B050000}"/>
    <cellStyle name="標準 17 3" xfId="1118" xr:uid="{00000000-0005-0000-0000-00008C050000}"/>
    <cellStyle name="標準 17 4" xfId="1119" xr:uid="{00000000-0005-0000-0000-00008D050000}"/>
    <cellStyle name="標準 17 5" xfId="1120" xr:uid="{00000000-0005-0000-0000-00008E050000}"/>
    <cellStyle name="標準 18" xfId="1509" xr:uid="{00000000-0005-0000-0000-00008F050000}"/>
    <cellStyle name="標準 18 2" xfId="1121" xr:uid="{00000000-0005-0000-0000-000090050000}"/>
    <cellStyle name="標準 18 3" xfId="1122" xr:uid="{00000000-0005-0000-0000-000091050000}"/>
    <cellStyle name="標準 19" xfId="1510" xr:uid="{00000000-0005-0000-0000-000092050000}"/>
    <cellStyle name="標準 19 2" xfId="1123" xr:uid="{00000000-0005-0000-0000-000093050000}"/>
    <cellStyle name="標準 19 2 2" xfId="1511" xr:uid="{00000000-0005-0000-0000-000094050000}"/>
    <cellStyle name="標準 19 2 2 2" xfId="1512" xr:uid="{00000000-0005-0000-0000-000095050000}"/>
    <cellStyle name="標準 19 2 2 2 2" xfId="1513" xr:uid="{00000000-0005-0000-0000-000096050000}"/>
    <cellStyle name="標準 19 2 2 2 2 2" xfId="1514" xr:uid="{00000000-0005-0000-0000-000097050000}"/>
    <cellStyle name="標準 19 2 2 2 2 2 2" xfId="1515" xr:uid="{00000000-0005-0000-0000-000098050000}"/>
    <cellStyle name="標準 19 2 2 2 2 2 2 2" xfId="1516" xr:uid="{00000000-0005-0000-0000-000099050000}"/>
    <cellStyle name="標準 19 2 2 2 2 2 2 2 2" xfId="1517" xr:uid="{00000000-0005-0000-0000-00009A050000}"/>
    <cellStyle name="標準 19 2 2 2 2 2 3" xfId="1518" xr:uid="{00000000-0005-0000-0000-00009B050000}"/>
    <cellStyle name="標準 19 2 2 2 2 2 4" xfId="1519" xr:uid="{00000000-0005-0000-0000-00009C050000}"/>
    <cellStyle name="標準 19 2 2 2 2 2 4 2" xfId="1520" xr:uid="{00000000-0005-0000-0000-00009D050000}"/>
    <cellStyle name="標準 19 2 2 2 2 2 4 3" xfId="1521" xr:uid="{00000000-0005-0000-0000-00009E050000}"/>
    <cellStyle name="標準 19 2 2 2 3" xfId="1522" xr:uid="{00000000-0005-0000-0000-00009F050000}"/>
    <cellStyle name="標準 19 2 2 2 3 2" xfId="1523" xr:uid="{00000000-0005-0000-0000-0000A0050000}"/>
    <cellStyle name="標準 19 2 2 2 3 2 2" xfId="1524" xr:uid="{00000000-0005-0000-0000-0000A1050000}"/>
    <cellStyle name="標準 19 2 2 2 3 2 3" xfId="1525" xr:uid="{00000000-0005-0000-0000-0000A2050000}"/>
    <cellStyle name="標準 19 2 2 3" xfId="1526" xr:uid="{00000000-0005-0000-0000-0000A3050000}"/>
    <cellStyle name="標準 19 2 2 3 2" xfId="1527" xr:uid="{00000000-0005-0000-0000-0000A4050000}"/>
    <cellStyle name="標準 19 2 2 3 2 2" xfId="1528" xr:uid="{00000000-0005-0000-0000-0000A5050000}"/>
    <cellStyle name="標準 2" xfId="1" xr:uid="{00000000-0005-0000-0000-0000A6050000}"/>
    <cellStyle name="標準 2 10" xfId="1124" xr:uid="{00000000-0005-0000-0000-0000A7050000}"/>
    <cellStyle name="標準 2 11" xfId="1125" xr:uid="{00000000-0005-0000-0000-0000A8050000}"/>
    <cellStyle name="標準 2 12" xfId="1126" xr:uid="{00000000-0005-0000-0000-0000A9050000}"/>
    <cellStyle name="標準 2 13" xfId="1127" xr:uid="{00000000-0005-0000-0000-0000AA050000}"/>
    <cellStyle name="標準 2 14" xfId="1128" xr:uid="{00000000-0005-0000-0000-0000AB050000}"/>
    <cellStyle name="標準 2 15" xfId="1129" xr:uid="{00000000-0005-0000-0000-0000AC050000}"/>
    <cellStyle name="標準 2 16" xfId="1130" xr:uid="{00000000-0005-0000-0000-0000AD050000}"/>
    <cellStyle name="標準 2 17" xfId="1131" xr:uid="{00000000-0005-0000-0000-0000AE050000}"/>
    <cellStyle name="標準 2 18" xfId="1132" xr:uid="{00000000-0005-0000-0000-0000AF050000}"/>
    <cellStyle name="標準 2 19" xfId="1133" xr:uid="{00000000-0005-0000-0000-0000B0050000}"/>
    <cellStyle name="標準 2 2" xfId="1134" xr:uid="{00000000-0005-0000-0000-0000B1050000}"/>
    <cellStyle name="標準 2 2 10" xfId="1135" xr:uid="{00000000-0005-0000-0000-0000B2050000}"/>
    <cellStyle name="標準 2 2 11" xfId="1136" xr:uid="{00000000-0005-0000-0000-0000B3050000}"/>
    <cellStyle name="標準 2 2 12" xfId="1137" xr:uid="{00000000-0005-0000-0000-0000B4050000}"/>
    <cellStyle name="標準 2 2 13" xfId="1138" xr:uid="{00000000-0005-0000-0000-0000B5050000}"/>
    <cellStyle name="標準 2 2 14" xfId="1139" xr:uid="{00000000-0005-0000-0000-0000B6050000}"/>
    <cellStyle name="標準 2 2 15" xfId="1140" xr:uid="{00000000-0005-0000-0000-0000B7050000}"/>
    <cellStyle name="標準 2 2 16" xfId="1141" xr:uid="{00000000-0005-0000-0000-0000B8050000}"/>
    <cellStyle name="標準 2 2 17" xfId="1142" xr:uid="{00000000-0005-0000-0000-0000B9050000}"/>
    <cellStyle name="標準 2 2 18" xfId="1143" xr:uid="{00000000-0005-0000-0000-0000BA050000}"/>
    <cellStyle name="標準 2 2 19" xfId="1144" xr:uid="{00000000-0005-0000-0000-0000BB050000}"/>
    <cellStyle name="標準 2 2 2" xfId="1145" xr:uid="{00000000-0005-0000-0000-0000BC050000}"/>
    <cellStyle name="標準 2 2 2 2" xfId="1146" xr:uid="{00000000-0005-0000-0000-0000BD050000}"/>
    <cellStyle name="標準 2 2 2 2 2" xfId="1147" xr:uid="{00000000-0005-0000-0000-0000BE050000}"/>
    <cellStyle name="標準 2 2 2 2_23_CRUDマトリックス(機能レベル)" xfId="1148" xr:uid="{00000000-0005-0000-0000-0000BF050000}"/>
    <cellStyle name="標準 2 2 2_23_CRUDマトリックス(機能レベル)" xfId="1149" xr:uid="{00000000-0005-0000-0000-0000C0050000}"/>
    <cellStyle name="標準 2 2 20" xfId="1150" xr:uid="{00000000-0005-0000-0000-0000C1050000}"/>
    <cellStyle name="標準 2 2 21" xfId="1151" xr:uid="{00000000-0005-0000-0000-0000C2050000}"/>
    <cellStyle name="標準 2 2 22" xfId="1152" xr:uid="{00000000-0005-0000-0000-0000C3050000}"/>
    <cellStyle name="標準 2 2 23" xfId="1153" xr:uid="{00000000-0005-0000-0000-0000C4050000}"/>
    <cellStyle name="標準 2 2 24" xfId="1154" xr:uid="{00000000-0005-0000-0000-0000C5050000}"/>
    <cellStyle name="標準 2 2 25" xfId="1155" xr:uid="{00000000-0005-0000-0000-0000C6050000}"/>
    <cellStyle name="標準 2 2 26" xfId="1156" xr:uid="{00000000-0005-0000-0000-0000C7050000}"/>
    <cellStyle name="標準 2 2 27" xfId="1157" xr:uid="{00000000-0005-0000-0000-0000C8050000}"/>
    <cellStyle name="標準 2 2 28" xfId="1158" xr:uid="{00000000-0005-0000-0000-0000C9050000}"/>
    <cellStyle name="標準 2 2 29" xfId="1159" xr:uid="{00000000-0005-0000-0000-0000CA050000}"/>
    <cellStyle name="標準 2 2 3" xfId="1160" xr:uid="{00000000-0005-0000-0000-0000CB050000}"/>
    <cellStyle name="標準 2 2 30" xfId="1161" xr:uid="{00000000-0005-0000-0000-0000CC050000}"/>
    <cellStyle name="標準 2 2 31" xfId="1162" xr:uid="{00000000-0005-0000-0000-0000CD050000}"/>
    <cellStyle name="標準 2 2 4" xfId="1163" xr:uid="{00000000-0005-0000-0000-0000CE050000}"/>
    <cellStyle name="標準 2 2 5" xfId="1164" xr:uid="{00000000-0005-0000-0000-0000CF050000}"/>
    <cellStyle name="標準 2 2 6" xfId="1165" xr:uid="{00000000-0005-0000-0000-0000D0050000}"/>
    <cellStyle name="標準 2 2 7" xfId="1166" xr:uid="{00000000-0005-0000-0000-0000D1050000}"/>
    <cellStyle name="標準 2 2 8" xfId="1167" xr:uid="{00000000-0005-0000-0000-0000D2050000}"/>
    <cellStyle name="標準 2 2 9" xfId="1168" xr:uid="{00000000-0005-0000-0000-0000D3050000}"/>
    <cellStyle name="標準 2 2_23_CRUDマトリックス(機能レベル)" xfId="1169" xr:uid="{00000000-0005-0000-0000-0000D4050000}"/>
    <cellStyle name="標準 2 20" xfId="1170" xr:uid="{00000000-0005-0000-0000-0000D5050000}"/>
    <cellStyle name="標準 2 21" xfId="1171" xr:uid="{00000000-0005-0000-0000-0000D6050000}"/>
    <cellStyle name="標準 2 22" xfId="1172" xr:uid="{00000000-0005-0000-0000-0000D7050000}"/>
    <cellStyle name="標準 2 23" xfId="1173" xr:uid="{00000000-0005-0000-0000-0000D8050000}"/>
    <cellStyle name="標準 2 24" xfId="1174" xr:uid="{00000000-0005-0000-0000-0000D9050000}"/>
    <cellStyle name="標準 2 25" xfId="1175" xr:uid="{00000000-0005-0000-0000-0000DA050000}"/>
    <cellStyle name="標準 2 26" xfId="1565" xr:uid="{00000000-0005-0000-0000-0000DB050000}"/>
    <cellStyle name="標準 2 26 2" xfId="1566" xr:uid="{00000000-0005-0000-0000-0000DC050000}"/>
    <cellStyle name="標準 2 26 3" xfId="1576" xr:uid="{00000000-0005-0000-0000-0000DD050000}"/>
    <cellStyle name="標準 2 3" xfId="1176" xr:uid="{00000000-0005-0000-0000-0000DE050000}"/>
    <cellStyle name="標準 2 3 10" xfId="1177" xr:uid="{00000000-0005-0000-0000-0000DF050000}"/>
    <cellStyle name="標準 2 3 11" xfId="1178" xr:uid="{00000000-0005-0000-0000-0000E0050000}"/>
    <cellStyle name="標準 2 3 12" xfId="1179" xr:uid="{00000000-0005-0000-0000-0000E1050000}"/>
    <cellStyle name="標準 2 3 13" xfId="1180" xr:uid="{00000000-0005-0000-0000-0000E2050000}"/>
    <cellStyle name="標準 2 3 14" xfId="1181" xr:uid="{00000000-0005-0000-0000-0000E3050000}"/>
    <cellStyle name="標準 2 3 15" xfId="1182" xr:uid="{00000000-0005-0000-0000-0000E4050000}"/>
    <cellStyle name="標準 2 3 16" xfId="1183" xr:uid="{00000000-0005-0000-0000-0000E5050000}"/>
    <cellStyle name="標準 2 3 17" xfId="1184" xr:uid="{00000000-0005-0000-0000-0000E6050000}"/>
    <cellStyle name="標準 2 3 18" xfId="1185" xr:uid="{00000000-0005-0000-0000-0000E7050000}"/>
    <cellStyle name="標準 2 3 19" xfId="1186" xr:uid="{00000000-0005-0000-0000-0000E8050000}"/>
    <cellStyle name="標準 2 3 2" xfId="1187" xr:uid="{00000000-0005-0000-0000-0000E9050000}"/>
    <cellStyle name="標準 2 3 2 2" xfId="1188" xr:uid="{00000000-0005-0000-0000-0000EA050000}"/>
    <cellStyle name="標準 2 3 2 2 2" xfId="1189" xr:uid="{00000000-0005-0000-0000-0000EB050000}"/>
    <cellStyle name="標準 2 3 2 2_23_CRUDマトリックス(機能レベル)" xfId="1190" xr:uid="{00000000-0005-0000-0000-0000EC050000}"/>
    <cellStyle name="標準 2 3 2 3" xfId="1696" xr:uid="{00000000-0005-0000-0000-0000ED050000}"/>
    <cellStyle name="標準 2 3 2_23_CRUDマトリックス(機能レベル)" xfId="1191" xr:uid="{00000000-0005-0000-0000-0000EE050000}"/>
    <cellStyle name="標準 2 3 20" xfId="1192" xr:uid="{00000000-0005-0000-0000-0000EF050000}"/>
    <cellStyle name="標準 2 3 21" xfId="1193" xr:uid="{00000000-0005-0000-0000-0000F0050000}"/>
    <cellStyle name="標準 2 3 22" xfId="1194" xr:uid="{00000000-0005-0000-0000-0000F1050000}"/>
    <cellStyle name="標準 2 3 23" xfId="1195" xr:uid="{00000000-0005-0000-0000-0000F2050000}"/>
    <cellStyle name="標準 2 3 24" xfId="1196" xr:uid="{00000000-0005-0000-0000-0000F3050000}"/>
    <cellStyle name="標準 2 3 25" xfId="1197" xr:uid="{00000000-0005-0000-0000-0000F4050000}"/>
    <cellStyle name="標準 2 3 26" xfId="1198" xr:uid="{00000000-0005-0000-0000-0000F5050000}"/>
    <cellStyle name="標準 2 3 27" xfId="1199" xr:uid="{00000000-0005-0000-0000-0000F6050000}"/>
    <cellStyle name="標準 2 3 28" xfId="1200" xr:uid="{00000000-0005-0000-0000-0000F7050000}"/>
    <cellStyle name="標準 2 3 29" xfId="1201" xr:uid="{00000000-0005-0000-0000-0000F8050000}"/>
    <cellStyle name="標準 2 3 3" xfId="1202" xr:uid="{00000000-0005-0000-0000-0000F9050000}"/>
    <cellStyle name="標準 2 3 4" xfId="1203" xr:uid="{00000000-0005-0000-0000-0000FA050000}"/>
    <cellStyle name="標準 2 3 4 2" xfId="1697" xr:uid="{00000000-0005-0000-0000-0000FB050000}"/>
    <cellStyle name="標準 2 3 5" xfId="1204" xr:uid="{00000000-0005-0000-0000-0000FC050000}"/>
    <cellStyle name="標準 2 3 6" xfId="1205" xr:uid="{00000000-0005-0000-0000-0000FD050000}"/>
    <cellStyle name="標準 2 3 7" xfId="1206" xr:uid="{00000000-0005-0000-0000-0000FE050000}"/>
    <cellStyle name="標準 2 3 8" xfId="1207" xr:uid="{00000000-0005-0000-0000-0000FF050000}"/>
    <cellStyle name="標準 2 3 9" xfId="1208" xr:uid="{00000000-0005-0000-0000-000000060000}"/>
    <cellStyle name="標準 2 3_23_CRUDマトリックス(機能レベル)" xfId="1209" xr:uid="{00000000-0005-0000-0000-000001060000}"/>
    <cellStyle name="標準 2 4" xfId="1210" xr:uid="{00000000-0005-0000-0000-000002060000}"/>
    <cellStyle name="標準 2 4 10" xfId="1211" xr:uid="{00000000-0005-0000-0000-000003060000}"/>
    <cellStyle name="標準 2 4 11" xfId="1212" xr:uid="{00000000-0005-0000-0000-000004060000}"/>
    <cellStyle name="標準 2 4 12" xfId="1213" xr:uid="{00000000-0005-0000-0000-000005060000}"/>
    <cellStyle name="標準 2 4 13" xfId="1214" xr:uid="{00000000-0005-0000-0000-000006060000}"/>
    <cellStyle name="標準 2 4 14" xfId="1215" xr:uid="{00000000-0005-0000-0000-000007060000}"/>
    <cellStyle name="標準 2 4 15" xfId="1216" xr:uid="{00000000-0005-0000-0000-000008060000}"/>
    <cellStyle name="標準 2 4 16" xfId="1217" xr:uid="{00000000-0005-0000-0000-000009060000}"/>
    <cellStyle name="標準 2 4 17" xfId="1218" xr:uid="{00000000-0005-0000-0000-00000A060000}"/>
    <cellStyle name="標準 2 4 18" xfId="1219" xr:uid="{00000000-0005-0000-0000-00000B060000}"/>
    <cellStyle name="標準 2 4 19" xfId="1220" xr:uid="{00000000-0005-0000-0000-00000C060000}"/>
    <cellStyle name="標準 2 4 2" xfId="1221" xr:uid="{00000000-0005-0000-0000-00000D060000}"/>
    <cellStyle name="標準 2 4 2 2" xfId="1698" xr:uid="{00000000-0005-0000-0000-00000E060000}"/>
    <cellStyle name="標準 2 4 20" xfId="1222" xr:uid="{00000000-0005-0000-0000-00000F060000}"/>
    <cellStyle name="標準 2 4 21" xfId="1223" xr:uid="{00000000-0005-0000-0000-000010060000}"/>
    <cellStyle name="標準 2 4 22" xfId="1224" xr:uid="{00000000-0005-0000-0000-000011060000}"/>
    <cellStyle name="標準 2 4 23" xfId="1225" xr:uid="{00000000-0005-0000-0000-000012060000}"/>
    <cellStyle name="標準 2 4 24" xfId="1226" xr:uid="{00000000-0005-0000-0000-000013060000}"/>
    <cellStyle name="標準 2 4 3" xfId="1227" xr:uid="{00000000-0005-0000-0000-000014060000}"/>
    <cellStyle name="標準 2 4 4" xfId="1228" xr:uid="{00000000-0005-0000-0000-000015060000}"/>
    <cellStyle name="標準 2 4 5" xfId="1229" xr:uid="{00000000-0005-0000-0000-000016060000}"/>
    <cellStyle name="標準 2 4 6" xfId="1230" xr:uid="{00000000-0005-0000-0000-000017060000}"/>
    <cellStyle name="標準 2 4 7" xfId="1231" xr:uid="{00000000-0005-0000-0000-000018060000}"/>
    <cellStyle name="標準 2 4 8" xfId="1232" xr:uid="{00000000-0005-0000-0000-000019060000}"/>
    <cellStyle name="標準 2 4 9" xfId="1233" xr:uid="{00000000-0005-0000-0000-00001A060000}"/>
    <cellStyle name="標準 2 4_23_CRUDマトリックス(機能レベル)" xfId="1234" xr:uid="{00000000-0005-0000-0000-00001B060000}"/>
    <cellStyle name="標準 2 5" xfId="1235" xr:uid="{00000000-0005-0000-0000-00001C060000}"/>
    <cellStyle name="標準 2 5 10" xfId="1236" xr:uid="{00000000-0005-0000-0000-00001D060000}"/>
    <cellStyle name="標準 2 5 11" xfId="1237" xr:uid="{00000000-0005-0000-0000-00001E060000}"/>
    <cellStyle name="標準 2 5 12" xfId="1238" xr:uid="{00000000-0005-0000-0000-00001F060000}"/>
    <cellStyle name="標準 2 5 13" xfId="1239" xr:uid="{00000000-0005-0000-0000-000020060000}"/>
    <cellStyle name="標準 2 5 14" xfId="1240" xr:uid="{00000000-0005-0000-0000-000021060000}"/>
    <cellStyle name="標準 2 5 15" xfId="1241" xr:uid="{00000000-0005-0000-0000-000022060000}"/>
    <cellStyle name="標準 2 5 16" xfId="1242" xr:uid="{00000000-0005-0000-0000-000023060000}"/>
    <cellStyle name="標準 2 5 17" xfId="1243" xr:uid="{00000000-0005-0000-0000-000024060000}"/>
    <cellStyle name="標準 2 5 18" xfId="1244" xr:uid="{00000000-0005-0000-0000-000025060000}"/>
    <cellStyle name="標準 2 5 19" xfId="1245" xr:uid="{00000000-0005-0000-0000-000026060000}"/>
    <cellStyle name="標準 2 5 2" xfId="1246" xr:uid="{00000000-0005-0000-0000-000027060000}"/>
    <cellStyle name="標準 2 5 2 2" xfId="1549" xr:uid="{00000000-0005-0000-0000-000028060000}"/>
    <cellStyle name="標準 2 5 2 2 2" xfId="1742" xr:uid="{00000000-0005-0000-0000-000029060000}"/>
    <cellStyle name="標準 2 5 20" xfId="1247" xr:uid="{00000000-0005-0000-0000-00002A060000}"/>
    <cellStyle name="標準 2 5 21" xfId="1248" xr:uid="{00000000-0005-0000-0000-00002B060000}"/>
    <cellStyle name="標準 2 5 22" xfId="1249" xr:uid="{00000000-0005-0000-0000-00002C060000}"/>
    <cellStyle name="標準 2 5 23" xfId="1250" xr:uid="{00000000-0005-0000-0000-00002D060000}"/>
    <cellStyle name="標準 2 5 3" xfId="1251" xr:uid="{00000000-0005-0000-0000-00002E060000}"/>
    <cellStyle name="標準 2 5 3 2" xfId="1529" xr:uid="{00000000-0005-0000-0000-00002F060000}"/>
    <cellStyle name="標準 2 5 4" xfId="1252" xr:uid="{00000000-0005-0000-0000-000030060000}"/>
    <cellStyle name="標準 2 5 5" xfId="1253" xr:uid="{00000000-0005-0000-0000-000031060000}"/>
    <cellStyle name="標準 2 5 6" xfId="1254" xr:uid="{00000000-0005-0000-0000-000032060000}"/>
    <cellStyle name="標準 2 5 7" xfId="1255" xr:uid="{00000000-0005-0000-0000-000033060000}"/>
    <cellStyle name="標準 2 5 8" xfId="1256" xr:uid="{00000000-0005-0000-0000-000034060000}"/>
    <cellStyle name="標準 2 5 9" xfId="1257" xr:uid="{00000000-0005-0000-0000-000035060000}"/>
    <cellStyle name="標準 2 5_23_CRUDマトリックス(機能レベル)" xfId="1258" xr:uid="{00000000-0005-0000-0000-000036060000}"/>
    <cellStyle name="標準 2 6" xfId="1259" xr:uid="{00000000-0005-0000-0000-000037060000}"/>
    <cellStyle name="標準 2 6 10" xfId="1260" xr:uid="{00000000-0005-0000-0000-000038060000}"/>
    <cellStyle name="標準 2 6 11" xfId="1261" xr:uid="{00000000-0005-0000-0000-000039060000}"/>
    <cellStyle name="標準 2 6 12" xfId="1262" xr:uid="{00000000-0005-0000-0000-00003A060000}"/>
    <cellStyle name="標準 2 6 13" xfId="1263" xr:uid="{00000000-0005-0000-0000-00003B060000}"/>
    <cellStyle name="標準 2 6 14" xfId="1264" xr:uid="{00000000-0005-0000-0000-00003C060000}"/>
    <cellStyle name="標準 2 6 15" xfId="1265" xr:uid="{00000000-0005-0000-0000-00003D060000}"/>
    <cellStyle name="標準 2 6 16" xfId="1266" xr:uid="{00000000-0005-0000-0000-00003E060000}"/>
    <cellStyle name="標準 2 6 17" xfId="1267" xr:uid="{00000000-0005-0000-0000-00003F060000}"/>
    <cellStyle name="標準 2 6 18" xfId="1268" xr:uid="{00000000-0005-0000-0000-000040060000}"/>
    <cellStyle name="標準 2 6 19" xfId="1269" xr:uid="{00000000-0005-0000-0000-000041060000}"/>
    <cellStyle name="標準 2 6 2" xfId="1270" xr:uid="{00000000-0005-0000-0000-000042060000}"/>
    <cellStyle name="標準 2 6 20" xfId="1271" xr:uid="{00000000-0005-0000-0000-000043060000}"/>
    <cellStyle name="標準 2 6 21" xfId="1272" xr:uid="{00000000-0005-0000-0000-000044060000}"/>
    <cellStyle name="標準 2 6 22" xfId="1273" xr:uid="{00000000-0005-0000-0000-000045060000}"/>
    <cellStyle name="標準 2 6 23" xfId="1740" xr:uid="{00000000-0005-0000-0000-000046060000}"/>
    <cellStyle name="標準 2 6 3" xfId="1274" xr:uid="{00000000-0005-0000-0000-000047060000}"/>
    <cellStyle name="標準 2 6 4" xfId="1275" xr:uid="{00000000-0005-0000-0000-000048060000}"/>
    <cellStyle name="標準 2 6 5" xfId="1276" xr:uid="{00000000-0005-0000-0000-000049060000}"/>
    <cellStyle name="標準 2 6 6" xfId="1277" xr:uid="{00000000-0005-0000-0000-00004A060000}"/>
    <cellStyle name="標準 2 6 7" xfId="1278" xr:uid="{00000000-0005-0000-0000-00004B060000}"/>
    <cellStyle name="標準 2 6 8" xfId="1279" xr:uid="{00000000-0005-0000-0000-00004C060000}"/>
    <cellStyle name="標準 2 6 9" xfId="1280" xr:uid="{00000000-0005-0000-0000-00004D060000}"/>
    <cellStyle name="標準 2 6_23_CRUDマトリックス(機能レベル)" xfId="1281" xr:uid="{00000000-0005-0000-0000-00004E060000}"/>
    <cellStyle name="標準 2 7" xfId="1282" xr:uid="{00000000-0005-0000-0000-00004F060000}"/>
    <cellStyle name="標準 2 7 2" xfId="1530" xr:uid="{00000000-0005-0000-0000-000050060000}"/>
    <cellStyle name="標準 2 7 2 2" xfId="1531" xr:uid="{00000000-0005-0000-0000-000051060000}"/>
    <cellStyle name="標準 2 7 2 3" xfId="1532" xr:uid="{00000000-0005-0000-0000-000052060000}"/>
    <cellStyle name="標準 2 7 2 3 2" xfId="1388" xr:uid="{00000000-0005-0000-0000-000053060000}"/>
    <cellStyle name="標準 2 8" xfId="1283" xr:uid="{00000000-0005-0000-0000-000054060000}"/>
    <cellStyle name="標準 2 9" xfId="1284" xr:uid="{00000000-0005-0000-0000-000055060000}"/>
    <cellStyle name="標準 2 9 2" xfId="1533" xr:uid="{00000000-0005-0000-0000-000056060000}"/>
    <cellStyle name="標準 2 9 2 2" xfId="1534" xr:uid="{00000000-0005-0000-0000-000057060000}"/>
    <cellStyle name="標準 2 9 2 2 2" xfId="1535" xr:uid="{00000000-0005-0000-0000-000058060000}"/>
    <cellStyle name="標準 2 9 2 2 3" xfId="1536" xr:uid="{00000000-0005-0000-0000-000059060000}"/>
    <cellStyle name="標準 2 9 2 2 3 2" xfId="1385" xr:uid="{00000000-0005-0000-0000-00005A060000}"/>
    <cellStyle name="標準 2 9 2 2 3 2 2" xfId="1537" xr:uid="{00000000-0005-0000-0000-00005B060000}"/>
    <cellStyle name="標準 2 9 2 3" xfId="1538" xr:uid="{00000000-0005-0000-0000-00005C060000}"/>
    <cellStyle name="標準 2 9 2 4" xfId="1539" xr:uid="{00000000-0005-0000-0000-00005D060000}"/>
    <cellStyle name="標準 2 9 2 4 2" xfId="1540" xr:uid="{00000000-0005-0000-0000-00005E060000}"/>
    <cellStyle name="標準 2 9 2 4 2 2" xfId="1541" xr:uid="{00000000-0005-0000-0000-00005F060000}"/>
    <cellStyle name="標準 2 9 2 4 2 2 2" xfId="1542" xr:uid="{00000000-0005-0000-0000-000060060000}"/>
    <cellStyle name="標準 20" xfId="1543" xr:uid="{00000000-0005-0000-0000-000061060000}"/>
    <cellStyle name="標準 20 2" xfId="1285" xr:uid="{00000000-0005-0000-0000-000062060000}"/>
    <cellStyle name="標準 20 2 2" xfId="1544" xr:uid="{00000000-0005-0000-0000-000063060000}"/>
    <cellStyle name="標準 20 3" xfId="1286" xr:uid="{00000000-0005-0000-0000-000064060000}"/>
    <cellStyle name="標準 20 4" xfId="1287" xr:uid="{00000000-0005-0000-0000-000065060000}"/>
    <cellStyle name="標準 21" xfId="1545" xr:uid="{00000000-0005-0000-0000-000066060000}"/>
    <cellStyle name="標準 21 2" xfId="1288" xr:uid="{00000000-0005-0000-0000-000067060000}"/>
    <cellStyle name="標準 21 3" xfId="1289" xr:uid="{00000000-0005-0000-0000-000068060000}"/>
    <cellStyle name="標準 22" xfId="1546" xr:uid="{00000000-0005-0000-0000-000069060000}"/>
    <cellStyle name="標準 22 2" xfId="1290" xr:uid="{00000000-0005-0000-0000-00006A060000}"/>
    <cellStyle name="標準 22 2 2" xfId="1547" xr:uid="{00000000-0005-0000-0000-00006B060000}"/>
    <cellStyle name="標準 23" xfId="1778" xr:uid="{00000000-0005-0000-0000-00006C060000}"/>
    <cellStyle name="標準 23 2" xfId="1291" xr:uid="{00000000-0005-0000-0000-00006D060000}"/>
    <cellStyle name="標準 23 3" xfId="1292" xr:uid="{00000000-0005-0000-0000-00006E060000}"/>
    <cellStyle name="標準 23 4" xfId="1293" xr:uid="{00000000-0005-0000-0000-00006F060000}"/>
    <cellStyle name="標準 24 2" xfId="1294" xr:uid="{00000000-0005-0000-0000-000070060000}"/>
    <cellStyle name="標準 24 3" xfId="1295" xr:uid="{00000000-0005-0000-0000-000071060000}"/>
    <cellStyle name="標準 25 2" xfId="1296" xr:uid="{00000000-0005-0000-0000-000072060000}"/>
    <cellStyle name="標準 3" xfId="1297" xr:uid="{00000000-0005-0000-0000-000073060000}"/>
    <cellStyle name="標準 3 10" xfId="1298" xr:uid="{00000000-0005-0000-0000-000074060000}"/>
    <cellStyle name="標準 3 11" xfId="1299" xr:uid="{00000000-0005-0000-0000-000075060000}"/>
    <cellStyle name="標準 3 12" xfId="1300" xr:uid="{00000000-0005-0000-0000-000076060000}"/>
    <cellStyle name="標準 3 13" xfId="1301" xr:uid="{00000000-0005-0000-0000-000077060000}"/>
    <cellStyle name="標準 3 14" xfId="1302" xr:uid="{00000000-0005-0000-0000-000078060000}"/>
    <cellStyle name="標準 3 15" xfId="1303" xr:uid="{00000000-0005-0000-0000-000079060000}"/>
    <cellStyle name="標準 3 16" xfId="1304" xr:uid="{00000000-0005-0000-0000-00007A060000}"/>
    <cellStyle name="標準 3 17" xfId="1305" xr:uid="{00000000-0005-0000-0000-00007B060000}"/>
    <cellStyle name="標準 3 18" xfId="1306" xr:uid="{00000000-0005-0000-0000-00007C060000}"/>
    <cellStyle name="標準 3 19" xfId="1307" xr:uid="{00000000-0005-0000-0000-00007D060000}"/>
    <cellStyle name="標準 3 2" xfId="1308" xr:uid="{00000000-0005-0000-0000-00007E060000}"/>
    <cellStyle name="標準 3 2 2" xfId="1309" xr:uid="{00000000-0005-0000-0000-00007F060000}"/>
    <cellStyle name="標準 3 2 2 2" xfId="1699" xr:uid="{00000000-0005-0000-0000-000080060000}"/>
    <cellStyle name="標準 3 2 2 2 2" xfId="1700" xr:uid="{00000000-0005-0000-0000-000081060000}"/>
    <cellStyle name="標準 3 2 2 2 2 2" xfId="1701" xr:uid="{00000000-0005-0000-0000-000082060000}"/>
    <cellStyle name="標準 3 2 2 2 3" xfId="1702" xr:uid="{00000000-0005-0000-0000-000083060000}"/>
    <cellStyle name="標準 3 2 2 3" xfId="1703" xr:uid="{00000000-0005-0000-0000-000084060000}"/>
    <cellStyle name="標準 3 2 2 4" xfId="1704" xr:uid="{00000000-0005-0000-0000-000085060000}"/>
    <cellStyle name="標準 3 2 2 5" xfId="1705" xr:uid="{00000000-0005-0000-0000-000086060000}"/>
    <cellStyle name="標準 3 2 3" xfId="1567" xr:uid="{00000000-0005-0000-0000-000087060000}"/>
    <cellStyle name="標準 3 2 3 2" xfId="1706" xr:uid="{00000000-0005-0000-0000-000088060000}"/>
    <cellStyle name="標準 3 2 3 2 2" xfId="1568" xr:uid="{00000000-0005-0000-0000-000089060000}"/>
    <cellStyle name="標準 3 2 3 2 2 2" xfId="1569" xr:uid="{00000000-0005-0000-0000-00008A060000}"/>
    <cellStyle name="標準 3 2 3 3" xfId="1707" xr:uid="{00000000-0005-0000-0000-00008B060000}"/>
    <cellStyle name="標準 3 2 3 3 2" xfId="1708" xr:uid="{00000000-0005-0000-0000-00008C060000}"/>
    <cellStyle name="標準 3 2 3 4" xfId="1709" xr:uid="{00000000-0005-0000-0000-00008D060000}"/>
    <cellStyle name="標準 3 2 4" xfId="1710" xr:uid="{00000000-0005-0000-0000-00008E060000}"/>
    <cellStyle name="標準 3 2 5" xfId="1711" xr:uid="{00000000-0005-0000-0000-00008F060000}"/>
    <cellStyle name="標準 3 2 5 2" xfId="1712" xr:uid="{00000000-0005-0000-0000-000090060000}"/>
    <cellStyle name="標準 3 20" xfId="1310" xr:uid="{00000000-0005-0000-0000-000091060000}"/>
    <cellStyle name="標準 3 21" xfId="1311" xr:uid="{00000000-0005-0000-0000-000092060000}"/>
    <cellStyle name="標準 3 22" xfId="1312" xr:uid="{00000000-0005-0000-0000-000093060000}"/>
    <cellStyle name="標準 3 23" xfId="1313" xr:uid="{00000000-0005-0000-0000-000094060000}"/>
    <cellStyle name="標準 3 24" xfId="1314" xr:uid="{00000000-0005-0000-0000-000095060000}"/>
    <cellStyle name="標準 3 25" xfId="1315" xr:uid="{00000000-0005-0000-0000-000096060000}"/>
    <cellStyle name="標準 3 26" xfId="1316" xr:uid="{00000000-0005-0000-0000-000097060000}"/>
    <cellStyle name="標準 3 27" xfId="1317" xr:uid="{00000000-0005-0000-0000-000098060000}"/>
    <cellStyle name="標準 3 28" xfId="1318" xr:uid="{00000000-0005-0000-0000-000099060000}"/>
    <cellStyle name="標準 3 29" xfId="1319" xr:uid="{00000000-0005-0000-0000-00009A060000}"/>
    <cellStyle name="標準 3 3" xfId="1320" xr:uid="{00000000-0005-0000-0000-00009B060000}"/>
    <cellStyle name="標準 3 3 2" xfId="1570" xr:uid="{00000000-0005-0000-0000-00009C060000}"/>
    <cellStyle name="標準 3 3 2 2" xfId="1713" xr:uid="{00000000-0005-0000-0000-00009D060000}"/>
    <cellStyle name="標準 3 3 3" xfId="1714" xr:uid="{00000000-0005-0000-0000-00009E060000}"/>
    <cellStyle name="標準 3 3 3 2" xfId="1715" xr:uid="{00000000-0005-0000-0000-00009F060000}"/>
    <cellStyle name="標準 3 3 4" xfId="1716" xr:uid="{00000000-0005-0000-0000-0000A0060000}"/>
    <cellStyle name="標準 3 4" xfId="1321" xr:uid="{00000000-0005-0000-0000-0000A1060000}"/>
    <cellStyle name="標準 3 4 2" xfId="1717" xr:uid="{00000000-0005-0000-0000-0000A2060000}"/>
    <cellStyle name="標準 3 5" xfId="1322" xr:uid="{00000000-0005-0000-0000-0000A3060000}"/>
    <cellStyle name="標準 3 5 2" xfId="1718" xr:uid="{00000000-0005-0000-0000-0000A4060000}"/>
    <cellStyle name="標準 3 6" xfId="1323" xr:uid="{00000000-0005-0000-0000-0000A5060000}"/>
    <cellStyle name="標準 3 6 2" xfId="1719" xr:uid="{00000000-0005-0000-0000-0000A6060000}"/>
    <cellStyle name="標準 3 7" xfId="1324" xr:uid="{00000000-0005-0000-0000-0000A7060000}"/>
    <cellStyle name="標準 3 8" xfId="1325" xr:uid="{00000000-0005-0000-0000-0000A8060000}"/>
    <cellStyle name="標準 3 9" xfId="1326" xr:uid="{00000000-0005-0000-0000-0000A9060000}"/>
    <cellStyle name="標準 4" xfId="1327" xr:uid="{00000000-0005-0000-0000-0000AA060000}"/>
    <cellStyle name="標準 4 2" xfId="1328" xr:uid="{00000000-0005-0000-0000-0000AB060000}"/>
    <cellStyle name="標準 4 2 2" xfId="1329" xr:uid="{00000000-0005-0000-0000-0000AC060000}"/>
    <cellStyle name="標準 4 2 2 2" xfId="1574" xr:uid="{00000000-0005-0000-0000-0000AD060000}"/>
    <cellStyle name="標準 4 2 3" xfId="1720" xr:uid="{00000000-0005-0000-0000-0000AE060000}"/>
    <cellStyle name="標準 4 2 3 2" xfId="1721" xr:uid="{00000000-0005-0000-0000-0000AF060000}"/>
    <cellStyle name="標準 4 2 4" xfId="1722" xr:uid="{00000000-0005-0000-0000-0000B0060000}"/>
    <cellStyle name="標準 4 3" xfId="1330" xr:uid="{00000000-0005-0000-0000-0000B1060000}"/>
    <cellStyle name="標準 4 3 2" xfId="1723" xr:uid="{00000000-0005-0000-0000-0000B2060000}"/>
    <cellStyle name="標準 4 3 2 2" xfId="1724" xr:uid="{00000000-0005-0000-0000-0000B3060000}"/>
    <cellStyle name="標準 4 3 3" xfId="1725" xr:uid="{00000000-0005-0000-0000-0000B4060000}"/>
    <cellStyle name="標準 4 3 3 2" xfId="1726" xr:uid="{00000000-0005-0000-0000-0000B5060000}"/>
    <cellStyle name="標準 4 3 4" xfId="1727" xr:uid="{00000000-0005-0000-0000-0000B6060000}"/>
    <cellStyle name="標準 4 3 5" xfId="1728" xr:uid="{00000000-0005-0000-0000-0000B7060000}"/>
    <cellStyle name="標準 4 3 5 2" xfId="1729" xr:uid="{00000000-0005-0000-0000-0000B8060000}"/>
    <cellStyle name="標準 4 4" xfId="1331" xr:uid="{00000000-0005-0000-0000-0000B9060000}"/>
    <cellStyle name="標準 4 4 2" xfId="1730" xr:uid="{00000000-0005-0000-0000-0000BA060000}"/>
    <cellStyle name="標準 4 5" xfId="1332" xr:uid="{00000000-0005-0000-0000-0000BB060000}"/>
    <cellStyle name="標準 4 5 2" xfId="1731" xr:uid="{00000000-0005-0000-0000-0000BC060000}"/>
    <cellStyle name="標準 5" xfId="1333" xr:uid="{00000000-0005-0000-0000-0000BD060000}"/>
    <cellStyle name="標準 5 2" xfId="1334" xr:uid="{00000000-0005-0000-0000-0000BE060000}"/>
    <cellStyle name="標準 5 2 2" xfId="1575" xr:uid="{00000000-0005-0000-0000-0000BF060000}"/>
    <cellStyle name="標準 5 2 2 2" xfId="1732" xr:uid="{00000000-0005-0000-0000-0000C0060000}"/>
    <cellStyle name="標準 5 2 3" xfId="1733" xr:uid="{00000000-0005-0000-0000-0000C1060000}"/>
    <cellStyle name="標準 5 3" xfId="1573" xr:uid="{00000000-0005-0000-0000-0000C2060000}"/>
    <cellStyle name="標準 5 3 2" xfId="1734" xr:uid="{00000000-0005-0000-0000-0000C3060000}"/>
    <cellStyle name="標準 5 4" xfId="1735" xr:uid="{00000000-0005-0000-0000-0000C4060000}"/>
    <cellStyle name="標準 6" xfId="1335" xr:uid="{00000000-0005-0000-0000-0000C5060000}"/>
    <cellStyle name="標準 6 2" xfId="1336" xr:uid="{00000000-0005-0000-0000-0000C6060000}"/>
    <cellStyle name="標準 6 2 2" xfId="1337" xr:uid="{00000000-0005-0000-0000-0000C7060000}"/>
    <cellStyle name="標準 6 2 2 2" xfId="1338" xr:uid="{00000000-0005-0000-0000-0000C8060000}"/>
    <cellStyle name="標準 6 2 3" xfId="1736" xr:uid="{00000000-0005-0000-0000-0000C9060000}"/>
    <cellStyle name="標準 6 3" xfId="1339" xr:uid="{00000000-0005-0000-0000-0000CA060000}"/>
    <cellStyle name="標準 6 3 2" xfId="1737" xr:uid="{00000000-0005-0000-0000-0000CB060000}"/>
    <cellStyle name="標準 6 3 3" xfId="1738" xr:uid="{00000000-0005-0000-0000-0000CC060000}"/>
    <cellStyle name="標準 6 3 3 2" xfId="1739" xr:uid="{00000000-0005-0000-0000-0000CD060000}"/>
    <cellStyle name="標準 7" xfId="1340" xr:uid="{00000000-0005-0000-0000-0000CE060000}"/>
    <cellStyle name="標準 7 2" xfId="1341" xr:uid="{00000000-0005-0000-0000-0000CF060000}"/>
    <cellStyle name="標準 7 3" xfId="1342" xr:uid="{00000000-0005-0000-0000-0000D0060000}"/>
    <cellStyle name="標準 8" xfId="1343" xr:uid="{00000000-0005-0000-0000-0000D1060000}"/>
    <cellStyle name="標準 8 2" xfId="1344" xr:uid="{00000000-0005-0000-0000-0000D2060000}"/>
    <cellStyle name="標準 8 3" xfId="1345" xr:uid="{00000000-0005-0000-0000-0000D3060000}"/>
    <cellStyle name="標準 8 4" xfId="1346" xr:uid="{00000000-0005-0000-0000-0000D4060000}"/>
    <cellStyle name="標準 8 5" xfId="1347" xr:uid="{00000000-0005-0000-0000-0000D5060000}"/>
    <cellStyle name="標準 8 6" xfId="1348" xr:uid="{00000000-0005-0000-0000-0000D6060000}"/>
    <cellStyle name="標準 8 7" xfId="1349" xr:uid="{00000000-0005-0000-0000-0000D7060000}"/>
    <cellStyle name="標準 9" xfId="1350" xr:uid="{00000000-0005-0000-0000-0000D8060000}"/>
    <cellStyle name="標準 9 2" xfId="1351" xr:uid="{00000000-0005-0000-0000-0000D9060000}"/>
    <cellStyle name="標準 9 3" xfId="1352" xr:uid="{00000000-0005-0000-0000-0000DA060000}"/>
    <cellStyle name="標準 9 4" xfId="1353" xr:uid="{00000000-0005-0000-0000-0000DB060000}"/>
    <cellStyle name="標準 9 5" xfId="1354" xr:uid="{00000000-0005-0000-0000-0000DC060000}"/>
    <cellStyle name="標準 9 6" xfId="1355" xr:uid="{00000000-0005-0000-0000-0000DD060000}"/>
    <cellStyle name="未定義" xfId="1571" xr:uid="{00000000-0005-0000-0000-0000DE060000}"/>
    <cellStyle name="良い" xfId="1749" builtinId="26" customBuiltin="1"/>
    <cellStyle name="良い 10" xfId="1356" xr:uid="{00000000-0005-0000-0000-0000E0060000}"/>
    <cellStyle name="良い 11" xfId="1357" xr:uid="{00000000-0005-0000-0000-0000E1060000}"/>
    <cellStyle name="良い 12" xfId="1358" xr:uid="{00000000-0005-0000-0000-0000E2060000}"/>
    <cellStyle name="良い 13" xfId="1359" xr:uid="{00000000-0005-0000-0000-0000E3060000}"/>
    <cellStyle name="良い 14" xfId="1360" xr:uid="{00000000-0005-0000-0000-0000E4060000}"/>
    <cellStyle name="良い 15" xfId="1361" xr:uid="{00000000-0005-0000-0000-0000E5060000}"/>
    <cellStyle name="良い 16" xfId="1362" xr:uid="{00000000-0005-0000-0000-0000E6060000}"/>
    <cellStyle name="良い 17" xfId="1363" xr:uid="{00000000-0005-0000-0000-0000E7060000}"/>
    <cellStyle name="良い 18" xfId="1364" xr:uid="{00000000-0005-0000-0000-0000E8060000}"/>
    <cellStyle name="良い 19" xfId="1365" xr:uid="{00000000-0005-0000-0000-0000E9060000}"/>
    <cellStyle name="良い 2" xfId="1366" xr:uid="{00000000-0005-0000-0000-0000EA060000}"/>
    <cellStyle name="良い 2 2" xfId="1367" xr:uid="{00000000-0005-0000-0000-0000EB060000}"/>
    <cellStyle name="良い 2 2 2" xfId="1572" xr:uid="{00000000-0005-0000-0000-0000EC060000}"/>
    <cellStyle name="良い 20" xfId="1368" xr:uid="{00000000-0005-0000-0000-0000ED060000}"/>
    <cellStyle name="良い 21" xfId="1369" xr:uid="{00000000-0005-0000-0000-0000EE060000}"/>
    <cellStyle name="良い 22" xfId="1370" xr:uid="{00000000-0005-0000-0000-0000EF060000}"/>
    <cellStyle name="良い 23" xfId="1371" xr:uid="{00000000-0005-0000-0000-0000F0060000}"/>
    <cellStyle name="良い 24" xfId="1372" xr:uid="{00000000-0005-0000-0000-0000F1060000}"/>
    <cellStyle name="良い 25" xfId="1373" xr:uid="{00000000-0005-0000-0000-0000F2060000}"/>
    <cellStyle name="良い 3" xfId="1374" xr:uid="{00000000-0005-0000-0000-0000F3060000}"/>
    <cellStyle name="良い 3 2" xfId="1375" xr:uid="{00000000-0005-0000-0000-0000F4060000}"/>
    <cellStyle name="良い 4" xfId="1376" xr:uid="{00000000-0005-0000-0000-0000F5060000}"/>
    <cellStyle name="良い 5" xfId="1377" xr:uid="{00000000-0005-0000-0000-0000F6060000}"/>
    <cellStyle name="良い 6" xfId="1378" xr:uid="{00000000-0005-0000-0000-0000F7060000}"/>
    <cellStyle name="良い 7" xfId="1379" xr:uid="{00000000-0005-0000-0000-0000F8060000}"/>
    <cellStyle name="良い 8" xfId="1380" xr:uid="{00000000-0005-0000-0000-0000F9060000}"/>
    <cellStyle name="良い 9" xfId="1381" xr:uid="{00000000-0005-0000-0000-0000FA060000}"/>
  </cellStyles>
  <dxfs count="0"/>
  <tableStyles count="0" defaultTableStyle="TableStyleMedium2" defaultPivotStyle="PivotStyleLight16"/>
  <colors>
    <mruColors>
      <color rgb="FF7F7F7F"/>
      <color rgb="FFFFC000"/>
      <color rgb="FFFFCCCC"/>
      <color rgb="FFD99694"/>
      <color rgb="FF868686"/>
      <color rgb="FFB3A2C7"/>
      <color rgb="FFB3C1DA"/>
      <color rgb="FFCBE0C7"/>
      <color rgb="FFFF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712867903198241E-2"/>
          <c:y val="0.15578703703703703"/>
          <c:w val="0.81469570894623144"/>
          <c:h val="0.69952209098862639"/>
        </c:manualLayout>
      </c:layout>
      <c:barChart>
        <c:barDir val="col"/>
        <c:grouping val="clustered"/>
        <c:varyColors val="0"/>
        <c:ser>
          <c:idx val="0"/>
          <c:order val="0"/>
          <c:tx>
            <c:v>在宅医療患者数(医科)</c:v>
          </c:tx>
          <c:spPr>
            <a:solidFill>
              <a:srgbClr val="FFC000"/>
            </a:solidFill>
            <a:ln>
              <a:noFill/>
            </a:ln>
          </c:spPr>
          <c:invertIfNegative val="0"/>
          <c:dLbls>
            <c:dLbl>
              <c:idx val="0"/>
              <c:layout>
                <c:manualLayout>
                  <c:x val="0"/>
                  <c:y val="8.7209322287428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9D-446A-8520-613D7C9993CC}"/>
                </c:ext>
              </c:extLst>
            </c:dLbl>
            <c:dLbl>
              <c:idx val="5"/>
              <c:layout>
                <c:manualLayout>
                  <c:x val="0"/>
                  <c:y val="9.71388246518093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EE-48AA-BF8B-4F4C504F6394}"/>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'年齢階層別_在宅(医科)'!$B$6:$B$12</c:f>
              <c:strCache>
                <c:ptCount val="7"/>
                <c:pt idx="0">
                  <c:v>65歳～69歳</c:v>
                </c:pt>
                <c:pt idx="1">
                  <c:v>70歳～74歳</c:v>
                </c:pt>
                <c:pt idx="2">
                  <c:v>75歳～79歳</c:v>
                </c:pt>
                <c:pt idx="3">
                  <c:v>80歳～84歳</c:v>
                </c:pt>
                <c:pt idx="4">
                  <c:v>85歳～89歳</c:v>
                </c:pt>
                <c:pt idx="5">
                  <c:v>90歳～94歳</c:v>
                </c:pt>
                <c:pt idx="6">
                  <c:v>95歳～</c:v>
                </c:pt>
              </c:strCache>
            </c:strRef>
          </c:cat>
          <c:val>
            <c:numRef>
              <c:f>'年齢階層別_在宅(医科)'!$D$6:$D$12</c:f>
              <c:numCache>
                <c:formatCode>General</c:formatCode>
                <c:ptCount val="7"/>
                <c:pt idx="0">
                  <c:v>286</c:v>
                </c:pt>
                <c:pt idx="1">
                  <c:v>1007</c:v>
                </c:pt>
                <c:pt idx="2">
                  <c:v>21565</c:v>
                </c:pt>
                <c:pt idx="3">
                  <c:v>39247</c:v>
                </c:pt>
                <c:pt idx="4">
                  <c:v>49403</c:v>
                </c:pt>
                <c:pt idx="5">
                  <c:v>41397</c:v>
                </c:pt>
                <c:pt idx="6">
                  <c:v>20359</c:v>
                </c:pt>
              </c:numCache>
            </c:numRef>
          </c:val>
          <c:extLst>
            <c:ext xmlns:c16="http://schemas.microsoft.com/office/drawing/2014/chart" uri="{C3380CC4-5D6E-409C-BE32-E72D297353CC}">
              <c16:uniqueId val="{00000000-B1EF-4B49-A27F-7C6236A7521D}"/>
            </c:ext>
          </c:extLst>
        </c:ser>
        <c:dLbls>
          <c:showLegendKey val="0"/>
          <c:showVal val="0"/>
          <c:showCatName val="0"/>
          <c:showSerName val="0"/>
          <c:showPercent val="0"/>
          <c:showBubbleSize val="0"/>
        </c:dLbls>
        <c:gapWidth val="150"/>
        <c:axId val="264142016"/>
        <c:axId val="264142576"/>
      </c:barChart>
      <c:lineChart>
        <c:grouping val="standard"/>
        <c:varyColors val="0"/>
        <c:ser>
          <c:idx val="1"/>
          <c:order val="1"/>
          <c:tx>
            <c:v>在宅医療患者割合(医科)</c:v>
          </c:tx>
          <c:spPr>
            <a:ln>
              <a:solidFill>
                <a:srgbClr val="D99694"/>
              </a:solidFill>
            </a:ln>
          </c:spPr>
          <c:marker>
            <c:symbol val="circle"/>
            <c:size val="5"/>
            <c:spPr>
              <a:solidFill>
                <a:srgbClr val="D99694"/>
              </a:solidFill>
              <a:ln>
                <a:noFill/>
              </a:ln>
            </c:spPr>
          </c:marker>
          <c:dLbls>
            <c:dLbl>
              <c:idx val="2"/>
              <c:layout>
                <c:manualLayout>
                  <c:x val="-2.0940794481080782E-2"/>
                  <c:y val="-4.50581498485052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BD2-467E-90CF-673245CBF2D9}"/>
                </c:ext>
              </c:extLst>
            </c:dLbl>
            <c:dLbl>
              <c:idx val="4"/>
              <c:layout>
                <c:manualLayout>
                  <c:x val="-3.8749541825620355E-2"/>
                  <c:y val="-4.21511724389243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BD2-467E-90CF-673245CBF2D9}"/>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'年齢階層別_在宅(医科)'!$B$6:$B$12</c:f>
              <c:strCache>
                <c:ptCount val="7"/>
                <c:pt idx="0">
                  <c:v>65歳～69歳</c:v>
                </c:pt>
                <c:pt idx="1">
                  <c:v>70歳～74歳</c:v>
                </c:pt>
                <c:pt idx="2">
                  <c:v>75歳～79歳</c:v>
                </c:pt>
                <c:pt idx="3">
                  <c:v>80歳～84歳</c:v>
                </c:pt>
                <c:pt idx="4">
                  <c:v>85歳～89歳</c:v>
                </c:pt>
                <c:pt idx="5">
                  <c:v>90歳～94歳</c:v>
                </c:pt>
                <c:pt idx="6">
                  <c:v>95歳～</c:v>
                </c:pt>
              </c:strCache>
            </c:strRef>
          </c:cat>
          <c:val>
            <c:numRef>
              <c:f>'年齢階層別_在宅(医科)'!$F$6:$F$12</c:f>
              <c:numCache>
                <c:formatCode>0.0%</c:formatCode>
                <c:ptCount val="7"/>
                <c:pt idx="0">
                  <c:v>0.15986584684181107</c:v>
                </c:pt>
                <c:pt idx="1">
                  <c:v>0.17392055267702936</c:v>
                </c:pt>
                <c:pt idx="2">
                  <c:v>4.2026387075399997E-2</c:v>
                </c:pt>
                <c:pt idx="3">
                  <c:v>9.0377981549968456E-2</c:v>
                </c:pt>
                <c:pt idx="4">
                  <c:v>0.17845261359408468</c:v>
                </c:pt>
                <c:pt idx="5">
                  <c:v>0.29802812034297316</c:v>
                </c:pt>
                <c:pt idx="6">
                  <c:v>0.358395239939443</c:v>
                </c:pt>
              </c:numCache>
            </c:numRef>
          </c:val>
          <c:smooth val="0"/>
          <c:extLst>
            <c:ext xmlns:c16="http://schemas.microsoft.com/office/drawing/2014/chart" uri="{C3380CC4-5D6E-409C-BE32-E72D297353CC}">
              <c16:uniqueId val="{00000001-B1EF-4B49-A27F-7C6236A7521D}"/>
            </c:ext>
          </c:extLst>
        </c:ser>
        <c:dLbls>
          <c:showLegendKey val="0"/>
          <c:showVal val="0"/>
          <c:showCatName val="0"/>
          <c:showSerName val="0"/>
          <c:showPercent val="0"/>
          <c:showBubbleSize val="0"/>
        </c:dLbls>
        <c:marker val="1"/>
        <c:smooth val="0"/>
        <c:axId val="264143696"/>
        <c:axId val="264143136"/>
      </c:lineChart>
      <c:catAx>
        <c:axId val="264142016"/>
        <c:scaling>
          <c:orientation val="minMax"/>
        </c:scaling>
        <c:delete val="0"/>
        <c:axPos val="b"/>
        <c:numFmt formatCode="General" sourceLinked="0"/>
        <c:majorTickMark val="out"/>
        <c:minorTickMark val="none"/>
        <c:tickLblPos val="nextTo"/>
        <c:spPr>
          <a:ln w="9525">
            <a:solidFill>
              <a:srgbClr val="7F7F7F"/>
            </a:solidFill>
            <a:prstDash val="solid"/>
          </a:ln>
        </c:spPr>
        <c:crossAx val="264142576"/>
        <c:crosses val="autoZero"/>
        <c:auto val="1"/>
        <c:lblAlgn val="ctr"/>
        <c:lblOffset val="100"/>
        <c:noMultiLvlLbl val="0"/>
      </c:catAx>
      <c:valAx>
        <c:axId val="264142576"/>
        <c:scaling>
          <c:orientation val="minMax"/>
        </c:scaling>
        <c:delete val="0"/>
        <c:axPos val="l"/>
        <c:majorGridlines>
          <c:spPr>
            <a:ln>
              <a:solidFill>
                <a:srgbClr val="D9D9D9"/>
              </a:solidFill>
            </a:ln>
          </c:spPr>
        </c:majorGridlines>
        <c:title>
          <c:tx>
            <c:rich>
              <a:bodyPr rot="0" vert="horz"/>
              <a:lstStyle/>
              <a:p>
                <a:pPr>
                  <a:defRPr/>
                </a:pPr>
                <a:r>
                  <a:rPr lang="ja-JP"/>
                  <a:t>在宅医療患者数</a:t>
                </a:r>
                <a:br>
                  <a:rPr lang="en-US"/>
                </a:br>
                <a:r>
                  <a:rPr lang="en-US"/>
                  <a:t>(</a:t>
                </a:r>
                <a:r>
                  <a:rPr lang="ja-JP"/>
                  <a:t>医科</a:t>
                </a:r>
                <a:r>
                  <a:rPr lang="en-US"/>
                  <a:t>)(</a:t>
                </a:r>
                <a:r>
                  <a:rPr lang="ja-JP"/>
                  <a:t>人</a:t>
                </a:r>
                <a:r>
                  <a:rPr lang="en-US"/>
                  <a:t>)</a:t>
                </a:r>
                <a:endParaRPr lang="ja-JP"/>
              </a:p>
            </c:rich>
          </c:tx>
          <c:layout>
            <c:manualLayout>
              <c:xMode val="edge"/>
              <c:yMode val="edge"/>
              <c:x val="7.1323689569156943E-3"/>
              <c:y val="2.7075641346448992E-2"/>
            </c:manualLayout>
          </c:layout>
          <c:overlay val="0"/>
        </c:title>
        <c:numFmt formatCode="General" sourceLinked="1"/>
        <c:majorTickMark val="out"/>
        <c:minorTickMark val="none"/>
        <c:tickLblPos val="nextTo"/>
        <c:spPr>
          <a:ln w="9525">
            <a:solidFill>
              <a:srgbClr val="7F7F7F"/>
            </a:solidFill>
            <a:prstDash val="solid"/>
          </a:ln>
        </c:spPr>
        <c:crossAx val="264142016"/>
        <c:crosses val="autoZero"/>
        <c:crossBetween val="between"/>
      </c:valAx>
      <c:valAx>
        <c:axId val="264143136"/>
        <c:scaling>
          <c:orientation val="minMax"/>
        </c:scaling>
        <c:delete val="0"/>
        <c:axPos val="r"/>
        <c:title>
          <c:tx>
            <c:rich>
              <a:bodyPr rot="0" vert="horz"/>
              <a:lstStyle/>
              <a:p>
                <a:pPr>
                  <a:defRPr/>
                </a:pPr>
                <a:r>
                  <a:rPr lang="ja-JP"/>
                  <a:t>在宅医療患者割合</a:t>
                </a:r>
                <a:br>
                  <a:rPr lang="en-US"/>
                </a:br>
                <a:r>
                  <a:rPr lang="en-US"/>
                  <a:t>(</a:t>
                </a:r>
                <a:r>
                  <a:rPr lang="ja-JP"/>
                  <a:t>医科</a:t>
                </a:r>
                <a:r>
                  <a:rPr lang="en-US"/>
                  <a:t>)(%)</a:t>
                </a:r>
                <a:endParaRPr lang="ja-JP"/>
              </a:p>
            </c:rich>
          </c:tx>
          <c:layout>
            <c:manualLayout>
              <c:xMode val="edge"/>
              <c:yMode val="edge"/>
              <c:x val="0.93286588759042854"/>
              <c:y val="4.2584937299504223E-2"/>
            </c:manualLayout>
          </c:layout>
          <c:overlay val="0"/>
        </c:title>
        <c:numFmt formatCode="0.0%" sourceLinked="1"/>
        <c:majorTickMark val="out"/>
        <c:minorTickMark val="none"/>
        <c:tickLblPos val="nextTo"/>
        <c:spPr>
          <a:ln w="9525">
            <a:solidFill>
              <a:srgbClr val="7F7F7F"/>
            </a:solidFill>
            <a:prstDash val="solid"/>
          </a:ln>
        </c:spPr>
        <c:crossAx val="264143696"/>
        <c:crosses val="max"/>
        <c:crossBetween val="between"/>
      </c:valAx>
      <c:catAx>
        <c:axId val="264143696"/>
        <c:scaling>
          <c:orientation val="minMax"/>
        </c:scaling>
        <c:delete val="1"/>
        <c:axPos val="b"/>
        <c:numFmt formatCode="General" sourceLinked="1"/>
        <c:majorTickMark val="out"/>
        <c:minorTickMark val="none"/>
        <c:tickLblPos val="nextTo"/>
        <c:crossAx val="264143136"/>
        <c:crosses val="autoZero"/>
        <c:auto val="1"/>
        <c:lblAlgn val="ctr"/>
        <c:lblOffset val="100"/>
        <c:noMultiLvlLbl val="0"/>
      </c:catAx>
    </c:plotArea>
    <c:legend>
      <c:legendPos val="t"/>
      <c:layout>
        <c:manualLayout>
          <c:xMode val="edge"/>
          <c:yMode val="edge"/>
          <c:x val="0.15747208782733055"/>
          <c:y val="3.2407407407407406E-2"/>
          <c:w val="0.63551795030360436"/>
          <c:h val="9.3981481481481485E-2"/>
        </c:manualLayout>
      </c:layout>
      <c:overlay val="0"/>
      <c:spPr>
        <a:ln>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895360028758345E-2"/>
          <c:y val="0.12962418275594734"/>
          <c:w val="0.87729720603821748"/>
          <c:h val="0.76566974289504131"/>
        </c:manualLayout>
      </c:layout>
      <c:barChart>
        <c:barDir val="col"/>
        <c:grouping val="clustered"/>
        <c:varyColors val="0"/>
        <c:ser>
          <c:idx val="0"/>
          <c:order val="0"/>
          <c:tx>
            <c:v>在宅医療患者数(医科)</c:v>
          </c:tx>
          <c:spPr>
            <a:solidFill>
              <a:srgbClr val="FFC000"/>
            </a:solidFill>
            <a:ln>
              <a:noFill/>
            </a:ln>
          </c:spPr>
          <c:invertIfNegative val="0"/>
          <c:dLbls>
            <c:dLbl>
              <c:idx val="2"/>
              <c:layout>
                <c:manualLayout>
                  <c:x val="-4.1666666666666666E-3"/>
                  <c:y val="-1.720430107526881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D4-48A1-A10B-027F23F7F34A}"/>
                </c:ext>
              </c:extLst>
            </c:dLbl>
            <c:dLbl>
              <c:idx val="7"/>
              <c:layout>
                <c:manualLayout>
                  <c:x val="0"/>
                  <c:y val="6.30824372759856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D4-48A1-A10B-027F23F7F34A}"/>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'要介護度別_在宅(医科)'!$N$26:$N$33</c:f>
              <c:strCache>
                <c:ptCount val="8"/>
                <c:pt idx="0">
                  <c:v>非該当</c:v>
                </c:pt>
                <c:pt idx="1">
                  <c:v>要支援1</c:v>
                </c:pt>
                <c:pt idx="2">
                  <c:v>要支援2</c:v>
                </c:pt>
                <c:pt idx="3">
                  <c:v>要介護1</c:v>
                </c:pt>
                <c:pt idx="4">
                  <c:v>要介護2</c:v>
                </c:pt>
                <c:pt idx="5">
                  <c:v>要介護3</c:v>
                </c:pt>
                <c:pt idx="6">
                  <c:v>要介護4</c:v>
                </c:pt>
                <c:pt idx="7">
                  <c:v>要介護5</c:v>
                </c:pt>
              </c:strCache>
            </c:strRef>
          </c:cat>
          <c:val>
            <c:numRef>
              <c:f>'要介護度別_在宅(医科)'!$D$6:$D$13</c:f>
              <c:numCache>
                <c:formatCode>General</c:formatCode>
                <c:ptCount val="8"/>
                <c:pt idx="0">
                  <c:v>11402</c:v>
                </c:pt>
                <c:pt idx="1">
                  <c:v>6698</c:v>
                </c:pt>
                <c:pt idx="2">
                  <c:v>8919</c:v>
                </c:pt>
                <c:pt idx="3">
                  <c:v>25979</c:v>
                </c:pt>
                <c:pt idx="4">
                  <c:v>31679</c:v>
                </c:pt>
                <c:pt idx="5">
                  <c:v>28322</c:v>
                </c:pt>
                <c:pt idx="6">
                  <c:v>31775</c:v>
                </c:pt>
                <c:pt idx="7">
                  <c:v>28490</c:v>
                </c:pt>
              </c:numCache>
            </c:numRef>
          </c:val>
          <c:extLst>
            <c:ext xmlns:c16="http://schemas.microsoft.com/office/drawing/2014/chart" uri="{C3380CC4-5D6E-409C-BE32-E72D297353CC}">
              <c16:uniqueId val="{00000002-0D1F-45F7-BFF3-E2A000D6C20C}"/>
            </c:ext>
          </c:extLst>
        </c:ser>
        <c:dLbls>
          <c:showLegendKey val="0"/>
          <c:showVal val="0"/>
          <c:showCatName val="0"/>
          <c:showSerName val="0"/>
          <c:showPercent val="0"/>
          <c:showBubbleSize val="0"/>
        </c:dLbls>
        <c:gapWidth val="150"/>
        <c:axId val="264142016"/>
        <c:axId val="264142576"/>
      </c:barChart>
      <c:lineChart>
        <c:grouping val="standard"/>
        <c:varyColors val="0"/>
        <c:ser>
          <c:idx val="1"/>
          <c:order val="1"/>
          <c:tx>
            <c:v>在宅医療患者割合(医科)</c:v>
          </c:tx>
          <c:spPr>
            <a:ln>
              <a:solidFill>
                <a:srgbClr val="D99694"/>
              </a:solidFill>
            </a:ln>
          </c:spPr>
          <c:marker>
            <c:symbol val="circle"/>
            <c:size val="5"/>
            <c:spPr>
              <a:solidFill>
                <a:srgbClr val="D99694"/>
              </a:solidFill>
              <a:ln>
                <a:noFill/>
              </a:ln>
            </c:spPr>
          </c:marker>
          <c:dLbls>
            <c:dLbl>
              <c:idx val="1"/>
              <c:layout>
                <c:manualLayout>
                  <c:x val="-2.433683289588804E-2"/>
                  <c:y val="3.8709677419354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3D4-48A1-A10B-027F23F7F34A}"/>
                </c:ext>
              </c:extLst>
            </c:dLbl>
            <c:dLbl>
              <c:idx val="2"/>
              <c:layout>
                <c:manualLayout>
                  <c:x val="-2.7809055118110236E-2"/>
                  <c:y val="4.1577060931899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D1F-45F7-BFF3-E2A000D6C20C}"/>
                </c:ext>
              </c:extLst>
            </c:dLbl>
            <c:dLbl>
              <c:idx val="5"/>
              <c:layout>
                <c:manualLayout>
                  <c:x val="-2.7809055118110236E-2"/>
                  <c:y val="3.8709677419354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6EC-46C8-886F-293D01CE4232}"/>
                </c:ext>
              </c:extLst>
            </c:dLbl>
            <c:dLbl>
              <c:idx val="7"/>
              <c:layout>
                <c:manualLayout>
                  <c:x val="-2.7809055118110236E-2"/>
                  <c:y val="-3.29749103942652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D4-48A1-A10B-027F23F7F34A}"/>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'要介護度別_在宅(医科)'!$N$26:$N$33</c:f>
              <c:strCache>
                <c:ptCount val="8"/>
                <c:pt idx="0">
                  <c:v>非該当</c:v>
                </c:pt>
                <c:pt idx="1">
                  <c:v>要支援1</c:v>
                </c:pt>
                <c:pt idx="2">
                  <c:v>要支援2</c:v>
                </c:pt>
                <c:pt idx="3">
                  <c:v>要介護1</c:v>
                </c:pt>
                <c:pt idx="4">
                  <c:v>要介護2</c:v>
                </c:pt>
                <c:pt idx="5">
                  <c:v>要介護3</c:v>
                </c:pt>
                <c:pt idx="6">
                  <c:v>要介護4</c:v>
                </c:pt>
                <c:pt idx="7">
                  <c:v>要介護5</c:v>
                </c:pt>
              </c:strCache>
            </c:strRef>
          </c:cat>
          <c:val>
            <c:numRef>
              <c:f>'要介護度別_在宅(医科)'!$F$6:$F$13</c:f>
              <c:numCache>
                <c:formatCode>0.0%</c:formatCode>
                <c:ptCount val="8"/>
                <c:pt idx="0">
                  <c:v>1.2047518065465718E-2</c:v>
                </c:pt>
                <c:pt idx="1">
                  <c:v>8.9173500905314729E-2</c:v>
                </c:pt>
                <c:pt idx="2">
                  <c:v>0.15588024538161735</c:v>
                </c:pt>
                <c:pt idx="3">
                  <c:v>0.30536944307308933</c:v>
                </c:pt>
                <c:pt idx="4">
                  <c:v>0.40546006066734075</c:v>
                </c:pt>
                <c:pt idx="5">
                  <c:v>0.45671068969409639</c:v>
                </c:pt>
                <c:pt idx="6">
                  <c:v>0.45961466138224316</c:v>
                </c:pt>
                <c:pt idx="7">
                  <c:v>0.52358811313472886</c:v>
                </c:pt>
              </c:numCache>
            </c:numRef>
          </c:val>
          <c:smooth val="0"/>
          <c:extLst>
            <c:ext xmlns:c16="http://schemas.microsoft.com/office/drawing/2014/chart" uri="{C3380CC4-5D6E-409C-BE32-E72D297353CC}">
              <c16:uniqueId val="{00000006-0D1F-45F7-BFF3-E2A000D6C20C}"/>
            </c:ext>
          </c:extLst>
        </c:ser>
        <c:dLbls>
          <c:showLegendKey val="0"/>
          <c:showVal val="0"/>
          <c:showCatName val="0"/>
          <c:showSerName val="0"/>
          <c:showPercent val="0"/>
          <c:showBubbleSize val="0"/>
        </c:dLbls>
        <c:marker val="1"/>
        <c:smooth val="0"/>
        <c:axId val="264143696"/>
        <c:axId val="264143136"/>
      </c:lineChart>
      <c:catAx>
        <c:axId val="264142016"/>
        <c:scaling>
          <c:orientation val="minMax"/>
        </c:scaling>
        <c:delete val="0"/>
        <c:axPos val="b"/>
        <c:numFmt formatCode="General" sourceLinked="0"/>
        <c:majorTickMark val="out"/>
        <c:minorTickMark val="none"/>
        <c:tickLblPos val="nextTo"/>
        <c:spPr>
          <a:ln w="9525">
            <a:solidFill>
              <a:srgbClr val="7F7F7F"/>
            </a:solidFill>
            <a:prstDash val="solid"/>
          </a:ln>
        </c:spPr>
        <c:txPr>
          <a:bodyPr/>
          <a:lstStyle/>
          <a:p>
            <a:pPr>
              <a:defRPr sz="900"/>
            </a:pPr>
            <a:endParaRPr lang="ja-JP"/>
          </a:p>
        </c:txPr>
        <c:crossAx val="264142576"/>
        <c:crosses val="autoZero"/>
        <c:auto val="1"/>
        <c:lblAlgn val="ctr"/>
        <c:lblOffset val="100"/>
        <c:noMultiLvlLbl val="0"/>
      </c:catAx>
      <c:valAx>
        <c:axId val="264142576"/>
        <c:scaling>
          <c:orientation val="minMax"/>
        </c:scaling>
        <c:delete val="0"/>
        <c:axPos val="l"/>
        <c:majorGridlines>
          <c:spPr>
            <a:ln>
              <a:solidFill>
                <a:srgbClr val="D9D9D9"/>
              </a:solidFill>
            </a:ln>
          </c:spPr>
        </c:majorGridlines>
        <c:title>
          <c:tx>
            <c:rich>
              <a:bodyPr rot="0" vert="horz"/>
              <a:lstStyle/>
              <a:p>
                <a:pPr>
                  <a:defRPr/>
                </a:pPr>
                <a:r>
                  <a:rPr lang="ja-JP"/>
                  <a:t>在宅医療患者数</a:t>
                </a:r>
                <a:br>
                  <a:rPr lang="en-US"/>
                </a:br>
                <a:r>
                  <a:rPr lang="en-US"/>
                  <a:t>(</a:t>
                </a:r>
                <a:r>
                  <a:rPr lang="ja-JP"/>
                  <a:t>医科</a:t>
                </a:r>
                <a:r>
                  <a:rPr lang="en-US"/>
                  <a:t>)(</a:t>
                </a:r>
                <a:r>
                  <a:rPr lang="ja-JP"/>
                  <a:t>人</a:t>
                </a:r>
                <a:r>
                  <a:rPr lang="en-US"/>
                  <a:t>)</a:t>
                </a:r>
                <a:endParaRPr lang="ja-JP"/>
              </a:p>
            </c:rich>
          </c:tx>
          <c:layout>
            <c:manualLayout>
              <c:xMode val="edge"/>
              <c:yMode val="edge"/>
              <c:x val="1.4184585423969059E-3"/>
              <c:y val="9.6337689145231907E-3"/>
            </c:manualLayout>
          </c:layout>
          <c:overlay val="0"/>
        </c:title>
        <c:numFmt formatCode="General" sourceLinked="1"/>
        <c:majorTickMark val="out"/>
        <c:minorTickMark val="none"/>
        <c:tickLblPos val="nextTo"/>
        <c:spPr>
          <a:ln w="9525">
            <a:solidFill>
              <a:srgbClr val="7F7F7F"/>
            </a:solidFill>
            <a:prstDash val="solid"/>
          </a:ln>
        </c:spPr>
        <c:crossAx val="264142016"/>
        <c:crosses val="autoZero"/>
        <c:crossBetween val="between"/>
      </c:valAx>
      <c:valAx>
        <c:axId val="264143136"/>
        <c:scaling>
          <c:orientation val="minMax"/>
        </c:scaling>
        <c:delete val="0"/>
        <c:axPos val="r"/>
        <c:title>
          <c:tx>
            <c:rich>
              <a:bodyPr rot="0" vert="horz"/>
              <a:lstStyle/>
              <a:p>
                <a:pPr>
                  <a:defRPr/>
                </a:pPr>
                <a:r>
                  <a:rPr lang="ja-JP"/>
                  <a:t>在宅医療患者割合</a:t>
                </a:r>
                <a:br>
                  <a:rPr lang="en-US"/>
                </a:br>
                <a:r>
                  <a:rPr lang="en-US"/>
                  <a:t>(</a:t>
                </a:r>
                <a:r>
                  <a:rPr lang="ja-JP"/>
                  <a:t>医科</a:t>
                </a:r>
                <a:r>
                  <a:rPr lang="en-US"/>
                  <a:t>)(%)</a:t>
                </a:r>
                <a:endParaRPr lang="ja-JP"/>
              </a:p>
            </c:rich>
          </c:tx>
          <c:layout>
            <c:manualLayout>
              <c:xMode val="edge"/>
              <c:yMode val="edge"/>
              <c:x val="0.90146420152489426"/>
              <c:y val="7.7012954025908048E-3"/>
            </c:manualLayout>
          </c:layout>
          <c:overlay val="0"/>
        </c:title>
        <c:numFmt formatCode="0.0%" sourceLinked="1"/>
        <c:majorTickMark val="out"/>
        <c:minorTickMark val="none"/>
        <c:tickLblPos val="nextTo"/>
        <c:spPr>
          <a:ln w="9525">
            <a:solidFill>
              <a:srgbClr val="7F7F7F"/>
            </a:solidFill>
            <a:prstDash val="solid"/>
          </a:ln>
        </c:spPr>
        <c:crossAx val="264143696"/>
        <c:crosses val="max"/>
        <c:crossBetween val="between"/>
      </c:valAx>
      <c:catAx>
        <c:axId val="264143696"/>
        <c:scaling>
          <c:orientation val="minMax"/>
        </c:scaling>
        <c:delete val="1"/>
        <c:axPos val="b"/>
        <c:numFmt formatCode="General" sourceLinked="1"/>
        <c:majorTickMark val="out"/>
        <c:minorTickMark val="none"/>
        <c:tickLblPos val="nextTo"/>
        <c:crossAx val="264143136"/>
        <c:crosses val="autoZero"/>
        <c:auto val="1"/>
        <c:lblAlgn val="ctr"/>
        <c:lblOffset val="100"/>
        <c:noMultiLvlLbl val="0"/>
      </c:catAx>
    </c:plotArea>
    <c:legend>
      <c:legendPos val="t"/>
      <c:layout>
        <c:manualLayout>
          <c:xMode val="edge"/>
          <c:yMode val="edge"/>
          <c:x val="0.17461369753370878"/>
          <c:y val="3.2407304616211448E-2"/>
          <c:w val="0.63551795030360436"/>
          <c:h val="5.6190728847905345E-2"/>
        </c:manualLayout>
      </c:layout>
      <c:overlay val="0"/>
      <c:spPr>
        <a:ln>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50483091787438"/>
          <c:y val="7.8162778672273808E-2"/>
          <c:w val="0.79858671497584544"/>
          <c:h val="0.91713182910959656"/>
        </c:manualLayout>
      </c:layout>
      <c:barChart>
        <c:barDir val="bar"/>
        <c:grouping val="clustered"/>
        <c:varyColors val="0"/>
        <c:ser>
          <c:idx val="0"/>
          <c:order val="0"/>
          <c:tx>
            <c:strRef>
              <c:f>'市区町村別_在宅(医科)'!$CK$4</c:f>
              <c:strCache>
                <c:ptCount val="1"/>
                <c:pt idx="0">
                  <c:v>在宅医療患者割合(医科)</c:v>
                </c:pt>
              </c:strCache>
            </c:strRef>
          </c:tx>
          <c:spPr>
            <a:solidFill>
              <a:schemeClr val="accent4">
                <a:lumMod val="60000"/>
                <a:lumOff val="40000"/>
              </a:schemeClr>
            </a:solidFill>
            <a:ln>
              <a:noFill/>
            </a:ln>
          </c:spPr>
          <c:invertIfNegative val="0"/>
          <c:dLbls>
            <c:dLbl>
              <c:idx val="28"/>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55-43C1-B1A9-96DA2D7FEDF3}"/>
                </c:ext>
              </c:extLst>
            </c:dLbl>
            <c:dLbl>
              <c:idx val="29"/>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37-4731-B30C-C000EF594BCF}"/>
                </c:ext>
              </c:extLst>
            </c:dLbl>
            <c:dLbl>
              <c:idx val="30"/>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37-4731-B30C-C000EF594BCF}"/>
                </c:ext>
              </c:extLst>
            </c:dLbl>
            <c:dLbl>
              <c:idx val="31"/>
              <c:layout>
                <c:manualLayout>
                  <c:x val="1.073671497584529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B37-4731-B30C-C000EF594BCF}"/>
                </c:ext>
              </c:extLst>
            </c:dLbl>
            <c:dLbl>
              <c:idx val="32"/>
              <c:layout>
                <c:manualLayout>
                  <c:x val="1.073671497584529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B37-4731-B30C-C000EF594BCF}"/>
                </c:ext>
              </c:extLst>
            </c:dLbl>
            <c:dLbl>
              <c:idx val="33"/>
              <c:layout>
                <c:manualLayout>
                  <c:x val="1.073671497584529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B37-4731-B30C-C000EF594BCF}"/>
                </c:ext>
              </c:extLst>
            </c:dLbl>
            <c:dLbl>
              <c:idx val="34"/>
              <c:layout>
                <c:manualLayout>
                  <c:x val="1.53381642512077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B37-4731-B30C-C000EF594BCF}"/>
                </c:ext>
              </c:extLst>
            </c:dLbl>
            <c:dLbl>
              <c:idx val="35"/>
              <c:layout>
                <c:manualLayout>
                  <c:x val="1.53381642512077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B37-4731-B30C-C000EF594BCF}"/>
                </c:ext>
              </c:extLst>
            </c:dLbl>
            <c:dLbl>
              <c:idx val="36"/>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B37-4731-B30C-C000EF594BCF}"/>
                </c:ext>
              </c:extLst>
            </c:dLbl>
            <c:dLbl>
              <c:idx val="37"/>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B37-4731-B30C-C000EF594BCF}"/>
                </c:ext>
              </c:extLst>
            </c:dLbl>
            <c:dLbl>
              <c:idx val="38"/>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B37-4731-B30C-C000EF594BCF}"/>
                </c:ext>
              </c:extLst>
            </c:dLbl>
            <c:dLbl>
              <c:idx val="39"/>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B37-4731-B30C-C000EF594BCF}"/>
                </c:ext>
              </c:extLst>
            </c:dLbl>
            <c:dLbl>
              <c:idx val="40"/>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B37-4731-B30C-C000EF594BCF}"/>
                </c:ext>
              </c:extLst>
            </c:dLbl>
            <c:dLbl>
              <c:idx val="41"/>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B37-4731-B30C-C000EF594BCF}"/>
                </c:ext>
              </c:extLst>
            </c:dLbl>
            <c:dLbl>
              <c:idx val="42"/>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3F2-4FD7-B311-0D1F8C1BD364}"/>
                </c:ext>
              </c:extLst>
            </c:dLbl>
            <c:dLbl>
              <c:idx val="43"/>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3F2-4FD7-B311-0D1F8C1BD364}"/>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'市区町村別_在宅(医科)'!$CK$7:$CK$80</c:f>
              <c:strCache>
                <c:ptCount val="74"/>
                <c:pt idx="0">
                  <c:v>中央区</c:v>
                </c:pt>
                <c:pt idx="1">
                  <c:v>池田市</c:v>
                </c:pt>
                <c:pt idx="2">
                  <c:v>豊中市</c:v>
                </c:pt>
                <c:pt idx="3">
                  <c:v>箕面市</c:v>
                </c:pt>
                <c:pt idx="4">
                  <c:v>田尻町</c:v>
                </c:pt>
                <c:pt idx="5">
                  <c:v>東成区</c:v>
                </c:pt>
                <c:pt idx="6">
                  <c:v>東住吉区</c:v>
                </c:pt>
                <c:pt idx="7">
                  <c:v>阿倍野区</c:v>
                </c:pt>
                <c:pt idx="8">
                  <c:v>旭区</c:v>
                </c:pt>
                <c:pt idx="9">
                  <c:v>吹田市</c:v>
                </c:pt>
                <c:pt idx="10">
                  <c:v>福島区</c:v>
                </c:pt>
                <c:pt idx="11">
                  <c:v>北区</c:v>
                </c:pt>
                <c:pt idx="12">
                  <c:v>八尾市</c:v>
                </c:pt>
                <c:pt idx="13">
                  <c:v>天王寺区</c:v>
                </c:pt>
                <c:pt idx="14">
                  <c:v>藤井寺市</c:v>
                </c:pt>
                <c:pt idx="15">
                  <c:v>住吉区</c:v>
                </c:pt>
                <c:pt idx="16">
                  <c:v>堺市西区</c:v>
                </c:pt>
                <c:pt idx="17">
                  <c:v>大阪市</c:v>
                </c:pt>
                <c:pt idx="18">
                  <c:v>城東区</c:v>
                </c:pt>
                <c:pt idx="19">
                  <c:v>西淀川区</c:v>
                </c:pt>
                <c:pt idx="20">
                  <c:v>都島区</c:v>
                </c:pt>
                <c:pt idx="21">
                  <c:v>東淀川区</c:v>
                </c:pt>
                <c:pt idx="22">
                  <c:v>生野区</c:v>
                </c:pt>
                <c:pt idx="23">
                  <c:v>大阪狭山市</c:v>
                </c:pt>
                <c:pt idx="24">
                  <c:v>守口市</c:v>
                </c:pt>
                <c:pt idx="25">
                  <c:v>浪速区</c:v>
                </c:pt>
                <c:pt idx="26">
                  <c:v>松原市</c:v>
                </c:pt>
                <c:pt idx="27">
                  <c:v>平野区</c:v>
                </c:pt>
                <c:pt idx="28">
                  <c:v>西成区</c:v>
                </c:pt>
                <c:pt idx="29">
                  <c:v>東大阪市</c:v>
                </c:pt>
                <c:pt idx="30">
                  <c:v>堺市堺区</c:v>
                </c:pt>
                <c:pt idx="31">
                  <c:v>羽曳野市</c:v>
                </c:pt>
                <c:pt idx="32">
                  <c:v>富田林市</c:v>
                </c:pt>
                <c:pt idx="33">
                  <c:v>茨木市</c:v>
                </c:pt>
                <c:pt idx="34">
                  <c:v>泉佐野市</c:v>
                </c:pt>
                <c:pt idx="35">
                  <c:v>堺市</c:v>
                </c:pt>
                <c:pt idx="36">
                  <c:v>堺市北区</c:v>
                </c:pt>
                <c:pt idx="37">
                  <c:v>鶴見区</c:v>
                </c:pt>
                <c:pt idx="38">
                  <c:v>堺市東区</c:v>
                </c:pt>
                <c:pt idx="39">
                  <c:v>忠岡町</c:v>
                </c:pt>
                <c:pt idx="40">
                  <c:v>堺市中区</c:v>
                </c:pt>
                <c:pt idx="41">
                  <c:v>大東市</c:v>
                </c:pt>
                <c:pt idx="42">
                  <c:v>淀川区</c:v>
                </c:pt>
                <c:pt idx="43">
                  <c:v>高石市</c:v>
                </c:pt>
                <c:pt idx="44">
                  <c:v>柏原市</c:v>
                </c:pt>
                <c:pt idx="45">
                  <c:v>西区</c:v>
                </c:pt>
                <c:pt idx="46">
                  <c:v>岸和田市</c:v>
                </c:pt>
                <c:pt idx="47">
                  <c:v>堺市美原区</c:v>
                </c:pt>
                <c:pt idx="48">
                  <c:v>寝屋川市</c:v>
                </c:pt>
                <c:pt idx="49">
                  <c:v>枚方市</c:v>
                </c:pt>
                <c:pt idx="50">
                  <c:v>此花区</c:v>
                </c:pt>
                <c:pt idx="51">
                  <c:v>摂津市</c:v>
                </c:pt>
                <c:pt idx="52">
                  <c:v>堺市南区</c:v>
                </c:pt>
                <c:pt idx="53">
                  <c:v>高槻市</c:v>
                </c:pt>
                <c:pt idx="54">
                  <c:v>四條畷市</c:v>
                </c:pt>
                <c:pt idx="55">
                  <c:v>貝塚市</c:v>
                </c:pt>
                <c:pt idx="56">
                  <c:v>交野市</c:v>
                </c:pt>
                <c:pt idx="57">
                  <c:v>岬町</c:v>
                </c:pt>
                <c:pt idx="58">
                  <c:v>熊取町</c:v>
                </c:pt>
                <c:pt idx="59">
                  <c:v>泉大津市</c:v>
                </c:pt>
                <c:pt idx="60">
                  <c:v>豊能町</c:v>
                </c:pt>
                <c:pt idx="61">
                  <c:v>和泉市</c:v>
                </c:pt>
                <c:pt idx="62">
                  <c:v>住之江区</c:v>
                </c:pt>
                <c:pt idx="63">
                  <c:v>阪南市</c:v>
                </c:pt>
                <c:pt idx="64">
                  <c:v>門真市</c:v>
                </c:pt>
                <c:pt idx="65">
                  <c:v>河南町</c:v>
                </c:pt>
                <c:pt idx="66">
                  <c:v>大正区</c:v>
                </c:pt>
                <c:pt idx="67">
                  <c:v>河内長野市</c:v>
                </c:pt>
                <c:pt idx="68">
                  <c:v>島本町</c:v>
                </c:pt>
                <c:pt idx="69">
                  <c:v>千早赤阪村</c:v>
                </c:pt>
                <c:pt idx="70">
                  <c:v>泉南市</c:v>
                </c:pt>
                <c:pt idx="71">
                  <c:v>港区</c:v>
                </c:pt>
                <c:pt idx="72">
                  <c:v>太子町</c:v>
                </c:pt>
                <c:pt idx="73">
                  <c:v>能勢町</c:v>
                </c:pt>
              </c:strCache>
            </c:strRef>
          </c:cat>
          <c:val>
            <c:numRef>
              <c:f>'市区町村別_在宅(医科)'!$CM$7:$CM$80</c:f>
              <c:numCache>
                <c:formatCode>0.0%</c:formatCode>
                <c:ptCount val="74"/>
                <c:pt idx="0">
                  <c:v>0.14099999999999999</c:v>
                </c:pt>
                <c:pt idx="1">
                  <c:v>0.14099999999999999</c:v>
                </c:pt>
                <c:pt idx="2">
                  <c:v>0.14000000000000001</c:v>
                </c:pt>
                <c:pt idx="3">
                  <c:v>0.13900000000000001</c:v>
                </c:pt>
                <c:pt idx="4">
                  <c:v>0.13900000000000001</c:v>
                </c:pt>
                <c:pt idx="5">
                  <c:v>0.13800000000000001</c:v>
                </c:pt>
                <c:pt idx="6">
                  <c:v>0.13600000000000001</c:v>
                </c:pt>
                <c:pt idx="7">
                  <c:v>0.13500000000000001</c:v>
                </c:pt>
                <c:pt idx="8">
                  <c:v>0.13400000000000001</c:v>
                </c:pt>
                <c:pt idx="9">
                  <c:v>0.13300000000000001</c:v>
                </c:pt>
                <c:pt idx="10">
                  <c:v>0.13200000000000001</c:v>
                </c:pt>
                <c:pt idx="11">
                  <c:v>0.13100000000000001</c:v>
                </c:pt>
                <c:pt idx="12">
                  <c:v>0.13</c:v>
                </c:pt>
                <c:pt idx="13">
                  <c:v>0.129</c:v>
                </c:pt>
                <c:pt idx="14">
                  <c:v>0.128</c:v>
                </c:pt>
                <c:pt idx="15">
                  <c:v>0.128</c:v>
                </c:pt>
                <c:pt idx="16">
                  <c:v>0.126</c:v>
                </c:pt>
                <c:pt idx="17">
                  <c:v>0.126</c:v>
                </c:pt>
                <c:pt idx="18">
                  <c:v>0.123</c:v>
                </c:pt>
                <c:pt idx="19">
                  <c:v>0.123</c:v>
                </c:pt>
                <c:pt idx="20">
                  <c:v>0.123</c:v>
                </c:pt>
                <c:pt idx="21">
                  <c:v>0.123</c:v>
                </c:pt>
                <c:pt idx="22">
                  <c:v>0.122</c:v>
                </c:pt>
                <c:pt idx="23">
                  <c:v>0.122</c:v>
                </c:pt>
                <c:pt idx="24">
                  <c:v>0.122</c:v>
                </c:pt>
                <c:pt idx="25">
                  <c:v>0.121</c:v>
                </c:pt>
                <c:pt idx="26">
                  <c:v>0.121</c:v>
                </c:pt>
                <c:pt idx="27">
                  <c:v>0.121</c:v>
                </c:pt>
                <c:pt idx="28">
                  <c:v>0.12</c:v>
                </c:pt>
                <c:pt idx="29">
                  <c:v>0.12</c:v>
                </c:pt>
                <c:pt idx="30">
                  <c:v>0.12</c:v>
                </c:pt>
                <c:pt idx="31">
                  <c:v>0.11799999999999999</c:v>
                </c:pt>
                <c:pt idx="32">
                  <c:v>0.11799999999999999</c:v>
                </c:pt>
                <c:pt idx="33">
                  <c:v>0.11799999999999999</c:v>
                </c:pt>
                <c:pt idx="34">
                  <c:v>0.11700000000000001</c:v>
                </c:pt>
                <c:pt idx="35">
                  <c:v>0.11700000000000001</c:v>
                </c:pt>
                <c:pt idx="36">
                  <c:v>0.113</c:v>
                </c:pt>
                <c:pt idx="37">
                  <c:v>0.112</c:v>
                </c:pt>
                <c:pt idx="38">
                  <c:v>0.112</c:v>
                </c:pt>
                <c:pt idx="39">
                  <c:v>0.112</c:v>
                </c:pt>
                <c:pt idx="40">
                  <c:v>0.112</c:v>
                </c:pt>
                <c:pt idx="41">
                  <c:v>0.111</c:v>
                </c:pt>
                <c:pt idx="42">
                  <c:v>0.111</c:v>
                </c:pt>
                <c:pt idx="43">
                  <c:v>0.11</c:v>
                </c:pt>
                <c:pt idx="44">
                  <c:v>0.108</c:v>
                </c:pt>
                <c:pt idx="45">
                  <c:v>0.107</c:v>
                </c:pt>
                <c:pt idx="46">
                  <c:v>0.107</c:v>
                </c:pt>
                <c:pt idx="47">
                  <c:v>0.106</c:v>
                </c:pt>
                <c:pt idx="48">
                  <c:v>0.106</c:v>
                </c:pt>
                <c:pt idx="49">
                  <c:v>0.105</c:v>
                </c:pt>
                <c:pt idx="50">
                  <c:v>0.105</c:v>
                </c:pt>
                <c:pt idx="51">
                  <c:v>0.105</c:v>
                </c:pt>
                <c:pt idx="52">
                  <c:v>0.104</c:v>
                </c:pt>
                <c:pt idx="53">
                  <c:v>0.104</c:v>
                </c:pt>
                <c:pt idx="54">
                  <c:v>0.104</c:v>
                </c:pt>
                <c:pt idx="55">
                  <c:v>0.104</c:v>
                </c:pt>
                <c:pt idx="56">
                  <c:v>0.10299999999999999</c:v>
                </c:pt>
                <c:pt idx="57">
                  <c:v>0.10299999999999999</c:v>
                </c:pt>
                <c:pt idx="58">
                  <c:v>0.10299999999999999</c:v>
                </c:pt>
                <c:pt idx="59">
                  <c:v>0.10299999999999999</c:v>
                </c:pt>
                <c:pt idx="60">
                  <c:v>0.10100000000000001</c:v>
                </c:pt>
                <c:pt idx="61">
                  <c:v>9.9000000000000005E-2</c:v>
                </c:pt>
                <c:pt idx="62">
                  <c:v>9.8000000000000004E-2</c:v>
                </c:pt>
                <c:pt idx="63">
                  <c:v>9.6000000000000002E-2</c:v>
                </c:pt>
                <c:pt idx="64">
                  <c:v>9.5000000000000001E-2</c:v>
                </c:pt>
                <c:pt idx="65">
                  <c:v>9.1999999999999998E-2</c:v>
                </c:pt>
                <c:pt idx="66">
                  <c:v>0.09</c:v>
                </c:pt>
                <c:pt idx="67">
                  <c:v>0.09</c:v>
                </c:pt>
                <c:pt idx="68">
                  <c:v>0.09</c:v>
                </c:pt>
                <c:pt idx="69">
                  <c:v>8.8999999999999996E-2</c:v>
                </c:pt>
                <c:pt idx="70">
                  <c:v>8.5999999999999993E-2</c:v>
                </c:pt>
                <c:pt idx="71">
                  <c:v>8.5000000000000006E-2</c:v>
                </c:pt>
                <c:pt idx="72">
                  <c:v>0.08</c:v>
                </c:pt>
                <c:pt idx="73">
                  <c:v>7.4999999999999997E-2</c:v>
                </c:pt>
              </c:numCache>
            </c:numRef>
          </c:val>
          <c:extLst>
            <c:ext xmlns:c16="http://schemas.microsoft.com/office/drawing/2014/chart" uri="{C3380CC4-5D6E-409C-BE32-E72D297353CC}">
              <c16:uniqueId val="{00000000-0C3C-4D91-89C0-7026496F01FD}"/>
            </c:ext>
          </c:extLst>
        </c:ser>
        <c:dLbls>
          <c:dLblPos val="outEnd"/>
          <c:showLegendKey val="0"/>
          <c:showVal val="1"/>
          <c:showCatName val="0"/>
          <c:showSerName val="0"/>
          <c:showPercent val="0"/>
          <c:showBubbleSize val="0"/>
        </c:dLbls>
        <c:gapWidth val="150"/>
        <c:axId val="266085888"/>
        <c:axId val="266086448"/>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2238502329194885"/>
                  <c:y val="-0.89303182539682535"/>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C3C-4D91-89C0-7026496F01F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'市区町村別_在宅(医科)'!$CX$7:$CX$80</c:f>
              <c:numCache>
                <c:formatCode>0.0%</c:formatCode>
                <c:ptCount val="74"/>
                <c:pt idx="0">
                  <c:v>0.121</c:v>
                </c:pt>
                <c:pt idx="1">
                  <c:v>0.121</c:v>
                </c:pt>
                <c:pt idx="2">
                  <c:v>0.121</c:v>
                </c:pt>
                <c:pt idx="3">
                  <c:v>0.121</c:v>
                </c:pt>
                <c:pt idx="4">
                  <c:v>0.121</c:v>
                </c:pt>
                <c:pt idx="5">
                  <c:v>0.121</c:v>
                </c:pt>
                <c:pt idx="6">
                  <c:v>0.121</c:v>
                </c:pt>
                <c:pt idx="7">
                  <c:v>0.121</c:v>
                </c:pt>
                <c:pt idx="8">
                  <c:v>0.121</c:v>
                </c:pt>
                <c:pt idx="9">
                  <c:v>0.121</c:v>
                </c:pt>
                <c:pt idx="10">
                  <c:v>0.121</c:v>
                </c:pt>
                <c:pt idx="11">
                  <c:v>0.121</c:v>
                </c:pt>
                <c:pt idx="12">
                  <c:v>0.121</c:v>
                </c:pt>
                <c:pt idx="13">
                  <c:v>0.121</c:v>
                </c:pt>
                <c:pt idx="14">
                  <c:v>0.121</c:v>
                </c:pt>
                <c:pt idx="15">
                  <c:v>0.121</c:v>
                </c:pt>
                <c:pt idx="16">
                  <c:v>0.121</c:v>
                </c:pt>
                <c:pt idx="17">
                  <c:v>0.121</c:v>
                </c:pt>
                <c:pt idx="18">
                  <c:v>0.121</c:v>
                </c:pt>
                <c:pt idx="19">
                  <c:v>0.121</c:v>
                </c:pt>
                <c:pt idx="20">
                  <c:v>0.121</c:v>
                </c:pt>
                <c:pt idx="21">
                  <c:v>0.121</c:v>
                </c:pt>
                <c:pt idx="22">
                  <c:v>0.121</c:v>
                </c:pt>
                <c:pt idx="23">
                  <c:v>0.121</c:v>
                </c:pt>
                <c:pt idx="24">
                  <c:v>0.121</c:v>
                </c:pt>
                <c:pt idx="25">
                  <c:v>0.121</c:v>
                </c:pt>
                <c:pt idx="26">
                  <c:v>0.121</c:v>
                </c:pt>
                <c:pt idx="27">
                  <c:v>0.121</c:v>
                </c:pt>
                <c:pt idx="28">
                  <c:v>0.121</c:v>
                </c:pt>
                <c:pt idx="29">
                  <c:v>0.121</c:v>
                </c:pt>
                <c:pt idx="30">
                  <c:v>0.121</c:v>
                </c:pt>
                <c:pt idx="31">
                  <c:v>0.121</c:v>
                </c:pt>
                <c:pt idx="32">
                  <c:v>0.121</c:v>
                </c:pt>
                <c:pt idx="33">
                  <c:v>0.121</c:v>
                </c:pt>
                <c:pt idx="34">
                  <c:v>0.121</c:v>
                </c:pt>
                <c:pt idx="35">
                  <c:v>0.121</c:v>
                </c:pt>
                <c:pt idx="36">
                  <c:v>0.121</c:v>
                </c:pt>
                <c:pt idx="37">
                  <c:v>0.121</c:v>
                </c:pt>
                <c:pt idx="38">
                  <c:v>0.121</c:v>
                </c:pt>
                <c:pt idx="39">
                  <c:v>0.121</c:v>
                </c:pt>
                <c:pt idx="40">
                  <c:v>0.121</c:v>
                </c:pt>
                <c:pt idx="41">
                  <c:v>0.121</c:v>
                </c:pt>
                <c:pt idx="42">
                  <c:v>0.121</c:v>
                </c:pt>
                <c:pt idx="43">
                  <c:v>0.121</c:v>
                </c:pt>
                <c:pt idx="44">
                  <c:v>0.121</c:v>
                </c:pt>
                <c:pt idx="45">
                  <c:v>0.121</c:v>
                </c:pt>
                <c:pt idx="46">
                  <c:v>0.121</c:v>
                </c:pt>
                <c:pt idx="47">
                  <c:v>0.121</c:v>
                </c:pt>
                <c:pt idx="48">
                  <c:v>0.121</c:v>
                </c:pt>
                <c:pt idx="49">
                  <c:v>0.121</c:v>
                </c:pt>
                <c:pt idx="50">
                  <c:v>0.121</c:v>
                </c:pt>
                <c:pt idx="51">
                  <c:v>0.121</c:v>
                </c:pt>
                <c:pt idx="52">
                  <c:v>0.121</c:v>
                </c:pt>
                <c:pt idx="53">
                  <c:v>0.121</c:v>
                </c:pt>
                <c:pt idx="54">
                  <c:v>0.121</c:v>
                </c:pt>
                <c:pt idx="55">
                  <c:v>0.121</c:v>
                </c:pt>
                <c:pt idx="56">
                  <c:v>0.121</c:v>
                </c:pt>
                <c:pt idx="57">
                  <c:v>0.121</c:v>
                </c:pt>
                <c:pt idx="58">
                  <c:v>0.121</c:v>
                </c:pt>
                <c:pt idx="59">
                  <c:v>0.121</c:v>
                </c:pt>
                <c:pt idx="60">
                  <c:v>0.121</c:v>
                </c:pt>
                <c:pt idx="61">
                  <c:v>0.121</c:v>
                </c:pt>
                <c:pt idx="62">
                  <c:v>0.121</c:v>
                </c:pt>
                <c:pt idx="63">
                  <c:v>0.121</c:v>
                </c:pt>
                <c:pt idx="64">
                  <c:v>0.121</c:v>
                </c:pt>
                <c:pt idx="65">
                  <c:v>0.121</c:v>
                </c:pt>
                <c:pt idx="66">
                  <c:v>0.121</c:v>
                </c:pt>
                <c:pt idx="67">
                  <c:v>0.121</c:v>
                </c:pt>
                <c:pt idx="68">
                  <c:v>0.121</c:v>
                </c:pt>
                <c:pt idx="69">
                  <c:v>0.121</c:v>
                </c:pt>
                <c:pt idx="70">
                  <c:v>0.121</c:v>
                </c:pt>
                <c:pt idx="71">
                  <c:v>0.121</c:v>
                </c:pt>
                <c:pt idx="72">
                  <c:v>0.121</c:v>
                </c:pt>
                <c:pt idx="73">
                  <c:v>0.121</c:v>
                </c:pt>
              </c:numCache>
            </c:numRef>
          </c:xVal>
          <c:yVal>
            <c:numRef>
              <c:f>'市区町村別_在宅(医科)'!$DD$7:$DD$80</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02-0C3C-4D91-89C0-7026496F01FD}"/>
            </c:ext>
          </c:extLst>
        </c:ser>
        <c:dLbls>
          <c:showLegendKey val="0"/>
          <c:showVal val="1"/>
          <c:showCatName val="0"/>
          <c:showSerName val="0"/>
          <c:showPercent val="0"/>
          <c:showBubbleSize val="0"/>
        </c:dLbls>
        <c:axId val="266087568"/>
        <c:axId val="266087008"/>
      </c:scatterChart>
      <c:catAx>
        <c:axId val="266085888"/>
        <c:scaling>
          <c:orientation val="maxMin"/>
        </c:scaling>
        <c:delete val="0"/>
        <c:axPos val="l"/>
        <c:numFmt formatCode="General" sourceLinked="0"/>
        <c:majorTickMark val="none"/>
        <c:minorTickMark val="none"/>
        <c:tickLblPos val="nextTo"/>
        <c:spPr>
          <a:ln>
            <a:solidFill>
              <a:srgbClr val="7F7F7F"/>
            </a:solidFill>
          </a:ln>
        </c:spPr>
        <c:crossAx val="266086448"/>
        <c:crosses val="autoZero"/>
        <c:auto val="1"/>
        <c:lblAlgn val="ctr"/>
        <c:lblOffset val="100"/>
        <c:noMultiLvlLbl val="0"/>
      </c:catAx>
      <c:valAx>
        <c:axId val="266086448"/>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948647342995169"/>
              <c:y val="2.8773730158730158E-2"/>
            </c:manualLayout>
          </c:layout>
          <c:overlay val="0"/>
        </c:title>
        <c:numFmt formatCode="0.0%" sourceLinked="0"/>
        <c:majorTickMark val="out"/>
        <c:minorTickMark val="none"/>
        <c:tickLblPos val="nextTo"/>
        <c:spPr>
          <a:ln>
            <a:solidFill>
              <a:srgbClr val="7F7F7F"/>
            </a:solidFill>
          </a:ln>
        </c:spPr>
        <c:crossAx val="266085888"/>
        <c:crosses val="autoZero"/>
        <c:crossBetween val="between"/>
      </c:valAx>
      <c:valAx>
        <c:axId val="266087008"/>
        <c:scaling>
          <c:orientation val="minMax"/>
          <c:max val="50"/>
          <c:min val="0"/>
        </c:scaling>
        <c:delete val="1"/>
        <c:axPos val="r"/>
        <c:numFmt formatCode="General" sourceLinked="1"/>
        <c:majorTickMark val="out"/>
        <c:minorTickMark val="none"/>
        <c:tickLblPos val="nextTo"/>
        <c:crossAx val="266087568"/>
        <c:crosses val="max"/>
        <c:crossBetween val="midCat"/>
      </c:valAx>
      <c:valAx>
        <c:axId val="266087568"/>
        <c:scaling>
          <c:orientation val="minMax"/>
        </c:scaling>
        <c:delete val="1"/>
        <c:axPos val="b"/>
        <c:numFmt formatCode="0.0%" sourceLinked="1"/>
        <c:majorTickMark val="out"/>
        <c:minorTickMark val="none"/>
        <c:tickLblPos val="nextTo"/>
        <c:crossAx val="266087008"/>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50483091787438"/>
          <c:y val="7.8162778672273808E-2"/>
          <c:w val="0.79858671497584544"/>
          <c:h val="0.91713182910959656"/>
        </c:manualLayout>
      </c:layout>
      <c:barChart>
        <c:barDir val="bar"/>
        <c:grouping val="clustered"/>
        <c:varyColors val="0"/>
        <c:ser>
          <c:idx val="0"/>
          <c:order val="0"/>
          <c:tx>
            <c:strRef>
              <c:f>'市区町村別_在宅(医科)'!$CP$6</c:f>
              <c:strCache>
                <c:ptCount val="1"/>
                <c:pt idx="0">
                  <c:v>前年度との差分(在宅医療患者割合(医科))</c:v>
                </c:pt>
              </c:strCache>
            </c:strRef>
          </c:tx>
          <c:spPr>
            <a:solidFill>
              <a:schemeClr val="accent1"/>
            </a:solidFill>
            <a:ln>
              <a:noFill/>
            </a:ln>
          </c:spPr>
          <c:invertIfNegative val="0"/>
          <c:dLbls>
            <c:dLbl>
              <c:idx val="20"/>
              <c:layout>
                <c:manualLayout>
                  <c:x val="-7.668599033816425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DB-4831-A91B-E14BDD6C4021}"/>
                </c:ext>
              </c:extLst>
            </c:dLbl>
            <c:dLbl>
              <c:idx val="21"/>
              <c:layout>
                <c:manualLayout>
                  <c:x val="-7.668599033816425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7DB-4831-A91B-E14BDD6C4021}"/>
                </c:ext>
              </c:extLst>
            </c:dLbl>
            <c:dLbl>
              <c:idx val="25"/>
              <c:layout>
                <c:manualLayout>
                  <c:x val="-7.668599033816425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DB-4831-A91B-E14BDD6C4021}"/>
                </c:ext>
              </c:extLst>
            </c:dLbl>
            <c:dLbl>
              <c:idx val="29"/>
              <c:layout>
                <c:manualLayout>
                  <c:x val="-7.668599033816425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7DB-4831-A91B-E14BDD6C4021}"/>
                </c:ext>
              </c:extLst>
            </c:dLbl>
            <c:dLbl>
              <c:idx val="30"/>
              <c:layout>
                <c:manualLayout>
                  <c:x val="-7.668599033816425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4BC-4E50-976E-E2943D207AF7}"/>
                </c:ext>
              </c:extLst>
            </c:dLbl>
            <c:dLbl>
              <c:idx val="32"/>
              <c:layout>
                <c:manualLayout>
                  <c:x val="-7.668599033816425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2F-4867-9CB7-0CB7516C4074}"/>
                </c:ext>
              </c:extLst>
            </c:dLbl>
            <c:dLbl>
              <c:idx val="67"/>
              <c:layout>
                <c:manualLayout>
                  <c:x val="-7.668599033816425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DB-4831-A91B-E14BDD6C4021}"/>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'市区町村別_在宅(医科)'!$CK$7:$CK$80</c:f>
              <c:strCache>
                <c:ptCount val="74"/>
                <c:pt idx="0">
                  <c:v>中央区</c:v>
                </c:pt>
                <c:pt idx="1">
                  <c:v>池田市</c:v>
                </c:pt>
                <c:pt idx="2">
                  <c:v>豊中市</c:v>
                </c:pt>
                <c:pt idx="3">
                  <c:v>箕面市</c:v>
                </c:pt>
                <c:pt idx="4">
                  <c:v>田尻町</c:v>
                </c:pt>
                <c:pt idx="5">
                  <c:v>東成区</c:v>
                </c:pt>
                <c:pt idx="6">
                  <c:v>東住吉区</c:v>
                </c:pt>
                <c:pt idx="7">
                  <c:v>阿倍野区</c:v>
                </c:pt>
                <c:pt idx="8">
                  <c:v>旭区</c:v>
                </c:pt>
                <c:pt idx="9">
                  <c:v>吹田市</c:v>
                </c:pt>
                <c:pt idx="10">
                  <c:v>福島区</c:v>
                </c:pt>
                <c:pt idx="11">
                  <c:v>北区</c:v>
                </c:pt>
                <c:pt idx="12">
                  <c:v>八尾市</c:v>
                </c:pt>
                <c:pt idx="13">
                  <c:v>天王寺区</c:v>
                </c:pt>
                <c:pt idx="14">
                  <c:v>藤井寺市</c:v>
                </c:pt>
                <c:pt idx="15">
                  <c:v>住吉区</c:v>
                </c:pt>
                <c:pt idx="16">
                  <c:v>堺市西区</c:v>
                </c:pt>
                <c:pt idx="17">
                  <c:v>大阪市</c:v>
                </c:pt>
                <c:pt idx="18">
                  <c:v>城東区</c:v>
                </c:pt>
                <c:pt idx="19">
                  <c:v>西淀川区</c:v>
                </c:pt>
                <c:pt idx="20">
                  <c:v>都島区</c:v>
                </c:pt>
                <c:pt idx="21">
                  <c:v>東淀川区</c:v>
                </c:pt>
                <c:pt idx="22">
                  <c:v>生野区</c:v>
                </c:pt>
                <c:pt idx="23">
                  <c:v>大阪狭山市</c:v>
                </c:pt>
                <c:pt idx="24">
                  <c:v>守口市</c:v>
                </c:pt>
                <c:pt idx="25">
                  <c:v>浪速区</c:v>
                </c:pt>
                <c:pt idx="26">
                  <c:v>松原市</c:v>
                </c:pt>
                <c:pt idx="27">
                  <c:v>平野区</c:v>
                </c:pt>
                <c:pt idx="28">
                  <c:v>西成区</c:v>
                </c:pt>
                <c:pt idx="29">
                  <c:v>東大阪市</c:v>
                </c:pt>
                <c:pt idx="30">
                  <c:v>堺市堺区</c:v>
                </c:pt>
                <c:pt idx="31">
                  <c:v>羽曳野市</c:v>
                </c:pt>
                <c:pt idx="32">
                  <c:v>富田林市</c:v>
                </c:pt>
                <c:pt idx="33">
                  <c:v>茨木市</c:v>
                </c:pt>
                <c:pt idx="34">
                  <c:v>泉佐野市</c:v>
                </c:pt>
                <c:pt idx="35">
                  <c:v>堺市</c:v>
                </c:pt>
                <c:pt idx="36">
                  <c:v>堺市北区</c:v>
                </c:pt>
                <c:pt idx="37">
                  <c:v>鶴見区</c:v>
                </c:pt>
                <c:pt idx="38">
                  <c:v>堺市東区</c:v>
                </c:pt>
                <c:pt idx="39">
                  <c:v>忠岡町</c:v>
                </c:pt>
                <c:pt idx="40">
                  <c:v>堺市中区</c:v>
                </c:pt>
                <c:pt idx="41">
                  <c:v>大東市</c:v>
                </c:pt>
                <c:pt idx="42">
                  <c:v>淀川区</c:v>
                </c:pt>
                <c:pt idx="43">
                  <c:v>高石市</c:v>
                </c:pt>
                <c:pt idx="44">
                  <c:v>柏原市</c:v>
                </c:pt>
                <c:pt idx="45">
                  <c:v>西区</c:v>
                </c:pt>
                <c:pt idx="46">
                  <c:v>岸和田市</c:v>
                </c:pt>
                <c:pt idx="47">
                  <c:v>堺市美原区</c:v>
                </c:pt>
                <c:pt idx="48">
                  <c:v>寝屋川市</c:v>
                </c:pt>
                <c:pt idx="49">
                  <c:v>枚方市</c:v>
                </c:pt>
                <c:pt idx="50">
                  <c:v>此花区</c:v>
                </c:pt>
                <c:pt idx="51">
                  <c:v>摂津市</c:v>
                </c:pt>
                <c:pt idx="52">
                  <c:v>堺市南区</c:v>
                </c:pt>
                <c:pt idx="53">
                  <c:v>高槻市</c:v>
                </c:pt>
                <c:pt idx="54">
                  <c:v>四條畷市</c:v>
                </c:pt>
                <c:pt idx="55">
                  <c:v>貝塚市</c:v>
                </c:pt>
                <c:pt idx="56">
                  <c:v>交野市</c:v>
                </c:pt>
                <c:pt idx="57">
                  <c:v>岬町</c:v>
                </c:pt>
                <c:pt idx="58">
                  <c:v>熊取町</c:v>
                </c:pt>
                <c:pt idx="59">
                  <c:v>泉大津市</c:v>
                </c:pt>
                <c:pt idx="60">
                  <c:v>豊能町</c:v>
                </c:pt>
                <c:pt idx="61">
                  <c:v>和泉市</c:v>
                </c:pt>
                <c:pt idx="62">
                  <c:v>住之江区</c:v>
                </c:pt>
                <c:pt idx="63">
                  <c:v>阪南市</c:v>
                </c:pt>
                <c:pt idx="64">
                  <c:v>門真市</c:v>
                </c:pt>
                <c:pt idx="65">
                  <c:v>河南町</c:v>
                </c:pt>
                <c:pt idx="66">
                  <c:v>大正区</c:v>
                </c:pt>
                <c:pt idx="67">
                  <c:v>河内長野市</c:v>
                </c:pt>
                <c:pt idx="68">
                  <c:v>島本町</c:v>
                </c:pt>
                <c:pt idx="69">
                  <c:v>千早赤阪村</c:v>
                </c:pt>
                <c:pt idx="70">
                  <c:v>泉南市</c:v>
                </c:pt>
                <c:pt idx="71">
                  <c:v>港区</c:v>
                </c:pt>
                <c:pt idx="72">
                  <c:v>太子町</c:v>
                </c:pt>
                <c:pt idx="73">
                  <c:v>能勢町</c:v>
                </c:pt>
              </c:strCache>
            </c:strRef>
          </c:cat>
          <c:val>
            <c:numRef>
              <c:f>'市区町村別_在宅(医科)'!$CP$7:$CP$80</c:f>
              <c:numCache>
                <c:formatCode>General</c:formatCode>
                <c:ptCount val="74"/>
                <c:pt idx="0">
                  <c:v>-0.80000000000000071</c:v>
                </c:pt>
                <c:pt idx="1">
                  <c:v>0</c:v>
                </c:pt>
                <c:pt idx="2">
                  <c:v>0</c:v>
                </c:pt>
                <c:pt idx="3">
                  <c:v>0.10000000000000009</c:v>
                </c:pt>
                <c:pt idx="4">
                  <c:v>-0.39999999999999758</c:v>
                </c:pt>
                <c:pt idx="5">
                  <c:v>-0.59999999999999776</c:v>
                </c:pt>
                <c:pt idx="6">
                  <c:v>-0.30000000000000027</c:v>
                </c:pt>
                <c:pt idx="7">
                  <c:v>-0.50000000000000044</c:v>
                </c:pt>
                <c:pt idx="8">
                  <c:v>-0.20000000000000018</c:v>
                </c:pt>
                <c:pt idx="9">
                  <c:v>-0.20000000000000018</c:v>
                </c:pt>
                <c:pt idx="10">
                  <c:v>-0.50000000000000044</c:v>
                </c:pt>
                <c:pt idx="11">
                  <c:v>-0.60000000000000053</c:v>
                </c:pt>
                <c:pt idx="12">
                  <c:v>0.10000000000000009</c:v>
                </c:pt>
                <c:pt idx="13">
                  <c:v>-0.40000000000000036</c:v>
                </c:pt>
                <c:pt idx="14">
                  <c:v>0</c:v>
                </c:pt>
                <c:pt idx="15">
                  <c:v>-0.30000000000000027</c:v>
                </c:pt>
                <c:pt idx="16">
                  <c:v>-0.50000000000000044</c:v>
                </c:pt>
                <c:pt idx="17">
                  <c:v>-0.30000000000000027</c:v>
                </c:pt>
                <c:pt idx="18">
                  <c:v>-0.20000000000000018</c:v>
                </c:pt>
                <c:pt idx="19">
                  <c:v>-0.30000000000000027</c:v>
                </c:pt>
                <c:pt idx="20">
                  <c:v>-0.10000000000000009</c:v>
                </c:pt>
                <c:pt idx="21">
                  <c:v>-0.10000000000000009</c:v>
                </c:pt>
                <c:pt idx="22">
                  <c:v>-0.40000000000000036</c:v>
                </c:pt>
                <c:pt idx="23">
                  <c:v>0.10000000000000009</c:v>
                </c:pt>
                <c:pt idx="24">
                  <c:v>-0.30000000000000027</c:v>
                </c:pt>
                <c:pt idx="25">
                  <c:v>-0.10000000000000009</c:v>
                </c:pt>
                <c:pt idx="26">
                  <c:v>0</c:v>
                </c:pt>
                <c:pt idx="27">
                  <c:v>-0.70000000000000062</c:v>
                </c:pt>
                <c:pt idx="28">
                  <c:v>0</c:v>
                </c:pt>
                <c:pt idx="29">
                  <c:v>-0.10000000000000009</c:v>
                </c:pt>
                <c:pt idx="30">
                  <c:v>-0.10000000000000009</c:v>
                </c:pt>
                <c:pt idx="31">
                  <c:v>0.19999999999999879</c:v>
                </c:pt>
                <c:pt idx="32">
                  <c:v>-0.10000000000000009</c:v>
                </c:pt>
                <c:pt idx="33">
                  <c:v>-0.20000000000000018</c:v>
                </c:pt>
                <c:pt idx="34">
                  <c:v>-0.19999999999999879</c:v>
                </c:pt>
                <c:pt idx="35">
                  <c:v>0</c:v>
                </c:pt>
                <c:pt idx="36">
                  <c:v>0.10000000000000009</c:v>
                </c:pt>
                <c:pt idx="37">
                  <c:v>-0.20000000000000018</c:v>
                </c:pt>
                <c:pt idx="38">
                  <c:v>0</c:v>
                </c:pt>
                <c:pt idx="39">
                  <c:v>0.20000000000000018</c:v>
                </c:pt>
                <c:pt idx="40">
                  <c:v>0.50000000000000044</c:v>
                </c:pt>
                <c:pt idx="41">
                  <c:v>-0.40000000000000036</c:v>
                </c:pt>
                <c:pt idx="42">
                  <c:v>-0.99999999999999956</c:v>
                </c:pt>
                <c:pt idx="43">
                  <c:v>-0.70000000000000062</c:v>
                </c:pt>
                <c:pt idx="44">
                  <c:v>0</c:v>
                </c:pt>
                <c:pt idx="45">
                  <c:v>-0.9000000000000008</c:v>
                </c:pt>
                <c:pt idx="46">
                  <c:v>0.40000000000000036</c:v>
                </c:pt>
                <c:pt idx="47">
                  <c:v>-0.60000000000000053</c:v>
                </c:pt>
                <c:pt idx="48">
                  <c:v>0</c:v>
                </c:pt>
                <c:pt idx="49">
                  <c:v>-0.20000000000000018</c:v>
                </c:pt>
                <c:pt idx="50">
                  <c:v>-0.30000000000000027</c:v>
                </c:pt>
                <c:pt idx="51">
                  <c:v>0</c:v>
                </c:pt>
                <c:pt idx="52">
                  <c:v>0.10000000000000009</c:v>
                </c:pt>
                <c:pt idx="53">
                  <c:v>-0.30000000000000027</c:v>
                </c:pt>
                <c:pt idx="54">
                  <c:v>-0.30000000000000027</c:v>
                </c:pt>
                <c:pt idx="55">
                  <c:v>0.49999999999999906</c:v>
                </c:pt>
                <c:pt idx="56">
                  <c:v>0.10000000000000009</c:v>
                </c:pt>
                <c:pt idx="57">
                  <c:v>-1.100000000000001</c:v>
                </c:pt>
                <c:pt idx="58">
                  <c:v>-0.20000000000000018</c:v>
                </c:pt>
                <c:pt idx="59">
                  <c:v>0.10000000000000009</c:v>
                </c:pt>
                <c:pt idx="60">
                  <c:v>-0.39999999999999897</c:v>
                </c:pt>
                <c:pt idx="61">
                  <c:v>0</c:v>
                </c:pt>
                <c:pt idx="62">
                  <c:v>-0.49999999999999906</c:v>
                </c:pt>
                <c:pt idx="63">
                  <c:v>-0.40000000000000036</c:v>
                </c:pt>
                <c:pt idx="64">
                  <c:v>0.40000000000000036</c:v>
                </c:pt>
                <c:pt idx="65">
                  <c:v>-0.50000000000000044</c:v>
                </c:pt>
                <c:pt idx="66">
                  <c:v>-0.40000000000000036</c:v>
                </c:pt>
                <c:pt idx="67">
                  <c:v>-0.10000000000000009</c:v>
                </c:pt>
                <c:pt idx="68">
                  <c:v>0.30000000000000027</c:v>
                </c:pt>
                <c:pt idx="69">
                  <c:v>0</c:v>
                </c:pt>
                <c:pt idx="70">
                  <c:v>0.29999999999999888</c:v>
                </c:pt>
                <c:pt idx="71">
                  <c:v>-0.69999999999999929</c:v>
                </c:pt>
                <c:pt idx="72">
                  <c:v>-1.8000000000000003</c:v>
                </c:pt>
                <c:pt idx="73">
                  <c:v>-0.40000000000000036</c:v>
                </c:pt>
              </c:numCache>
            </c:numRef>
          </c:val>
          <c:extLst>
            <c:ext xmlns:c16="http://schemas.microsoft.com/office/drawing/2014/chart" uri="{C3380CC4-5D6E-409C-BE32-E72D297353CC}">
              <c16:uniqueId val="{0000000C-D4BC-4E50-976E-E2943D207AF7}"/>
            </c:ext>
          </c:extLst>
        </c:ser>
        <c:dLbls>
          <c:dLblPos val="outEnd"/>
          <c:showLegendKey val="0"/>
          <c:showVal val="1"/>
          <c:showCatName val="0"/>
          <c:showSerName val="0"/>
          <c:showPercent val="0"/>
          <c:showBubbleSize val="0"/>
        </c:dLbls>
        <c:gapWidth val="150"/>
        <c:axId val="266085888"/>
        <c:axId val="266086448"/>
      </c:barChart>
      <c:scatterChart>
        <c:scatterStyle val="lineMarker"/>
        <c:varyColors val="0"/>
        <c:ser>
          <c:idx val="1"/>
          <c:order val="1"/>
          <c:tx>
            <c:strRef>
              <c:f>'市区町村別_在宅(医科)'!$B$81:$C$81</c:f>
              <c:strCache>
                <c:ptCount val="1"/>
                <c:pt idx="0">
                  <c:v>広域連合全体</c:v>
                </c:pt>
              </c:strCache>
            </c:strRef>
          </c:tx>
          <c:spPr>
            <a:ln w="28575">
              <a:solidFill>
                <a:srgbClr val="BE4B48"/>
              </a:solidFill>
            </a:ln>
          </c:spPr>
          <c:marker>
            <c:symbol val="none"/>
          </c:marker>
          <c:dLbls>
            <c:dLbl>
              <c:idx val="0"/>
              <c:layout>
                <c:manualLayout>
                  <c:x val="-0.33606183574879228"/>
                  <c:y val="-0.89303182539682535"/>
                </c:manualLayout>
              </c:layout>
              <c:tx>
                <c:rich>
                  <a:bodyPr/>
                  <a:lstStyle/>
                  <a:p>
                    <a:fld id="{C51F9CCD-D687-4A1D-AB81-E840726CBA2E}" type="SERIESNAME">
                      <a:rPr lang="ja-JP" altLang="en-US"/>
                      <a:pPr/>
                      <a:t>[系列名]</a:t>
                    </a:fld>
                    <a:r>
                      <a:rPr lang="ja-JP" altLang="en-US" baseline="0"/>
                      <a:t>
</a:t>
                    </a:r>
                    <a:fld id="{558D2DD6-96E3-41B5-9071-DBDFB9112958}" type="XVALUE">
                      <a:rPr lang="en-US" altLang="ja-JP" baseline="0">
                        <a:solidFill>
                          <a:srgbClr val="FF0000"/>
                        </a:solidFill>
                      </a:rPr>
                      <a:pPr/>
                      <a:t>[X 値]</a:t>
                    </a:fld>
                    <a:endParaRPr lang="ja-JP" altLang="en-US" baseline="0"/>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D4BC-4E50-976E-E2943D207AF7}"/>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'市区町村別_在宅(医科)'!$CZ$7:$CZ$80</c:f>
              <c:numCache>
                <c:formatCode>General</c:formatCode>
                <c:ptCount val="74"/>
                <c:pt idx="0">
                  <c:v>-0.20000000000000018</c:v>
                </c:pt>
                <c:pt idx="1">
                  <c:v>-0.20000000000000018</c:v>
                </c:pt>
                <c:pt idx="2">
                  <c:v>-0.20000000000000018</c:v>
                </c:pt>
                <c:pt idx="3">
                  <c:v>-0.20000000000000018</c:v>
                </c:pt>
                <c:pt idx="4">
                  <c:v>-0.20000000000000018</c:v>
                </c:pt>
                <c:pt idx="5">
                  <c:v>-0.20000000000000018</c:v>
                </c:pt>
                <c:pt idx="6">
                  <c:v>-0.20000000000000018</c:v>
                </c:pt>
                <c:pt idx="7">
                  <c:v>-0.20000000000000018</c:v>
                </c:pt>
                <c:pt idx="8">
                  <c:v>-0.20000000000000018</c:v>
                </c:pt>
                <c:pt idx="9">
                  <c:v>-0.20000000000000018</c:v>
                </c:pt>
                <c:pt idx="10">
                  <c:v>-0.20000000000000018</c:v>
                </c:pt>
                <c:pt idx="11">
                  <c:v>-0.20000000000000018</c:v>
                </c:pt>
                <c:pt idx="12">
                  <c:v>-0.20000000000000018</c:v>
                </c:pt>
                <c:pt idx="13">
                  <c:v>-0.20000000000000018</c:v>
                </c:pt>
                <c:pt idx="14">
                  <c:v>-0.20000000000000018</c:v>
                </c:pt>
                <c:pt idx="15">
                  <c:v>-0.20000000000000018</c:v>
                </c:pt>
                <c:pt idx="16">
                  <c:v>-0.20000000000000018</c:v>
                </c:pt>
                <c:pt idx="17">
                  <c:v>-0.20000000000000018</c:v>
                </c:pt>
                <c:pt idx="18">
                  <c:v>-0.20000000000000018</c:v>
                </c:pt>
                <c:pt idx="19">
                  <c:v>-0.20000000000000018</c:v>
                </c:pt>
                <c:pt idx="20">
                  <c:v>-0.20000000000000018</c:v>
                </c:pt>
                <c:pt idx="21">
                  <c:v>-0.20000000000000018</c:v>
                </c:pt>
                <c:pt idx="22">
                  <c:v>-0.20000000000000018</c:v>
                </c:pt>
                <c:pt idx="23">
                  <c:v>-0.20000000000000018</c:v>
                </c:pt>
                <c:pt idx="24">
                  <c:v>-0.20000000000000018</c:v>
                </c:pt>
                <c:pt idx="25">
                  <c:v>-0.20000000000000018</c:v>
                </c:pt>
                <c:pt idx="26">
                  <c:v>-0.20000000000000018</c:v>
                </c:pt>
                <c:pt idx="27">
                  <c:v>-0.20000000000000018</c:v>
                </c:pt>
                <c:pt idx="28">
                  <c:v>-0.20000000000000018</c:v>
                </c:pt>
                <c:pt idx="29">
                  <c:v>-0.20000000000000018</c:v>
                </c:pt>
                <c:pt idx="30">
                  <c:v>-0.20000000000000018</c:v>
                </c:pt>
                <c:pt idx="31">
                  <c:v>-0.20000000000000018</c:v>
                </c:pt>
                <c:pt idx="32">
                  <c:v>-0.20000000000000018</c:v>
                </c:pt>
                <c:pt idx="33">
                  <c:v>-0.20000000000000018</c:v>
                </c:pt>
                <c:pt idx="34">
                  <c:v>-0.20000000000000018</c:v>
                </c:pt>
                <c:pt idx="35">
                  <c:v>-0.20000000000000018</c:v>
                </c:pt>
                <c:pt idx="36">
                  <c:v>-0.20000000000000018</c:v>
                </c:pt>
                <c:pt idx="37">
                  <c:v>-0.20000000000000018</c:v>
                </c:pt>
                <c:pt idx="38">
                  <c:v>-0.20000000000000018</c:v>
                </c:pt>
                <c:pt idx="39">
                  <c:v>-0.20000000000000018</c:v>
                </c:pt>
                <c:pt idx="40">
                  <c:v>-0.20000000000000018</c:v>
                </c:pt>
                <c:pt idx="41">
                  <c:v>-0.20000000000000018</c:v>
                </c:pt>
                <c:pt idx="42">
                  <c:v>-0.20000000000000018</c:v>
                </c:pt>
                <c:pt idx="43">
                  <c:v>-0.20000000000000018</c:v>
                </c:pt>
                <c:pt idx="44">
                  <c:v>-0.20000000000000018</c:v>
                </c:pt>
                <c:pt idx="45">
                  <c:v>-0.20000000000000018</c:v>
                </c:pt>
                <c:pt idx="46">
                  <c:v>-0.20000000000000018</c:v>
                </c:pt>
                <c:pt idx="47">
                  <c:v>-0.20000000000000018</c:v>
                </c:pt>
                <c:pt idx="48">
                  <c:v>-0.20000000000000018</c:v>
                </c:pt>
                <c:pt idx="49">
                  <c:v>-0.20000000000000018</c:v>
                </c:pt>
                <c:pt idx="50">
                  <c:v>-0.20000000000000018</c:v>
                </c:pt>
                <c:pt idx="51">
                  <c:v>-0.20000000000000018</c:v>
                </c:pt>
                <c:pt idx="52">
                  <c:v>-0.20000000000000018</c:v>
                </c:pt>
                <c:pt idx="53">
                  <c:v>-0.20000000000000018</c:v>
                </c:pt>
                <c:pt idx="54">
                  <c:v>-0.20000000000000018</c:v>
                </c:pt>
                <c:pt idx="55">
                  <c:v>-0.20000000000000018</c:v>
                </c:pt>
                <c:pt idx="56">
                  <c:v>-0.20000000000000018</c:v>
                </c:pt>
                <c:pt idx="57">
                  <c:v>-0.20000000000000018</c:v>
                </c:pt>
                <c:pt idx="58">
                  <c:v>-0.20000000000000018</c:v>
                </c:pt>
                <c:pt idx="59">
                  <c:v>-0.20000000000000018</c:v>
                </c:pt>
                <c:pt idx="60">
                  <c:v>-0.20000000000000018</c:v>
                </c:pt>
                <c:pt idx="61">
                  <c:v>-0.20000000000000018</c:v>
                </c:pt>
                <c:pt idx="62">
                  <c:v>-0.20000000000000018</c:v>
                </c:pt>
                <c:pt idx="63">
                  <c:v>-0.20000000000000018</c:v>
                </c:pt>
                <c:pt idx="64">
                  <c:v>-0.20000000000000018</c:v>
                </c:pt>
                <c:pt idx="65">
                  <c:v>-0.20000000000000018</c:v>
                </c:pt>
                <c:pt idx="66">
                  <c:v>-0.20000000000000018</c:v>
                </c:pt>
                <c:pt idx="67">
                  <c:v>-0.20000000000000018</c:v>
                </c:pt>
                <c:pt idx="68">
                  <c:v>-0.20000000000000018</c:v>
                </c:pt>
                <c:pt idx="69">
                  <c:v>-0.20000000000000018</c:v>
                </c:pt>
                <c:pt idx="70">
                  <c:v>-0.20000000000000018</c:v>
                </c:pt>
                <c:pt idx="71">
                  <c:v>-0.20000000000000018</c:v>
                </c:pt>
                <c:pt idx="72">
                  <c:v>-0.20000000000000018</c:v>
                </c:pt>
                <c:pt idx="73">
                  <c:v>-0.20000000000000018</c:v>
                </c:pt>
              </c:numCache>
            </c:numRef>
          </c:xVal>
          <c:yVal>
            <c:numRef>
              <c:f>'市区町村別_在宅(医科)'!$DD$7:$DD$80</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0E-D4BC-4E50-976E-E2943D207AF7}"/>
            </c:ext>
          </c:extLst>
        </c:ser>
        <c:dLbls>
          <c:showLegendKey val="0"/>
          <c:showVal val="1"/>
          <c:showCatName val="0"/>
          <c:showSerName val="0"/>
          <c:showPercent val="0"/>
          <c:showBubbleSize val="0"/>
        </c:dLbls>
        <c:axId val="266087568"/>
        <c:axId val="266087008"/>
      </c:scatterChart>
      <c:catAx>
        <c:axId val="266085888"/>
        <c:scaling>
          <c:orientation val="maxMin"/>
        </c:scaling>
        <c:delete val="0"/>
        <c:axPos val="l"/>
        <c:numFmt formatCode="General" sourceLinked="0"/>
        <c:majorTickMark val="none"/>
        <c:minorTickMark val="none"/>
        <c:tickLblPos val="low"/>
        <c:spPr>
          <a:ln>
            <a:solidFill>
              <a:srgbClr val="7F7F7F"/>
            </a:solidFill>
          </a:ln>
        </c:spPr>
        <c:crossAx val="266086448"/>
        <c:crosses val="autoZero"/>
        <c:auto val="1"/>
        <c:lblAlgn val="ctr"/>
        <c:lblOffset val="100"/>
        <c:noMultiLvlLbl val="0"/>
      </c:catAx>
      <c:valAx>
        <c:axId val="266086448"/>
        <c:scaling>
          <c:orientation val="minMax"/>
        </c:scaling>
        <c:delete val="0"/>
        <c:axPos val="t"/>
        <c:majorGridlines>
          <c:spPr>
            <a:ln>
              <a:solidFill>
                <a:srgbClr val="D9D9D9"/>
              </a:solidFill>
            </a:ln>
          </c:spPr>
        </c:majorGridlines>
        <c:title>
          <c:tx>
            <c:rich>
              <a:bodyPr/>
              <a:lstStyle/>
              <a:p>
                <a:pPr>
                  <a:defRPr/>
                </a:pPr>
                <a:r>
                  <a:rPr lang="en-US"/>
                  <a:t>(pt)</a:t>
                </a:r>
              </a:p>
            </c:rich>
          </c:tx>
          <c:layout>
            <c:manualLayout>
              <c:xMode val="edge"/>
              <c:yMode val="edge"/>
              <c:x val="0.89948647342995169"/>
              <c:y val="2.8773730158730158E-2"/>
            </c:manualLayout>
          </c:layout>
          <c:overlay val="0"/>
        </c:title>
        <c:numFmt formatCode="#,##0.0_ ;[Red]\-#,##0.0\ " sourceLinked="0"/>
        <c:majorTickMark val="out"/>
        <c:minorTickMark val="none"/>
        <c:tickLblPos val="nextTo"/>
        <c:spPr>
          <a:ln>
            <a:solidFill>
              <a:srgbClr val="7F7F7F"/>
            </a:solidFill>
          </a:ln>
        </c:spPr>
        <c:crossAx val="266085888"/>
        <c:crosses val="autoZero"/>
        <c:crossBetween val="between"/>
      </c:valAx>
      <c:valAx>
        <c:axId val="266087008"/>
        <c:scaling>
          <c:orientation val="minMax"/>
          <c:max val="50"/>
          <c:min val="0"/>
        </c:scaling>
        <c:delete val="1"/>
        <c:axPos val="r"/>
        <c:numFmt formatCode="General" sourceLinked="1"/>
        <c:majorTickMark val="out"/>
        <c:minorTickMark val="none"/>
        <c:tickLblPos val="nextTo"/>
        <c:crossAx val="266087568"/>
        <c:crosses val="max"/>
        <c:crossBetween val="midCat"/>
      </c:valAx>
      <c:valAx>
        <c:axId val="266087568"/>
        <c:scaling>
          <c:orientation val="minMax"/>
        </c:scaling>
        <c:delete val="1"/>
        <c:axPos val="b"/>
        <c:numFmt formatCode="General" sourceLinked="1"/>
        <c:majorTickMark val="out"/>
        <c:minorTickMark val="none"/>
        <c:tickLblPos val="nextTo"/>
        <c:crossAx val="266087008"/>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50483091787438"/>
          <c:y val="7.8162778672273808E-2"/>
          <c:w val="0.79858671497584544"/>
          <c:h val="0.91713182910959656"/>
        </c:manualLayout>
      </c:layout>
      <c:barChart>
        <c:barDir val="bar"/>
        <c:grouping val="clustered"/>
        <c:varyColors val="0"/>
        <c:ser>
          <c:idx val="0"/>
          <c:order val="0"/>
          <c:tx>
            <c:strRef>
              <c:f>'市区町村別_在宅(医科)'!$CQ$4</c:f>
              <c:strCache>
                <c:ptCount val="1"/>
                <c:pt idx="0">
                  <c:v>訪問診療患者割合(医科)</c:v>
                </c:pt>
              </c:strCache>
            </c:strRef>
          </c:tx>
          <c:spPr>
            <a:solidFill>
              <a:schemeClr val="accent4">
                <a:lumMod val="60000"/>
                <a:lumOff val="40000"/>
              </a:schemeClr>
            </a:solidFill>
            <a:ln>
              <a:noFill/>
            </a:ln>
          </c:spPr>
          <c:invertIfNegative val="0"/>
          <c:dLbls>
            <c:dLbl>
              <c:idx val="18"/>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F8-49F2-90FA-906AF7B57E5C}"/>
                </c:ext>
              </c:extLst>
            </c:dLbl>
            <c:dLbl>
              <c:idx val="19"/>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9F8-49F2-90FA-906AF7B57E5C}"/>
                </c:ext>
              </c:extLst>
            </c:dLbl>
            <c:dLbl>
              <c:idx val="20"/>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F8-49F2-90FA-906AF7B57E5C}"/>
                </c:ext>
              </c:extLst>
            </c:dLbl>
            <c:dLbl>
              <c:idx val="21"/>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9F8-49F2-90FA-906AF7B57E5C}"/>
                </c:ext>
              </c:extLst>
            </c:dLbl>
            <c:dLbl>
              <c:idx val="22"/>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9F8-49F2-90FA-906AF7B57E5C}"/>
                </c:ext>
              </c:extLst>
            </c:dLbl>
            <c:dLbl>
              <c:idx val="23"/>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A9-4884-A81E-520924403592}"/>
                </c:ext>
              </c:extLst>
            </c:dLbl>
            <c:dLbl>
              <c:idx val="24"/>
              <c:layout>
                <c:manualLayout>
                  <c:x val="6.135265700482978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A9-4884-A81E-520924403592}"/>
                </c:ext>
              </c:extLst>
            </c:dLbl>
            <c:dLbl>
              <c:idx val="25"/>
              <c:layout>
                <c:manualLayout>
                  <c:x val="1.07367149758454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B39-440D-B903-6BF12CBEAE13}"/>
                </c:ext>
              </c:extLst>
            </c:dLbl>
            <c:dLbl>
              <c:idx val="26"/>
              <c:layout>
                <c:manualLayout>
                  <c:x val="1.68719806763285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39-440D-B903-6BF12CBEAE13}"/>
                </c:ext>
              </c:extLst>
            </c:dLbl>
            <c:dLbl>
              <c:idx val="27"/>
              <c:layout>
                <c:manualLayout>
                  <c:x val="1.68719806763285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B39-440D-B903-6BF12CBEAE13}"/>
                </c:ext>
              </c:extLst>
            </c:dLbl>
            <c:dLbl>
              <c:idx val="28"/>
              <c:layout>
                <c:manualLayout>
                  <c:x val="2.30072463768114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AF2-4223-AE31-6B63D8CF697E}"/>
                </c:ext>
              </c:extLst>
            </c:dLbl>
            <c:dLbl>
              <c:idx val="29"/>
              <c:layout>
                <c:manualLayout>
                  <c:x val="2.30072463768114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AF2-4223-AE31-6B63D8CF697E}"/>
                </c:ext>
              </c:extLst>
            </c:dLbl>
            <c:dLbl>
              <c:idx val="30"/>
              <c:layout>
                <c:manualLayout>
                  <c:x val="2.30072463768114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AF2-4223-AE31-6B63D8CF697E}"/>
                </c:ext>
              </c:extLst>
            </c:dLbl>
            <c:dLbl>
              <c:idx val="31"/>
              <c:layout>
                <c:manualLayout>
                  <c:x val="2.30072463768114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AF2-4223-AE31-6B63D8CF697E}"/>
                </c:ext>
              </c:extLst>
            </c:dLbl>
            <c:dLbl>
              <c:idx val="32"/>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AF2-4223-AE31-6B63D8CF697E}"/>
                </c:ext>
              </c:extLst>
            </c:dLbl>
            <c:dLbl>
              <c:idx val="33"/>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AF2-4223-AE31-6B63D8CF697E}"/>
                </c:ext>
              </c:extLst>
            </c:dLbl>
            <c:dLbl>
              <c:idx val="34"/>
              <c:layout>
                <c:manualLayout>
                  <c:x val="0"/>
                  <c:y val="1.00801587301587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AF2-4223-AE31-6B63D8CF697E}"/>
                </c:ext>
              </c:extLst>
            </c:dLbl>
            <c:dLbl>
              <c:idx val="35"/>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AF2-4223-AE31-6B63D8CF697E}"/>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'市区町村別_在宅(医科)'!$CQ$7:$CQ$80</c:f>
              <c:strCache>
                <c:ptCount val="74"/>
                <c:pt idx="0">
                  <c:v>東住吉区</c:v>
                </c:pt>
                <c:pt idx="1">
                  <c:v>田尻町</c:v>
                </c:pt>
                <c:pt idx="2">
                  <c:v>八尾市</c:v>
                </c:pt>
                <c:pt idx="3">
                  <c:v>豊中市</c:v>
                </c:pt>
                <c:pt idx="4">
                  <c:v>池田市</c:v>
                </c:pt>
                <c:pt idx="5">
                  <c:v>箕面市</c:v>
                </c:pt>
                <c:pt idx="6">
                  <c:v>旭区</c:v>
                </c:pt>
                <c:pt idx="7">
                  <c:v>阿倍野区</c:v>
                </c:pt>
                <c:pt idx="8">
                  <c:v>中央区</c:v>
                </c:pt>
                <c:pt idx="9">
                  <c:v>藤井寺市</c:v>
                </c:pt>
                <c:pt idx="10">
                  <c:v>東成区</c:v>
                </c:pt>
                <c:pt idx="11">
                  <c:v>天王寺区</c:v>
                </c:pt>
                <c:pt idx="12">
                  <c:v>平野区</c:v>
                </c:pt>
                <c:pt idx="13">
                  <c:v>住吉区</c:v>
                </c:pt>
                <c:pt idx="14">
                  <c:v>吹田市</c:v>
                </c:pt>
                <c:pt idx="15">
                  <c:v>城東区</c:v>
                </c:pt>
                <c:pt idx="16">
                  <c:v>堺市西区</c:v>
                </c:pt>
                <c:pt idx="17">
                  <c:v>生野区</c:v>
                </c:pt>
                <c:pt idx="18">
                  <c:v>大阪市</c:v>
                </c:pt>
                <c:pt idx="19">
                  <c:v>東大阪市</c:v>
                </c:pt>
                <c:pt idx="20">
                  <c:v>松原市</c:v>
                </c:pt>
                <c:pt idx="21">
                  <c:v>守口市</c:v>
                </c:pt>
                <c:pt idx="22">
                  <c:v>堺市堺区</c:v>
                </c:pt>
                <c:pt idx="23">
                  <c:v>浪速区</c:v>
                </c:pt>
                <c:pt idx="24">
                  <c:v>羽曳野市</c:v>
                </c:pt>
                <c:pt idx="25">
                  <c:v>高石市</c:v>
                </c:pt>
                <c:pt idx="26">
                  <c:v>堺市中区</c:v>
                </c:pt>
                <c:pt idx="27">
                  <c:v>堺市</c:v>
                </c:pt>
                <c:pt idx="28">
                  <c:v>茨木市</c:v>
                </c:pt>
                <c:pt idx="29">
                  <c:v>北区</c:v>
                </c:pt>
                <c:pt idx="30">
                  <c:v>福島区</c:v>
                </c:pt>
                <c:pt idx="31">
                  <c:v>東淀川区</c:v>
                </c:pt>
                <c:pt idx="32">
                  <c:v>西成区</c:v>
                </c:pt>
                <c:pt idx="33">
                  <c:v>都島区</c:v>
                </c:pt>
                <c:pt idx="34">
                  <c:v>忠岡町</c:v>
                </c:pt>
                <c:pt idx="35">
                  <c:v>淀川区</c:v>
                </c:pt>
                <c:pt idx="36">
                  <c:v>高槻市</c:v>
                </c:pt>
                <c:pt idx="37">
                  <c:v>堺市北区</c:v>
                </c:pt>
                <c:pt idx="38">
                  <c:v>泉佐野市</c:v>
                </c:pt>
                <c:pt idx="39">
                  <c:v>西淀川区</c:v>
                </c:pt>
                <c:pt idx="40">
                  <c:v>堺市東区</c:v>
                </c:pt>
                <c:pt idx="41">
                  <c:v>岬町</c:v>
                </c:pt>
                <c:pt idx="42">
                  <c:v>鶴見区</c:v>
                </c:pt>
                <c:pt idx="43">
                  <c:v>枚方市</c:v>
                </c:pt>
                <c:pt idx="44">
                  <c:v>大東市</c:v>
                </c:pt>
                <c:pt idx="45">
                  <c:v>岸和田市</c:v>
                </c:pt>
                <c:pt idx="46">
                  <c:v>泉大津市</c:v>
                </c:pt>
                <c:pt idx="47">
                  <c:v>大阪狭山市</c:v>
                </c:pt>
                <c:pt idx="48">
                  <c:v>和泉市</c:v>
                </c:pt>
                <c:pt idx="49">
                  <c:v>柏原市</c:v>
                </c:pt>
                <c:pt idx="50">
                  <c:v>堺市美原区</c:v>
                </c:pt>
                <c:pt idx="51">
                  <c:v>熊取町</c:v>
                </c:pt>
                <c:pt idx="52">
                  <c:v>堺市南区</c:v>
                </c:pt>
                <c:pt idx="53">
                  <c:v>寝屋川市</c:v>
                </c:pt>
                <c:pt idx="54">
                  <c:v>四條畷市</c:v>
                </c:pt>
                <c:pt idx="55">
                  <c:v>西区</c:v>
                </c:pt>
                <c:pt idx="56">
                  <c:v>住之江区</c:v>
                </c:pt>
                <c:pt idx="57">
                  <c:v>摂津市</c:v>
                </c:pt>
                <c:pt idx="58">
                  <c:v>貝塚市</c:v>
                </c:pt>
                <c:pt idx="59">
                  <c:v>門真市</c:v>
                </c:pt>
                <c:pt idx="60">
                  <c:v>豊能町</c:v>
                </c:pt>
                <c:pt idx="61">
                  <c:v>交野市</c:v>
                </c:pt>
                <c:pt idx="62">
                  <c:v>港区</c:v>
                </c:pt>
                <c:pt idx="63">
                  <c:v>富田林市</c:v>
                </c:pt>
                <c:pt idx="64">
                  <c:v>大正区</c:v>
                </c:pt>
                <c:pt idx="65">
                  <c:v>此花区</c:v>
                </c:pt>
                <c:pt idx="66">
                  <c:v>阪南市</c:v>
                </c:pt>
                <c:pt idx="67">
                  <c:v>島本町</c:v>
                </c:pt>
                <c:pt idx="68">
                  <c:v>河内長野市</c:v>
                </c:pt>
                <c:pt idx="69">
                  <c:v>泉南市</c:v>
                </c:pt>
                <c:pt idx="70">
                  <c:v>河南町</c:v>
                </c:pt>
                <c:pt idx="71">
                  <c:v>千早赤阪村</c:v>
                </c:pt>
                <c:pt idx="72">
                  <c:v>太子町</c:v>
                </c:pt>
                <c:pt idx="73">
                  <c:v>能勢町</c:v>
                </c:pt>
              </c:strCache>
            </c:strRef>
          </c:cat>
          <c:val>
            <c:numRef>
              <c:f>'市区町村別_在宅(医科)'!$CS$7:$CS$80</c:f>
              <c:numCache>
                <c:formatCode>0.0%</c:formatCode>
                <c:ptCount val="74"/>
                <c:pt idx="0">
                  <c:v>9.8000000000000004E-2</c:v>
                </c:pt>
                <c:pt idx="1">
                  <c:v>9.7000000000000003E-2</c:v>
                </c:pt>
                <c:pt idx="2">
                  <c:v>9.7000000000000003E-2</c:v>
                </c:pt>
                <c:pt idx="3">
                  <c:v>9.5000000000000001E-2</c:v>
                </c:pt>
                <c:pt idx="4">
                  <c:v>9.5000000000000001E-2</c:v>
                </c:pt>
                <c:pt idx="5">
                  <c:v>9.2999999999999999E-2</c:v>
                </c:pt>
                <c:pt idx="6">
                  <c:v>9.0999999999999998E-2</c:v>
                </c:pt>
                <c:pt idx="7">
                  <c:v>8.8999999999999996E-2</c:v>
                </c:pt>
                <c:pt idx="8">
                  <c:v>8.8999999999999996E-2</c:v>
                </c:pt>
                <c:pt idx="9">
                  <c:v>8.7999999999999995E-2</c:v>
                </c:pt>
                <c:pt idx="10">
                  <c:v>8.6999999999999994E-2</c:v>
                </c:pt>
                <c:pt idx="11">
                  <c:v>8.6999999999999994E-2</c:v>
                </c:pt>
                <c:pt idx="12">
                  <c:v>8.5000000000000006E-2</c:v>
                </c:pt>
                <c:pt idx="13">
                  <c:v>8.5000000000000006E-2</c:v>
                </c:pt>
                <c:pt idx="14">
                  <c:v>8.5000000000000006E-2</c:v>
                </c:pt>
                <c:pt idx="15">
                  <c:v>8.5000000000000006E-2</c:v>
                </c:pt>
                <c:pt idx="16">
                  <c:v>8.5000000000000006E-2</c:v>
                </c:pt>
                <c:pt idx="17">
                  <c:v>8.4000000000000005E-2</c:v>
                </c:pt>
                <c:pt idx="18">
                  <c:v>8.2000000000000003E-2</c:v>
                </c:pt>
                <c:pt idx="19">
                  <c:v>8.1000000000000003E-2</c:v>
                </c:pt>
                <c:pt idx="20">
                  <c:v>8.1000000000000003E-2</c:v>
                </c:pt>
                <c:pt idx="21">
                  <c:v>0.08</c:v>
                </c:pt>
                <c:pt idx="22">
                  <c:v>0.08</c:v>
                </c:pt>
                <c:pt idx="23">
                  <c:v>0.08</c:v>
                </c:pt>
                <c:pt idx="24">
                  <c:v>7.9000000000000001E-2</c:v>
                </c:pt>
                <c:pt idx="25">
                  <c:v>7.8E-2</c:v>
                </c:pt>
                <c:pt idx="26">
                  <c:v>7.6999999999999999E-2</c:v>
                </c:pt>
                <c:pt idx="27">
                  <c:v>7.6999999999999999E-2</c:v>
                </c:pt>
                <c:pt idx="28">
                  <c:v>7.5999999999999998E-2</c:v>
                </c:pt>
                <c:pt idx="29">
                  <c:v>7.5999999999999998E-2</c:v>
                </c:pt>
                <c:pt idx="30">
                  <c:v>7.5999999999999998E-2</c:v>
                </c:pt>
                <c:pt idx="31">
                  <c:v>7.5999999999999998E-2</c:v>
                </c:pt>
                <c:pt idx="32">
                  <c:v>7.4999999999999997E-2</c:v>
                </c:pt>
                <c:pt idx="33">
                  <c:v>7.4999999999999997E-2</c:v>
                </c:pt>
                <c:pt idx="34">
                  <c:v>7.3999999999999996E-2</c:v>
                </c:pt>
                <c:pt idx="35">
                  <c:v>7.3999999999999996E-2</c:v>
                </c:pt>
                <c:pt idx="36">
                  <c:v>7.2999999999999995E-2</c:v>
                </c:pt>
                <c:pt idx="37">
                  <c:v>7.2999999999999995E-2</c:v>
                </c:pt>
                <c:pt idx="38">
                  <c:v>7.2999999999999995E-2</c:v>
                </c:pt>
                <c:pt idx="39">
                  <c:v>7.2999999999999995E-2</c:v>
                </c:pt>
                <c:pt idx="40">
                  <c:v>7.2999999999999995E-2</c:v>
                </c:pt>
                <c:pt idx="41">
                  <c:v>7.2999999999999995E-2</c:v>
                </c:pt>
                <c:pt idx="42">
                  <c:v>7.2999999999999995E-2</c:v>
                </c:pt>
                <c:pt idx="43">
                  <c:v>7.1999999999999995E-2</c:v>
                </c:pt>
                <c:pt idx="44">
                  <c:v>7.0999999999999994E-2</c:v>
                </c:pt>
                <c:pt idx="45">
                  <c:v>7.0999999999999994E-2</c:v>
                </c:pt>
                <c:pt idx="46">
                  <c:v>7.0000000000000007E-2</c:v>
                </c:pt>
                <c:pt idx="47">
                  <c:v>7.0000000000000007E-2</c:v>
                </c:pt>
                <c:pt idx="48">
                  <c:v>7.0000000000000007E-2</c:v>
                </c:pt>
                <c:pt idx="49">
                  <c:v>6.9000000000000006E-2</c:v>
                </c:pt>
                <c:pt idx="50">
                  <c:v>6.9000000000000006E-2</c:v>
                </c:pt>
                <c:pt idx="51">
                  <c:v>6.7000000000000004E-2</c:v>
                </c:pt>
                <c:pt idx="52">
                  <c:v>6.7000000000000004E-2</c:v>
                </c:pt>
                <c:pt idx="53">
                  <c:v>6.6000000000000003E-2</c:v>
                </c:pt>
                <c:pt idx="54">
                  <c:v>6.6000000000000003E-2</c:v>
                </c:pt>
                <c:pt idx="55">
                  <c:v>6.6000000000000003E-2</c:v>
                </c:pt>
                <c:pt idx="56">
                  <c:v>6.3E-2</c:v>
                </c:pt>
                <c:pt idx="57">
                  <c:v>6.2E-2</c:v>
                </c:pt>
                <c:pt idx="58">
                  <c:v>6.0999999999999999E-2</c:v>
                </c:pt>
                <c:pt idx="59">
                  <c:v>6.0999999999999999E-2</c:v>
                </c:pt>
                <c:pt idx="60">
                  <c:v>0.06</c:v>
                </c:pt>
                <c:pt idx="61">
                  <c:v>5.8999999999999997E-2</c:v>
                </c:pt>
                <c:pt idx="62">
                  <c:v>5.8999999999999997E-2</c:v>
                </c:pt>
                <c:pt idx="63">
                  <c:v>5.8999999999999997E-2</c:v>
                </c:pt>
                <c:pt idx="64">
                  <c:v>5.8000000000000003E-2</c:v>
                </c:pt>
                <c:pt idx="65">
                  <c:v>5.8000000000000003E-2</c:v>
                </c:pt>
                <c:pt idx="66">
                  <c:v>5.7000000000000002E-2</c:v>
                </c:pt>
                <c:pt idx="67">
                  <c:v>5.5E-2</c:v>
                </c:pt>
                <c:pt idx="68">
                  <c:v>0.05</c:v>
                </c:pt>
                <c:pt idx="69">
                  <c:v>4.8000000000000001E-2</c:v>
                </c:pt>
                <c:pt idx="70">
                  <c:v>4.7E-2</c:v>
                </c:pt>
                <c:pt idx="71">
                  <c:v>4.4999999999999998E-2</c:v>
                </c:pt>
                <c:pt idx="72">
                  <c:v>4.1000000000000002E-2</c:v>
                </c:pt>
                <c:pt idx="73">
                  <c:v>3.7999999999999999E-2</c:v>
                </c:pt>
              </c:numCache>
            </c:numRef>
          </c:val>
          <c:extLst>
            <c:ext xmlns:c16="http://schemas.microsoft.com/office/drawing/2014/chart" uri="{C3380CC4-5D6E-409C-BE32-E72D297353CC}">
              <c16:uniqueId val="{00000000-FBF9-426B-9D09-01747C99408E}"/>
            </c:ext>
          </c:extLst>
        </c:ser>
        <c:dLbls>
          <c:dLblPos val="outEnd"/>
          <c:showLegendKey val="0"/>
          <c:showVal val="1"/>
          <c:showCatName val="0"/>
          <c:showSerName val="0"/>
          <c:showPercent val="0"/>
          <c:showBubbleSize val="0"/>
        </c:dLbls>
        <c:gapWidth val="150"/>
        <c:axId val="320465856"/>
        <c:axId val="32046641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4878031400966182"/>
                  <c:y val="-0.8931"/>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FBF9-426B-9D09-01747C99408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'市区町村別_在宅(医科)'!$DA$7:$DA$80</c:f>
              <c:numCache>
                <c:formatCode>0.0%</c:formatCode>
                <c:ptCount val="74"/>
                <c:pt idx="0">
                  <c:v>0.08</c:v>
                </c:pt>
                <c:pt idx="1">
                  <c:v>0.08</c:v>
                </c:pt>
                <c:pt idx="2">
                  <c:v>0.08</c:v>
                </c:pt>
                <c:pt idx="3">
                  <c:v>0.08</c:v>
                </c:pt>
                <c:pt idx="4">
                  <c:v>0.08</c:v>
                </c:pt>
                <c:pt idx="5">
                  <c:v>0.08</c:v>
                </c:pt>
                <c:pt idx="6">
                  <c:v>0.08</c:v>
                </c:pt>
                <c:pt idx="7">
                  <c:v>0.08</c:v>
                </c:pt>
                <c:pt idx="8">
                  <c:v>0.08</c:v>
                </c:pt>
                <c:pt idx="9">
                  <c:v>0.08</c:v>
                </c:pt>
                <c:pt idx="10">
                  <c:v>0.08</c:v>
                </c:pt>
                <c:pt idx="11">
                  <c:v>0.08</c:v>
                </c:pt>
                <c:pt idx="12">
                  <c:v>0.08</c:v>
                </c:pt>
                <c:pt idx="13">
                  <c:v>0.08</c:v>
                </c:pt>
                <c:pt idx="14">
                  <c:v>0.08</c:v>
                </c:pt>
                <c:pt idx="15">
                  <c:v>0.08</c:v>
                </c:pt>
                <c:pt idx="16">
                  <c:v>0.08</c:v>
                </c:pt>
                <c:pt idx="17">
                  <c:v>0.08</c:v>
                </c:pt>
                <c:pt idx="18">
                  <c:v>0.08</c:v>
                </c:pt>
                <c:pt idx="19">
                  <c:v>0.08</c:v>
                </c:pt>
                <c:pt idx="20">
                  <c:v>0.08</c:v>
                </c:pt>
                <c:pt idx="21">
                  <c:v>0.08</c:v>
                </c:pt>
                <c:pt idx="22">
                  <c:v>0.08</c:v>
                </c:pt>
                <c:pt idx="23">
                  <c:v>0.08</c:v>
                </c:pt>
                <c:pt idx="24">
                  <c:v>0.08</c:v>
                </c:pt>
                <c:pt idx="25">
                  <c:v>0.08</c:v>
                </c:pt>
                <c:pt idx="26">
                  <c:v>0.08</c:v>
                </c:pt>
                <c:pt idx="27">
                  <c:v>0.08</c:v>
                </c:pt>
                <c:pt idx="28">
                  <c:v>0.08</c:v>
                </c:pt>
                <c:pt idx="29">
                  <c:v>0.08</c:v>
                </c:pt>
                <c:pt idx="30">
                  <c:v>0.08</c:v>
                </c:pt>
                <c:pt idx="31">
                  <c:v>0.08</c:v>
                </c:pt>
                <c:pt idx="32">
                  <c:v>0.08</c:v>
                </c:pt>
                <c:pt idx="33">
                  <c:v>0.08</c:v>
                </c:pt>
                <c:pt idx="34">
                  <c:v>0.08</c:v>
                </c:pt>
                <c:pt idx="35">
                  <c:v>0.08</c:v>
                </c:pt>
                <c:pt idx="36">
                  <c:v>0.08</c:v>
                </c:pt>
                <c:pt idx="37">
                  <c:v>0.08</c:v>
                </c:pt>
                <c:pt idx="38">
                  <c:v>0.08</c:v>
                </c:pt>
                <c:pt idx="39">
                  <c:v>0.08</c:v>
                </c:pt>
                <c:pt idx="40">
                  <c:v>0.08</c:v>
                </c:pt>
                <c:pt idx="41">
                  <c:v>0.08</c:v>
                </c:pt>
                <c:pt idx="42">
                  <c:v>0.08</c:v>
                </c:pt>
                <c:pt idx="43">
                  <c:v>0.08</c:v>
                </c:pt>
                <c:pt idx="44">
                  <c:v>0.08</c:v>
                </c:pt>
                <c:pt idx="45">
                  <c:v>0.08</c:v>
                </c:pt>
                <c:pt idx="46">
                  <c:v>0.08</c:v>
                </c:pt>
                <c:pt idx="47">
                  <c:v>0.08</c:v>
                </c:pt>
                <c:pt idx="48">
                  <c:v>0.08</c:v>
                </c:pt>
                <c:pt idx="49">
                  <c:v>0.08</c:v>
                </c:pt>
                <c:pt idx="50">
                  <c:v>0.08</c:v>
                </c:pt>
                <c:pt idx="51">
                  <c:v>0.08</c:v>
                </c:pt>
                <c:pt idx="52">
                  <c:v>0.08</c:v>
                </c:pt>
                <c:pt idx="53">
                  <c:v>0.08</c:v>
                </c:pt>
                <c:pt idx="54">
                  <c:v>0.08</c:v>
                </c:pt>
                <c:pt idx="55">
                  <c:v>0.08</c:v>
                </c:pt>
                <c:pt idx="56">
                  <c:v>0.08</c:v>
                </c:pt>
                <c:pt idx="57">
                  <c:v>0.08</c:v>
                </c:pt>
                <c:pt idx="58">
                  <c:v>0.08</c:v>
                </c:pt>
                <c:pt idx="59">
                  <c:v>0.08</c:v>
                </c:pt>
                <c:pt idx="60">
                  <c:v>0.08</c:v>
                </c:pt>
                <c:pt idx="61">
                  <c:v>0.08</c:v>
                </c:pt>
                <c:pt idx="62">
                  <c:v>0.08</c:v>
                </c:pt>
                <c:pt idx="63">
                  <c:v>0.08</c:v>
                </c:pt>
                <c:pt idx="64">
                  <c:v>0.08</c:v>
                </c:pt>
                <c:pt idx="65">
                  <c:v>0.08</c:v>
                </c:pt>
                <c:pt idx="66">
                  <c:v>0.08</c:v>
                </c:pt>
                <c:pt idx="67">
                  <c:v>0.08</c:v>
                </c:pt>
                <c:pt idx="68">
                  <c:v>0.08</c:v>
                </c:pt>
                <c:pt idx="69">
                  <c:v>0.08</c:v>
                </c:pt>
                <c:pt idx="70">
                  <c:v>0.08</c:v>
                </c:pt>
                <c:pt idx="71">
                  <c:v>0.08</c:v>
                </c:pt>
                <c:pt idx="72">
                  <c:v>0.08</c:v>
                </c:pt>
                <c:pt idx="73">
                  <c:v>0.08</c:v>
                </c:pt>
              </c:numCache>
            </c:numRef>
          </c:xVal>
          <c:yVal>
            <c:numRef>
              <c:f>'市区町村別_在宅(医科)'!$DD$7:$DD$80</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02-FBF9-426B-9D09-01747C99408E}"/>
            </c:ext>
          </c:extLst>
        </c:ser>
        <c:dLbls>
          <c:showLegendKey val="0"/>
          <c:showVal val="1"/>
          <c:showCatName val="0"/>
          <c:showSerName val="0"/>
          <c:showPercent val="0"/>
          <c:showBubbleSize val="0"/>
        </c:dLbls>
        <c:axId val="320467536"/>
        <c:axId val="320466976"/>
      </c:scatterChart>
      <c:catAx>
        <c:axId val="320465856"/>
        <c:scaling>
          <c:orientation val="maxMin"/>
        </c:scaling>
        <c:delete val="0"/>
        <c:axPos val="l"/>
        <c:numFmt formatCode="General" sourceLinked="0"/>
        <c:majorTickMark val="none"/>
        <c:minorTickMark val="none"/>
        <c:tickLblPos val="nextTo"/>
        <c:spPr>
          <a:ln>
            <a:solidFill>
              <a:srgbClr val="7F7F7F"/>
            </a:solidFill>
          </a:ln>
        </c:spPr>
        <c:crossAx val="320466416"/>
        <c:crosses val="autoZero"/>
        <c:auto val="1"/>
        <c:lblAlgn val="ctr"/>
        <c:lblOffset val="100"/>
        <c:noMultiLvlLbl val="0"/>
      </c:catAx>
      <c:valAx>
        <c:axId val="320466416"/>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948647342995169"/>
              <c:y val="2.8773730158730158E-2"/>
            </c:manualLayout>
          </c:layout>
          <c:overlay val="0"/>
        </c:title>
        <c:numFmt formatCode="0.0%" sourceLinked="0"/>
        <c:majorTickMark val="out"/>
        <c:minorTickMark val="none"/>
        <c:tickLblPos val="nextTo"/>
        <c:spPr>
          <a:ln>
            <a:solidFill>
              <a:srgbClr val="7F7F7F"/>
            </a:solidFill>
          </a:ln>
        </c:spPr>
        <c:crossAx val="320465856"/>
        <c:crosses val="autoZero"/>
        <c:crossBetween val="between"/>
      </c:valAx>
      <c:valAx>
        <c:axId val="320466976"/>
        <c:scaling>
          <c:orientation val="minMax"/>
          <c:max val="50"/>
          <c:min val="0"/>
        </c:scaling>
        <c:delete val="1"/>
        <c:axPos val="r"/>
        <c:numFmt formatCode="General" sourceLinked="1"/>
        <c:majorTickMark val="out"/>
        <c:minorTickMark val="none"/>
        <c:tickLblPos val="nextTo"/>
        <c:crossAx val="320467536"/>
        <c:crosses val="max"/>
        <c:crossBetween val="midCat"/>
      </c:valAx>
      <c:valAx>
        <c:axId val="320467536"/>
        <c:scaling>
          <c:orientation val="minMax"/>
        </c:scaling>
        <c:delete val="1"/>
        <c:axPos val="b"/>
        <c:numFmt formatCode="0.0%" sourceLinked="1"/>
        <c:majorTickMark val="out"/>
        <c:minorTickMark val="none"/>
        <c:tickLblPos val="nextTo"/>
        <c:crossAx val="320466976"/>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50483091787438"/>
          <c:y val="7.8162778672273808E-2"/>
          <c:w val="0.79858671497584544"/>
          <c:h val="0.91713182910959656"/>
        </c:manualLayout>
      </c:layout>
      <c:barChart>
        <c:barDir val="bar"/>
        <c:grouping val="clustered"/>
        <c:varyColors val="0"/>
        <c:ser>
          <c:idx val="0"/>
          <c:order val="0"/>
          <c:tx>
            <c:strRef>
              <c:f>'市区町村別_在宅(医科)'!$CV$6</c:f>
              <c:strCache>
                <c:ptCount val="1"/>
                <c:pt idx="0">
                  <c:v>前年度との差分(訪問診療患者割合(医科))</c:v>
                </c:pt>
              </c:strCache>
            </c:strRef>
          </c:tx>
          <c:spPr>
            <a:solidFill>
              <a:schemeClr val="accent1"/>
            </a:solidFill>
            <a:ln>
              <a:noFill/>
            </a:ln>
          </c:spPr>
          <c:invertIfNegative val="0"/>
          <c:dLbls>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'市区町村別_在宅(医科)'!$CQ$7:$CQ$80</c:f>
              <c:strCache>
                <c:ptCount val="74"/>
                <c:pt idx="0">
                  <c:v>東住吉区</c:v>
                </c:pt>
                <c:pt idx="1">
                  <c:v>田尻町</c:v>
                </c:pt>
                <c:pt idx="2">
                  <c:v>八尾市</c:v>
                </c:pt>
                <c:pt idx="3">
                  <c:v>豊中市</c:v>
                </c:pt>
                <c:pt idx="4">
                  <c:v>池田市</c:v>
                </c:pt>
                <c:pt idx="5">
                  <c:v>箕面市</c:v>
                </c:pt>
                <c:pt idx="6">
                  <c:v>旭区</c:v>
                </c:pt>
                <c:pt idx="7">
                  <c:v>阿倍野区</c:v>
                </c:pt>
                <c:pt idx="8">
                  <c:v>中央区</c:v>
                </c:pt>
                <c:pt idx="9">
                  <c:v>藤井寺市</c:v>
                </c:pt>
                <c:pt idx="10">
                  <c:v>東成区</c:v>
                </c:pt>
                <c:pt idx="11">
                  <c:v>天王寺区</c:v>
                </c:pt>
                <c:pt idx="12">
                  <c:v>平野区</c:v>
                </c:pt>
                <c:pt idx="13">
                  <c:v>住吉区</c:v>
                </c:pt>
                <c:pt idx="14">
                  <c:v>吹田市</c:v>
                </c:pt>
                <c:pt idx="15">
                  <c:v>城東区</c:v>
                </c:pt>
                <c:pt idx="16">
                  <c:v>堺市西区</c:v>
                </c:pt>
                <c:pt idx="17">
                  <c:v>生野区</c:v>
                </c:pt>
                <c:pt idx="18">
                  <c:v>大阪市</c:v>
                </c:pt>
                <c:pt idx="19">
                  <c:v>東大阪市</c:v>
                </c:pt>
                <c:pt idx="20">
                  <c:v>松原市</c:v>
                </c:pt>
                <c:pt idx="21">
                  <c:v>守口市</c:v>
                </c:pt>
                <c:pt idx="22">
                  <c:v>堺市堺区</c:v>
                </c:pt>
                <c:pt idx="23">
                  <c:v>浪速区</c:v>
                </c:pt>
                <c:pt idx="24">
                  <c:v>羽曳野市</c:v>
                </c:pt>
                <c:pt idx="25">
                  <c:v>高石市</c:v>
                </c:pt>
                <c:pt idx="26">
                  <c:v>堺市中区</c:v>
                </c:pt>
                <c:pt idx="27">
                  <c:v>堺市</c:v>
                </c:pt>
                <c:pt idx="28">
                  <c:v>茨木市</c:v>
                </c:pt>
                <c:pt idx="29">
                  <c:v>北区</c:v>
                </c:pt>
                <c:pt idx="30">
                  <c:v>福島区</c:v>
                </c:pt>
                <c:pt idx="31">
                  <c:v>東淀川区</c:v>
                </c:pt>
                <c:pt idx="32">
                  <c:v>西成区</c:v>
                </c:pt>
                <c:pt idx="33">
                  <c:v>都島区</c:v>
                </c:pt>
                <c:pt idx="34">
                  <c:v>忠岡町</c:v>
                </c:pt>
                <c:pt idx="35">
                  <c:v>淀川区</c:v>
                </c:pt>
                <c:pt idx="36">
                  <c:v>高槻市</c:v>
                </c:pt>
                <c:pt idx="37">
                  <c:v>堺市北区</c:v>
                </c:pt>
                <c:pt idx="38">
                  <c:v>泉佐野市</c:v>
                </c:pt>
                <c:pt idx="39">
                  <c:v>西淀川区</c:v>
                </c:pt>
                <c:pt idx="40">
                  <c:v>堺市東区</c:v>
                </c:pt>
                <c:pt idx="41">
                  <c:v>岬町</c:v>
                </c:pt>
                <c:pt idx="42">
                  <c:v>鶴見区</c:v>
                </c:pt>
                <c:pt idx="43">
                  <c:v>枚方市</c:v>
                </c:pt>
                <c:pt idx="44">
                  <c:v>大東市</c:v>
                </c:pt>
                <c:pt idx="45">
                  <c:v>岸和田市</c:v>
                </c:pt>
                <c:pt idx="46">
                  <c:v>泉大津市</c:v>
                </c:pt>
                <c:pt idx="47">
                  <c:v>大阪狭山市</c:v>
                </c:pt>
                <c:pt idx="48">
                  <c:v>和泉市</c:v>
                </c:pt>
                <c:pt idx="49">
                  <c:v>柏原市</c:v>
                </c:pt>
                <c:pt idx="50">
                  <c:v>堺市美原区</c:v>
                </c:pt>
                <c:pt idx="51">
                  <c:v>熊取町</c:v>
                </c:pt>
                <c:pt idx="52">
                  <c:v>堺市南区</c:v>
                </c:pt>
                <c:pt idx="53">
                  <c:v>寝屋川市</c:v>
                </c:pt>
                <c:pt idx="54">
                  <c:v>四條畷市</c:v>
                </c:pt>
                <c:pt idx="55">
                  <c:v>西区</c:v>
                </c:pt>
                <c:pt idx="56">
                  <c:v>住之江区</c:v>
                </c:pt>
                <c:pt idx="57">
                  <c:v>摂津市</c:v>
                </c:pt>
                <c:pt idx="58">
                  <c:v>貝塚市</c:v>
                </c:pt>
                <c:pt idx="59">
                  <c:v>門真市</c:v>
                </c:pt>
                <c:pt idx="60">
                  <c:v>豊能町</c:v>
                </c:pt>
                <c:pt idx="61">
                  <c:v>交野市</c:v>
                </c:pt>
                <c:pt idx="62">
                  <c:v>港区</c:v>
                </c:pt>
                <c:pt idx="63">
                  <c:v>富田林市</c:v>
                </c:pt>
                <c:pt idx="64">
                  <c:v>大正区</c:v>
                </c:pt>
                <c:pt idx="65">
                  <c:v>此花区</c:v>
                </c:pt>
                <c:pt idx="66">
                  <c:v>阪南市</c:v>
                </c:pt>
                <c:pt idx="67">
                  <c:v>島本町</c:v>
                </c:pt>
                <c:pt idx="68">
                  <c:v>河内長野市</c:v>
                </c:pt>
                <c:pt idx="69">
                  <c:v>泉南市</c:v>
                </c:pt>
                <c:pt idx="70">
                  <c:v>河南町</c:v>
                </c:pt>
                <c:pt idx="71">
                  <c:v>千早赤阪村</c:v>
                </c:pt>
                <c:pt idx="72">
                  <c:v>太子町</c:v>
                </c:pt>
                <c:pt idx="73">
                  <c:v>能勢町</c:v>
                </c:pt>
              </c:strCache>
            </c:strRef>
          </c:cat>
          <c:val>
            <c:numRef>
              <c:f>'市区町村別_在宅(医科)'!$CV$7:$CV$80</c:f>
              <c:numCache>
                <c:formatCode>General</c:formatCode>
                <c:ptCount val="74"/>
                <c:pt idx="0">
                  <c:v>0.30000000000000027</c:v>
                </c:pt>
                <c:pt idx="1">
                  <c:v>0.10000000000000009</c:v>
                </c:pt>
                <c:pt idx="2">
                  <c:v>0.30000000000000027</c:v>
                </c:pt>
                <c:pt idx="3">
                  <c:v>0.20000000000000018</c:v>
                </c:pt>
                <c:pt idx="4">
                  <c:v>0.60000000000000053</c:v>
                </c:pt>
                <c:pt idx="5">
                  <c:v>0.10000000000000009</c:v>
                </c:pt>
                <c:pt idx="6">
                  <c:v>-0.30000000000000027</c:v>
                </c:pt>
                <c:pt idx="7">
                  <c:v>0.10000000000000009</c:v>
                </c:pt>
                <c:pt idx="8">
                  <c:v>-0.70000000000000062</c:v>
                </c:pt>
                <c:pt idx="9">
                  <c:v>0.10000000000000009</c:v>
                </c:pt>
                <c:pt idx="10">
                  <c:v>-0.30000000000000027</c:v>
                </c:pt>
                <c:pt idx="11">
                  <c:v>-0.10000000000000009</c:v>
                </c:pt>
                <c:pt idx="12">
                  <c:v>0.30000000000000027</c:v>
                </c:pt>
                <c:pt idx="13">
                  <c:v>-0.29999999999999888</c:v>
                </c:pt>
                <c:pt idx="14">
                  <c:v>0.10000000000000009</c:v>
                </c:pt>
                <c:pt idx="15">
                  <c:v>0</c:v>
                </c:pt>
                <c:pt idx="16">
                  <c:v>-0.19999999999999879</c:v>
                </c:pt>
                <c:pt idx="17">
                  <c:v>0.30000000000000027</c:v>
                </c:pt>
                <c:pt idx="18">
                  <c:v>0</c:v>
                </c:pt>
                <c:pt idx="19">
                  <c:v>0.10000000000000009</c:v>
                </c:pt>
                <c:pt idx="20">
                  <c:v>0.40000000000000036</c:v>
                </c:pt>
                <c:pt idx="21">
                  <c:v>-0.10000000000000009</c:v>
                </c:pt>
                <c:pt idx="22">
                  <c:v>0.30000000000000027</c:v>
                </c:pt>
                <c:pt idx="23">
                  <c:v>0.30000000000000027</c:v>
                </c:pt>
                <c:pt idx="24">
                  <c:v>0.20000000000000018</c:v>
                </c:pt>
                <c:pt idx="25">
                  <c:v>-0.30000000000000027</c:v>
                </c:pt>
                <c:pt idx="26">
                  <c:v>0.30000000000000027</c:v>
                </c:pt>
                <c:pt idx="27">
                  <c:v>0.10000000000000009</c:v>
                </c:pt>
                <c:pt idx="28">
                  <c:v>0</c:v>
                </c:pt>
                <c:pt idx="29">
                  <c:v>-0.10000000000000009</c:v>
                </c:pt>
                <c:pt idx="30">
                  <c:v>-0.20000000000000018</c:v>
                </c:pt>
                <c:pt idx="31">
                  <c:v>0.20000000000000018</c:v>
                </c:pt>
                <c:pt idx="32">
                  <c:v>0.40000000000000036</c:v>
                </c:pt>
                <c:pt idx="33">
                  <c:v>-0.20000000000000018</c:v>
                </c:pt>
                <c:pt idx="34">
                  <c:v>0.30000000000000027</c:v>
                </c:pt>
                <c:pt idx="35">
                  <c:v>-0.10000000000000009</c:v>
                </c:pt>
                <c:pt idx="36">
                  <c:v>0</c:v>
                </c:pt>
                <c:pt idx="37">
                  <c:v>0.20000000000000018</c:v>
                </c:pt>
                <c:pt idx="38">
                  <c:v>-0.20000000000000018</c:v>
                </c:pt>
                <c:pt idx="39">
                  <c:v>-0.10000000000000009</c:v>
                </c:pt>
                <c:pt idx="40">
                  <c:v>0</c:v>
                </c:pt>
                <c:pt idx="41">
                  <c:v>-0.10000000000000009</c:v>
                </c:pt>
                <c:pt idx="42">
                  <c:v>0.10000000000000009</c:v>
                </c:pt>
                <c:pt idx="43">
                  <c:v>0.10000000000000009</c:v>
                </c:pt>
                <c:pt idx="44">
                  <c:v>0</c:v>
                </c:pt>
                <c:pt idx="45">
                  <c:v>0.39999999999999897</c:v>
                </c:pt>
                <c:pt idx="46">
                  <c:v>-0.19999999999999879</c:v>
                </c:pt>
                <c:pt idx="47">
                  <c:v>0.30000000000000027</c:v>
                </c:pt>
                <c:pt idx="48">
                  <c:v>0</c:v>
                </c:pt>
                <c:pt idx="49">
                  <c:v>0.10000000000000009</c:v>
                </c:pt>
                <c:pt idx="50">
                  <c:v>-0.10000000000000009</c:v>
                </c:pt>
                <c:pt idx="51">
                  <c:v>-0.20000000000000018</c:v>
                </c:pt>
                <c:pt idx="52">
                  <c:v>0.30000000000000027</c:v>
                </c:pt>
                <c:pt idx="53">
                  <c:v>0.10000000000000009</c:v>
                </c:pt>
                <c:pt idx="54">
                  <c:v>0</c:v>
                </c:pt>
                <c:pt idx="55">
                  <c:v>0</c:v>
                </c:pt>
                <c:pt idx="56">
                  <c:v>-0.20000000000000018</c:v>
                </c:pt>
                <c:pt idx="57">
                  <c:v>0.10000000000000009</c:v>
                </c:pt>
                <c:pt idx="58">
                  <c:v>0.39999999999999969</c:v>
                </c:pt>
                <c:pt idx="59">
                  <c:v>0.39999999999999969</c:v>
                </c:pt>
                <c:pt idx="60">
                  <c:v>0</c:v>
                </c:pt>
                <c:pt idx="61">
                  <c:v>9.9999999999999395E-2</c:v>
                </c:pt>
                <c:pt idx="62">
                  <c:v>0.2999999999999996</c:v>
                </c:pt>
                <c:pt idx="63">
                  <c:v>0.19999999999999948</c:v>
                </c:pt>
                <c:pt idx="64">
                  <c:v>0.10000000000000009</c:v>
                </c:pt>
                <c:pt idx="65">
                  <c:v>-0.19999999999999948</c:v>
                </c:pt>
                <c:pt idx="66">
                  <c:v>0.20000000000000018</c:v>
                </c:pt>
                <c:pt idx="67">
                  <c:v>0.49999999999999978</c:v>
                </c:pt>
                <c:pt idx="68">
                  <c:v>0.10000000000000009</c:v>
                </c:pt>
                <c:pt idx="69">
                  <c:v>0.40000000000000036</c:v>
                </c:pt>
                <c:pt idx="70">
                  <c:v>-0.30000000000000027</c:v>
                </c:pt>
                <c:pt idx="71">
                  <c:v>0.49999999999999978</c:v>
                </c:pt>
                <c:pt idx="72">
                  <c:v>-0.2999999999999996</c:v>
                </c:pt>
                <c:pt idx="73">
                  <c:v>-0.20000000000000018</c:v>
                </c:pt>
              </c:numCache>
            </c:numRef>
          </c:val>
          <c:extLst>
            <c:ext xmlns:c16="http://schemas.microsoft.com/office/drawing/2014/chart" uri="{C3380CC4-5D6E-409C-BE32-E72D297353CC}">
              <c16:uniqueId val="{00000000-AF83-4501-9C35-5F915940ACE5}"/>
            </c:ext>
          </c:extLst>
        </c:ser>
        <c:dLbls>
          <c:dLblPos val="outEnd"/>
          <c:showLegendKey val="0"/>
          <c:showVal val="1"/>
          <c:showCatName val="0"/>
          <c:showSerName val="0"/>
          <c:showPercent val="0"/>
          <c:showBubbleSize val="0"/>
        </c:dLbls>
        <c:gapWidth val="150"/>
        <c:axId val="266085888"/>
        <c:axId val="266086448"/>
      </c:barChart>
      <c:scatterChart>
        <c:scatterStyle val="lineMarker"/>
        <c:varyColors val="0"/>
        <c:ser>
          <c:idx val="1"/>
          <c:order val="1"/>
          <c:tx>
            <c:strRef>
              <c:f>'市区町村別_在宅(医科)'!$B$81:$C$81</c:f>
              <c:strCache>
                <c:ptCount val="1"/>
                <c:pt idx="0">
                  <c:v>広域連合全体</c:v>
                </c:pt>
              </c:strCache>
            </c:strRef>
          </c:tx>
          <c:spPr>
            <a:ln w="28575">
              <a:solidFill>
                <a:srgbClr val="BE4B48"/>
              </a:solidFill>
            </a:ln>
          </c:spPr>
          <c:marker>
            <c:symbol val="none"/>
          </c:marker>
          <c:dLbls>
            <c:dLbl>
              <c:idx val="0"/>
              <c:layout>
                <c:manualLayout>
                  <c:x val="0.10583333333333333"/>
                  <c:y val="-0.89403976190476186"/>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AF83-4501-9C35-5F915940ACE5}"/>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'市区町村別_在宅(医科)'!$DC$7:$DC$80</c:f>
              <c:numCache>
                <c:formatCode>General</c:formatCode>
                <c:ptCount val="74"/>
                <c:pt idx="0">
                  <c:v>0.20000000000000018</c:v>
                </c:pt>
                <c:pt idx="1">
                  <c:v>0.20000000000000018</c:v>
                </c:pt>
                <c:pt idx="2">
                  <c:v>0.20000000000000018</c:v>
                </c:pt>
                <c:pt idx="3">
                  <c:v>0.20000000000000018</c:v>
                </c:pt>
                <c:pt idx="4">
                  <c:v>0.20000000000000018</c:v>
                </c:pt>
                <c:pt idx="5">
                  <c:v>0.20000000000000018</c:v>
                </c:pt>
                <c:pt idx="6">
                  <c:v>0.20000000000000018</c:v>
                </c:pt>
                <c:pt idx="7">
                  <c:v>0.20000000000000018</c:v>
                </c:pt>
                <c:pt idx="8">
                  <c:v>0.20000000000000018</c:v>
                </c:pt>
                <c:pt idx="9">
                  <c:v>0.20000000000000018</c:v>
                </c:pt>
                <c:pt idx="10">
                  <c:v>0.20000000000000018</c:v>
                </c:pt>
                <c:pt idx="11">
                  <c:v>0.20000000000000018</c:v>
                </c:pt>
                <c:pt idx="12">
                  <c:v>0.20000000000000018</c:v>
                </c:pt>
                <c:pt idx="13">
                  <c:v>0.20000000000000018</c:v>
                </c:pt>
                <c:pt idx="14">
                  <c:v>0.20000000000000018</c:v>
                </c:pt>
                <c:pt idx="15">
                  <c:v>0.20000000000000018</c:v>
                </c:pt>
                <c:pt idx="16">
                  <c:v>0.20000000000000018</c:v>
                </c:pt>
                <c:pt idx="17">
                  <c:v>0.20000000000000018</c:v>
                </c:pt>
                <c:pt idx="18">
                  <c:v>0.20000000000000018</c:v>
                </c:pt>
                <c:pt idx="19">
                  <c:v>0.20000000000000018</c:v>
                </c:pt>
                <c:pt idx="20">
                  <c:v>0.20000000000000018</c:v>
                </c:pt>
                <c:pt idx="21">
                  <c:v>0.20000000000000018</c:v>
                </c:pt>
                <c:pt idx="22">
                  <c:v>0.20000000000000018</c:v>
                </c:pt>
                <c:pt idx="23">
                  <c:v>0.20000000000000018</c:v>
                </c:pt>
                <c:pt idx="24">
                  <c:v>0.20000000000000018</c:v>
                </c:pt>
                <c:pt idx="25">
                  <c:v>0.20000000000000018</c:v>
                </c:pt>
                <c:pt idx="26">
                  <c:v>0.20000000000000018</c:v>
                </c:pt>
                <c:pt idx="27">
                  <c:v>0.20000000000000018</c:v>
                </c:pt>
                <c:pt idx="28">
                  <c:v>0.20000000000000018</c:v>
                </c:pt>
                <c:pt idx="29">
                  <c:v>0.20000000000000018</c:v>
                </c:pt>
                <c:pt idx="30">
                  <c:v>0.20000000000000018</c:v>
                </c:pt>
                <c:pt idx="31">
                  <c:v>0.20000000000000018</c:v>
                </c:pt>
                <c:pt idx="32">
                  <c:v>0.20000000000000018</c:v>
                </c:pt>
                <c:pt idx="33">
                  <c:v>0.20000000000000018</c:v>
                </c:pt>
                <c:pt idx="34">
                  <c:v>0.20000000000000018</c:v>
                </c:pt>
                <c:pt idx="35">
                  <c:v>0.20000000000000018</c:v>
                </c:pt>
                <c:pt idx="36">
                  <c:v>0.20000000000000018</c:v>
                </c:pt>
                <c:pt idx="37">
                  <c:v>0.20000000000000018</c:v>
                </c:pt>
                <c:pt idx="38">
                  <c:v>0.20000000000000018</c:v>
                </c:pt>
                <c:pt idx="39">
                  <c:v>0.20000000000000018</c:v>
                </c:pt>
                <c:pt idx="40">
                  <c:v>0.20000000000000018</c:v>
                </c:pt>
                <c:pt idx="41">
                  <c:v>0.20000000000000018</c:v>
                </c:pt>
                <c:pt idx="42">
                  <c:v>0.20000000000000018</c:v>
                </c:pt>
                <c:pt idx="43">
                  <c:v>0.20000000000000018</c:v>
                </c:pt>
                <c:pt idx="44">
                  <c:v>0.20000000000000018</c:v>
                </c:pt>
                <c:pt idx="45">
                  <c:v>0.20000000000000018</c:v>
                </c:pt>
                <c:pt idx="46">
                  <c:v>0.20000000000000018</c:v>
                </c:pt>
                <c:pt idx="47">
                  <c:v>0.20000000000000018</c:v>
                </c:pt>
                <c:pt idx="48">
                  <c:v>0.20000000000000018</c:v>
                </c:pt>
                <c:pt idx="49">
                  <c:v>0.20000000000000018</c:v>
                </c:pt>
                <c:pt idx="50">
                  <c:v>0.20000000000000018</c:v>
                </c:pt>
                <c:pt idx="51">
                  <c:v>0.20000000000000018</c:v>
                </c:pt>
                <c:pt idx="52">
                  <c:v>0.20000000000000018</c:v>
                </c:pt>
                <c:pt idx="53">
                  <c:v>0.20000000000000018</c:v>
                </c:pt>
                <c:pt idx="54">
                  <c:v>0.20000000000000018</c:v>
                </c:pt>
                <c:pt idx="55">
                  <c:v>0.20000000000000018</c:v>
                </c:pt>
                <c:pt idx="56">
                  <c:v>0.20000000000000018</c:v>
                </c:pt>
                <c:pt idx="57">
                  <c:v>0.20000000000000018</c:v>
                </c:pt>
                <c:pt idx="58">
                  <c:v>0.20000000000000018</c:v>
                </c:pt>
                <c:pt idx="59">
                  <c:v>0.20000000000000018</c:v>
                </c:pt>
                <c:pt idx="60">
                  <c:v>0.20000000000000018</c:v>
                </c:pt>
                <c:pt idx="61">
                  <c:v>0.20000000000000018</c:v>
                </c:pt>
                <c:pt idx="62">
                  <c:v>0.20000000000000018</c:v>
                </c:pt>
                <c:pt idx="63">
                  <c:v>0.20000000000000018</c:v>
                </c:pt>
                <c:pt idx="64">
                  <c:v>0.20000000000000018</c:v>
                </c:pt>
                <c:pt idx="65">
                  <c:v>0.20000000000000018</c:v>
                </c:pt>
                <c:pt idx="66">
                  <c:v>0.20000000000000018</c:v>
                </c:pt>
                <c:pt idx="67">
                  <c:v>0.20000000000000018</c:v>
                </c:pt>
                <c:pt idx="68">
                  <c:v>0.20000000000000018</c:v>
                </c:pt>
                <c:pt idx="69">
                  <c:v>0.20000000000000018</c:v>
                </c:pt>
                <c:pt idx="70">
                  <c:v>0.20000000000000018</c:v>
                </c:pt>
                <c:pt idx="71">
                  <c:v>0.20000000000000018</c:v>
                </c:pt>
                <c:pt idx="72">
                  <c:v>0.20000000000000018</c:v>
                </c:pt>
                <c:pt idx="73">
                  <c:v>0.20000000000000018</c:v>
                </c:pt>
              </c:numCache>
            </c:numRef>
          </c:xVal>
          <c:yVal>
            <c:numRef>
              <c:f>'市区町村別_在宅(医科)'!$DD$7:$DD$80</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02-AF83-4501-9C35-5F915940ACE5}"/>
            </c:ext>
          </c:extLst>
        </c:ser>
        <c:dLbls>
          <c:showLegendKey val="0"/>
          <c:showVal val="1"/>
          <c:showCatName val="0"/>
          <c:showSerName val="0"/>
          <c:showPercent val="0"/>
          <c:showBubbleSize val="0"/>
        </c:dLbls>
        <c:axId val="266087568"/>
        <c:axId val="266087008"/>
      </c:scatterChart>
      <c:catAx>
        <c:axId val="266085888"/>
        <c:scaling>
          <c:orientation val="maxMin"/>
        </c:scaling>
        <c:delete val="0"/>
        <c:axPos val="l"/>
        <c:numFmt formatCode="General" sourceLinked="0"/>
        <c:majorTickMark val="none"/>
        <c:minorTickMark val="none"/>
        <c:tickLblPos val="low"/>
        <c:spPr>
          <a:ln>
            <a:solidFill>
              <a:srgbClr val="7F7F7F"/>
            </a:solidFill>
          </a:ln>
        </c:spPr>
        <c:crossAx val="266086448"/>
        <c:crosses val="autoZero"/>
        <c:auto val="1"/>
        <c:lblAlgn val="ctr"/>
        <c:lblOffset val="100"/>
        <c:noMultiLvlLbl val="0"/>
      </c:catAx>
      <c:valAx>
        <c:axId val="266086448"/>
        <c:scaling>
          <c:orientation val="minMax"/>
        </c:scaling>
        <c:delete val="0"/>
        <c:axPos val="t"/>
        <c:majorGridlines>
          <c:spPr>
            <a:ln>
              <a:solidFill>
                <a:srgbClr val="D9D9D9"/>
              </a:solidFill>
            </a:ln>
          </c:spPr>
        </c:majorGridlines>
        <c:title>
          <c:tx>
            <c:rich>
              <a:bodyPr/>
              <a:lstStyle/>
              <a:p>
                <a:pPr>
                  <a:defRPr/>
                </a:pPr>
                <a:r>
                  <a:rPr lang="en-US"/>
                  <a:t>(pt)</a:t>
                </a:r>
                <a:endParaRPr lang="ja-JP"/>
              </a:p>
            </c:rich>
          </c:tx>
          <c:layout>
            <c:manualLayout>
              <c:xMode val="edge"/>
              <c:yMode val="edge"/>
              <c:x val="0.89948647342995169"/>
              <c:y val="2.8773730158730158E-2"/>
            </c:manualLayout>
          </c:layout>
          <c:overlay val="0"/>
        </c:title>
        <c:numFmt formatCode="#,##0.0_ ;[Red]\-#,##0.0\ " sourceLinked="0"/>
        <c:majorTickMark val="out"/>
        <c:minorTickMark val="none"/>
        <c:tickLblPos val="nextTo"/>
        <c:spPr>
          <a:ln>
            <a:solidFill>
              <a:srgbClr val="7F7F7F"/>
            </a:solidFill>
          </a:ln>
        </c:spPr>
        <c:crossAx val="266085888"/>
        <c:crosses val="autoZero"/>
        <c:crossBetween val="between"/>
      </c:valAx>
      <c:valAx>
        <c:axId val="266087008"/>
        <c:scaling>
          <c:orientation val="minMax"/>
          <c:max val="50"/>
          <c:min val="0"/>
        </c:scaling>
        <c:delete val="1"/>
        <c:axPos val="r"/>
        <c:numFmt formatCode="General" sourceLinked="1"/>
        <c:majorTickMark val="out"/>
        <c:minorTickMark val="none"/>
        <c:tickLblPos val="nextTo"/>
        <c:crossAx val="266087568"/>
        <c:crosses val="max"/>
        <c:crossBetween val="midCat"/>
      </c:valAx>
      <c:valAx>
        <c:axId val="266087568"/>
        <c:scaling>
          <c:orientation val="minMax"/>
        </c:scaling>
        <c:delete val="1"/>
        <c:axPos val="b"/>
        <c:numFmt formatCode="General" sourceLinked="1"/>
        <c:majorTickMark val="out"/>
        <c:minorTickMark val="none"/>
        <c:tickLblPos val="nextTo"/>
        <c:crossAx val="266087008"/>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712867903198241E-2"/>
          <c:y val="0.15578703703703703"/>
          <c:w val="0.81469570894623144"/>
          <c:h val="0.73907018529965429"/>
        </c:manualLayout>
      </c:layout>
      <c:barChart>
        <c:barDir val="col"/>
        <c:grouping val="clustered"/>
        <c:varyColors val="0"/>
        <c:ser>
          <c:idx val="0"/>
          <c:order val="0"/>
          <c:tx>
            <c:v>在宅医療患者数(歯科)</c:v>
          </c:tx>
          <c:spPr>
            <a:solidFill>
              <a:srgbClr val="FFC000"/>
            </a:solidFill>
            <a:ln>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'年齢階層別_在宅(歯科)'!$B$6:$B$12</c:f>
              <c:strCache>
                <c:ptCount val="7"/>
                <c:pt idx="0">
                  <c:v>65歳～69歳</c:v>
                </c:pt>
                <c:pt idx="1">
                  <c:v>70歳～74歳</c:v>
                </c:pt>
                <c:pt idx="2">
                  <c:v>75歳～79歳</c:v>
                </c:pt>
                <c:pt idx="3">
                  <c:v>80歳～84歳</c:v>
                </c:pt>
                <c:pt idx="4">
                  <c:v>85歳～89歳</c:v>
                </c:pt>
                <c:pt idx="5">
                  <c:v>90歳～94歳</c:v>
                </c:pt>
                <c:pt idx="6">
                  <c:v>95歳～</c:v>
                </c:pt>
              </c:strCache>
            </c:strRef>
          </c:cat>
          <c:val>
            <c:numRef>
              <c:f>'年齢階層別_在宅(歯科)'!$D$6:$D$12</c:f>
              <c:numCache>
                <c:formatCode>General</c:formatCode>
                <c:ptCount val="7"/>
                <c:pt idx="0">
                  <c:v>179</c:v>
                </c:pt>
                <c:pt idx="1">
                  <c:v>718</c:v>
                </c:pt>
                <c:pt idx="2">
                  <c:v>10288</c:v>
                </c:pt>
                <c:pt idx="3">
                  <c:v>21450</c:v>
                </c:pt>
                <c:pt idx="4">
                  <c:v>31694</c:v>
                </c:pt>
                <c:pt idx="5">
                  <c:v>29271</c:v>
                </c:pt>
                <c:pt idx="6">
                  <c:v>16118</c:v>
                </c:pt>
              </c:numCache>
            </c:numRef>
          </c:val>
          <c:extLst>
            <c:ext xmlns:c16="http://schemas.microsoft.com/office/drawing/2014/chart" uri="{C3380CC4-5D6E-409C-BE32-E72D297353CC}">
              <c16:uniqueId val="{00000000-B1EF-4B49-A27F-7C6236A7521D}"/>
            </c:ext>
          </c:extLst>
        </c:ser>
        <c:dLbls>
          <c:showLegendKey val="0"/>
          <c:showVal val="0"/>
          <c:showCatName val="0"/>
          <c:showSerName val="0"/>
          <c:showPercent val="0"/>
          <c:showBubbleSize val="0"/>
        </c:dLbls>
        <c:gapWidth val="150"/>
        <c:axId val="331468704"/>
        <c:axId val="331469264"/>
      </c:barChart>
      <c:lineChart>
        <c:grouping val="standard"/>
        <c:varyColors val="0"/>
        <c:ser>
          <c:idx val="1"/>
          <c:order val="1"/>
          <c:tx>
            <c:v>在宅医療患者割合(歯科)</c:v>
          </c:tx>
          <c:spPr>
            <a:ln>
              <a:solidFill>
                <a:srgbClr val="D99694"/>
              </a:solidFill>
            </a:ln>
          </c:spPr>
          <c:marker>
            <c:symbol val="circle"/>
            <c:size val="5"/>
            <c:spPr>
              <a:solidFill>
                <a:srgbClr val="D99694"/>
              </a:solidFill>
              <a:ln>
                <a:noFill/>
              </a:ln>
            </c:spPr>
          </c:marker>
          <c:dLbls>
            <c:dLbl>
              <c:idx val="2"/>
              <c:layout>
                <c:manualLayout>
                  <c:x val="-1.4946065883115789E-2"/>
                  <c:y val="-3.9124302487722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BD2-467E-90CF-673245CBF2D9}"/>
                </c:ext>
              </c:extLst>
            </c:dLbl>
            <c:dLbl>
              <c:idx val="4"/>
              <c:layout>
                <c:manualLayout>
                  <c:x val="-3.8639153691589212E-2"/>
                  <c:y val="-3.62994431023273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BD2-467E-90CF-673245CBF2D9}"/>
                </c:ext>
              </c:extLst>
            </c:dLbl>
            <c:dLbl>
              <c:idx val="5"/>
              <c:layout>
                <c:manualLayout>
                  <c:x val="-3.8639153691589212E-2"/>
                  <c:y val="-3.62994431023273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BD2-467E-90CF-673245CBF2D9}"/>
                </c:ext>
              </c:extLst>
            </c:dLbl>
            <c:dLbl>
              <c:idx val="6"/>
              <c:layout>
                <c:manualLayout>
                  <c:x val="-2.6209992874029468E-2"/>
                  <c:y val="-2.78248649461419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88-4B23-87D0-B11940938CF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'年齢階層別_在宅(歯科)'!$B$6:$B$12</c:f>
              <c:strCache>
                <c:ptCount val="7"/>
                <c:pt idx="0">
                  <c:v>65歳～69歳</c:v>
                </c:pt>
                <c:pt idx="1">
                  <c:v>70歳～74歳</c:v>
                </c:pt>
                <c:pt idx="2">
                  <c:v>75歳～79歳</c:v>
                </c:pt>
                <c:pt idx="3">
                  <c:v>80歳～84歳</c:v>
                </c:pt>
                <c:pt idx="4">
                  <c:v>85歳～89歳</c:v>
                </c:pt>
                <c:pt idx="5">
                  <c:v>90歳～94歳</c:v>
                </c:pt>
                <c:pt idx="6">
                  <c:v>95歳～</c:v>
                </c:pt>
              </c:strCache>
            </c:strRef>
          </c:cat>
          <c:val>
            <c:numRef>
              <c:f>'年齢階層別_在宅(歯科)'!$F$6:$F$12</c:f>
              <c:numCache>
                <c:formatCode>0.0%</c:formatCode>
                <c:ptCount val="7"/>
                <c:pt idx="0">
                  <c:v>0.10005589714924538</c:v>
                </c:pt>
                <c:pt idx="1">
                  <c:v>0.12400690846286701</c:v>
                </c:pt>
                <c:pt idx="2">
                  <c:v>2.0049500126673551E-2</c:v>
                </c:pt>
                <c:pt idx="3">
                  <c:v>4.9395054507269942E-2</c:v>
                </c:pt>
                <c:pt idx="4">
                  <c:v>0.11448448748559642</c:v>
                </c:pt>
                <c:pt idx="5">
                  <c:v>0.21072978985335089</c:v>
                </c:pt>
                <c:pt idx="6">
                  <c:v>0.28373763334858992</c:v>
                </c:pt>
              </c:numCache>
            </c:numRef>
          </c:val>
          <c:smooth val="0"/>
          <c:extLst>
            <c:ext xmlns:c16="http://schemas.microsoft.com/office/drawing/2014/chart" uri="{C3380CC4-5D6E-409C-BE32-E72D297353CC}">
              <c16:uniqueId val="{00000001-B1EF-4B49-A27F-7C6236A7521D}"/>
            </c:ext>
          </c:extLst>
        </c:ser>
        <c:dLbls>
          <c:showLegendKey val="0"/>
          <c:showVal val="0"/>
          <c:showCatName val="0"/>
          <c:showSerName val="0"/>
          <c:showPercent val="0"/>
          <c:showBubbleSize val="0"/>
        </c:dLbls>
        <c:marker val="1"/>
        <c:smooth val="0"/>
        <c:axId val="331470384"/>
        <c:axId val="331469824"/>
      </c:lineChart>
      <c:catAx>
        <c:axId val="331468704"/>
        <c:scaling>
          <c:orientation val="minMax"/>
        </c:scaling>
        <c:delete val="0"/>
        <c:axPos val="b"/>
        <c:numFmt formatCode="General" sourceLinked="0"/>
        <c:majorTickMark val="out"/>
        <c:minorTickMark val="none"/>
        <c:tickLblPos val="nextTo"/>
        <c:spPr>
          <a:ln w="9525">
            <a:solidFill>
              <a:srgbClr val="7F7F7F"/>
            </a:solidFill>
            <a:prstDash val="solid"/>
          </a:ln>
        </c:spPr>
        <c:txPr>
          <a:bodyPr/>
          <a:lstStyle/>
          <a:p>
            <a:pPr>
              <a:defRPr sz="1000"/>
            </a:pPr>
            <a:endParaRPr lang="ja-JP"/>
          </a:p>
        </c:txPr>
        <c:crossAx val="331469264"/>
        <c:crosses val="autoZero"/>
        <c:auto val="1"/>
        <c:lblAlgn val="ctr"/>
        <c:lblOffset val="100"/>
        <c:noMultiLvlLbl val="0"/>
      </c:catAx>
      <c:valAx>
        <c:axId val="331469264"/>
        <c:scaling>
          <c:orientation val="minMax"/>
        </c:scaling>
        <c:delete val="0"/>
        <c:axPos val="l"/>
        <c:majorGridlines>
          <c:spPr>
            <a:ln>
              <a:solidFill>
                <a:srgbClr val="D9D9D9"/>
              </a:solidFill>
            </a:ln>
          </c:spPr>
        </c:majorGridlines>
        <c:title>
          <c:tx>
            <c:rich>
              <a:bodyPr rot="0" vert="horz"/>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r>
                  <a:rPr lang="ja-JP" altLang="ja-JP" sz="1000" b="1" i="0" baseline="0">
                    <a:effectLst/>
                  </a:rPr>
                  <a:t>在宅医療患者数</a:t>
                </a:r>
                <a:br>
                  <a:rPr lang="en-US" altLang="ja-JP" sz="1000" b="1" i="0" baseline="0">
                    <a:effectLst/>
                  </a:rPr>
                </a:br>
                <a:r>
                  <a:rPr lang="en-US" altLang="ja-JP" sz="1000" b="1" i="0" baseline="0">
                    <a:effectLst/>
                  </a:rPr>
                  <a:t>(</a:t>
                </a:r>
                <a:r>
                  <a:rPr lang="ja-JP" altLang="en-US" sz="1000" b="1" i="0" baseline="0">
                    <a:effectLst/>
                  </a:rPr>
                  <a:t>歯科</a:t>
                </a:r>
                <a:r>
                  <a:rPr lang="en-US" altLang="ja-JP" sz="1000" b="1" i="0" baseline="0">
                    <a:effectLst/>
                  </a:rPr>
                  <a:t>)(</a:t>
                </a:r>
                <a:r>
                  <a:rPr lang="ja-JP" altLang="ja-JP" sz="1000" b="1" i="0" baseline="0">
                    <a:effectLst/>
                  </a:rPr>
                  <a:t>人</a:t>
                </a:r>
                <a:r>
                  <a:rPr lang="en-US" altLang="ja-JP" sz="1000" b="1" i="0" baseline="0">
                    <a:effectLst/>
                  </a:rPr>
                  <a:t>)</a:t>
                </a:r>
                <a:endParaRPr lang="ja-JP" altLang="ja-JP" sz="1000">
                  <a:effectLst/>
                </a:endParaRPr>
              </a:p>
            </c:rich>
          </c:tx>
          <c:layout>
            <c:manualLayout>
              <c:xMode val="edge"/>
              <c:yMode val="edge"/>
              <c:x val="1.3355598168656125E-2"/>
              <c:y val="1.0126564821959347E-2"/>
            </c:manualLayout>
          </c:layout>
          <c:overlay val="0"/>
        </c:title>
        <c:numFmt formatCode="General" sourceLinked="1"/>
        <c:majorTickMark val="out"/>
        <c:minorTickMark val="none"/>
        <c:tickLblPos val="nextTo"/>
        <c:spPr>
          <a:ln w="9525">
            <a:solidFill>
              <a:srgbClr val="7F7F7F"/>
            </a:solidFill>
            <a:prstDash val="solid"/>
          </a:ln>
        </c:spPr>
        <c:txPr>
          <a:bodyPr/>
          <a:lstStyle/>
          <a:p>
            <a:pPr>
              <a:defRPr sz="1000"/>
            </a:pPr>
            <a:endParaRPr lang="ja-JP"/>
          </a:p>
        </c:txPr>
        <c:crossAx val="331468704"/>
        <c:crosses val="autoZero"/>
        <c:crossBetween val="between"/>
      </c:valAx>
      <c:valAx>
        <c:axId val="331469824"/>
        <c:scaling>
          <c:orientation val="minMax"/>
        </c:scaling>
        <c:delete val="0"/>
        <c:axPos val="r"/>
        <c:title>
          <c:tx>
            <c:rich>
              <a:bodyPr rot="0" vert="horz"/>
              <a:lstStyle/>
              <a:p>
                <a:pPr>
                  <a:defRPr sz="1000"/>
                </a:pPr>
                <a:r>
                  <a:rPr lang="ja-JP" sz="1000"/>
                  <a:t>在宅医療患者割合</a:t>
                </a:r>
                <a:endParaRPr lang="en-US" altLang="ja-JP" sz="1000"/>
              </a:p>
              <a:p>
                <a:pPr>
                  <a:defRPr sz="1000"/>
                </a:pPr>
                <a:r>
                  <a:rPr lang="en-US" sz="1000"/>
                  <a:t>(</a:t>
                </a:r>
                <a:r>
                  <a:rPr lang="ja-JP" sz="1000"/>
                  <a:t>歯科</a:t>
                </a:r>
                <a:r>
                  <a:rPr lang="en-US" sz="1000"/>
                  <a:t>)(%)</a:t>
                </a:r>
                <a:endParaRPr lang="ja-JP" sz="1000"/>
              </a:p>
            </c:rich>
          </c:tx>
          <c:layout>
            <c:manualLayout>
              <c:xMode val="edge"/>
              <c:yMode val="edge"/>
              <c:x val="0.85607329563171863"/>
              <c:y val="2.8460569522792276E-2"/>
            </c:manualLayout>
          </c:layout>
          <c:overlay val="0"/>
        </c:title>
        <c:numFmt formatCode="0.0%" sourceLinked="1"/>
        <c:majorTickMark val="out"/>
        <c:minorTickMark val="none"/>
        <c:tickLblPos val="nextTo"/>
        <c:spPr>
          <a:ln w="9525">
            <a:solidFill>
              <a:srgbClr val="7F7F7F"/>
            </a:solidFill>
            <a:prstDash val="solid"/>
          </a:ln>
        </c:spPr>
        <c:txPr>
          <a:bodyPr/>
          <a:lstStyle/>
          <a:p>
            <a:pPr>
              <a:defRPr sz="1000"/>
            </a:pPr>
            <a:endParaRPr lang="ja-JP"/>
          </a:p>
        </c:txPr>
        <c:crossAx val="331470384"/>
        <c:crosses val="max"/>
        <c:crossBetween val="between"/>
      </c:valAx>
      <c:catAx>
        <c:axId val="331470384"/>
        <c:scaling>
          <c:orientation val="minMax"/>
        </c:scaling>
        <c:delete val="1"/>
        <c:axPos val="b"/>
        <c:numFmt formatCode="General" sourceLinked="1"/>
        <c:majorTickMark val="out"/>
        <c:minorTickMark val="none"/>
        <c:tickLblPos val="nextTo"/>
        <c:crossAx val="331469824"/>
        <c:crosses val="autoZero"/>
        <c:auto val="1"/>
        <c:lblAlgn val="ctr"/>
        <c:lblOffset val="100"/>
        <c:noMultiLvlLbl val="0"/>
      </c:catAx>
    </c:plotArea>
    <c:legend>
      <c:legendPos val="t"/>
      <c:layout>
        <c:manualLayout>
          <c:xMode val="edge"/>
          <c:yMode val="edge"/>
          <c:x val="0.17611968449931412"/>
          <c:y val="2.3932787030736917E-2"/>
          <c:w val="0.61223789927493633"/>
          <c:h val="9.3981481481481485E-2"/>
        </c:manualLayout>
      </c:layout>
      <c:overlay val="0"/>
      <c:spPr>
        <a:ln>
          <a:solidFill>
            <a:srgbClr val="7F7F7F"/>
          </a:solidFill>
        </a:ln>
      </c:spPr>
      <c:txPr>
        <a:bodyPr/>
        <a:lstStyle/>
        <a:p>
          <a:pPr>
            <a:defRPr sz="1000"/>
          </a:pPr>
          <a:endParaRPr lang="ja-JP"/>
        </a:p>
      </c:txPr>
    </c:legend>
    <c:plotVisOnly val="1"/>
    <c:dispBlanksAs val="gap"/>
    <c:showDLblsOverMax val="0"/>
  </c:chart>
  <c:spPr>
    <a:ln>
      <a:solidFill>
        <a:srgbClr val="7F7F7F"/>
      </a:solidFill>
    </a:ln>
  </c:spPr>
  <c:txPr>
    <a:bodyPr/>
    <a:lstStyle/>
    <a:p>
      <a:pPr>
        <a:defRPr sz="9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033136942706287E-2"/>
          <c:y val="0.13036325689827324"/>
          <c:w val="0.88397675014391952"/>
          <c:h val="0.75319448222662977"/>
        </c:manualLayout>
      </c:layout>
      <c:barChart>
        <c:barDir val="col"/>
        <c:grouping val="clustered"/>
        <c:varyColors val="0"/>
        <c:ser>
          <c:idx val="0"/>
          <c:order val="0"/>
          <c:tx>
            <c:v>在宅医療患者数(歯科)</c:v>
          </c:tx>
          <c:spPr>
            <a:solidFill>
              <a:srgbClr val="FFC000"/>
            </a:solidFill>
            <a:ln>
              <a:noFill/>
            </a:ln>
          </c:spPr>
          <c:invertIfNegative val="0"/>
          <c:dLbls>
            <c:dLbl>
              <c:idx val="1"/>
              <c:layout>
                <c:manualLayout>
                  <c:x val="-5.55555555555555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0F-4BD4-A181-D1A2A373B1BB}"/>
                </c:ext>
              </c:extLst>
            </c:dLbl>
            <c:dLbl>
              <c:idx val="2"/>
              <c:layout>
                <c:manualLayout>
                  <c:x val="-5.55555555555555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70F-4BD4-A181-D1A2A373B1BB}"/>
                </c:ext>
              </c:extLst>
            </c:dLbl>
            <c:dLbl>
              <c:idx val="7"/>
              <c:layout>
                <c:manualLayout>
                  <c:x val="1.3888888888889906E-3"/>
                  <c:y val="1.694915631237072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70F-4BD4-A181-D1A2A373B1BB}"/>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'要介護度別_在宅(歯科)'!$N$26:$N$33</c:f>
              <c:strCache>
                <c:ptCount val="8"/>
                <c:pt idx="0">
                  <c:v>非該当</c:v>
                </c:pt>
                <c:pt idx="1">
                  <c:v>要支援1</c:v>
                </c:pt>
                <c:pt idx="2">
                  <c:v>要支援2</c:v>
                </c:pt>
                <c:pt idx="3">
                  <c:v>要介護1</c:v>
                </c:pt>
                <c:pt idx="4">
                  <c:v>要介護2</c:v>
                </c:pt>
                <c:pt idx="5">
                  <c:v>要介護3</c:v>
                </c:pt>
                <c:pt idx="6">
                  <c:v>要介護4</c:v>
                </c:pt>
                <c:pt idx="7">
                  <c:v>要介護5</c:v>
                </c:pt>
              </c:strCache>
            </c:strRef>
          </c:cat>
          <c:val>
            <c:numRef>
              <c:f>'要介護度別_在宅(歯科)'!$D$6:$D$13</c:f>
              <c:numCache>
                <c:formatCode>General</c:formatCode>
                <c:ptCount val="8"/>
                <c:pt idx="0">
                  <c:v>8198</c:v>
                </c:pt>
                <c:pt idx="1">
                  <c:v>1276</c:v>
                </c:pt>
                <c:pt idx="2">
                  <c:v>1585</c:v>
                </c:pt>
                <c:pt idx="3">
                  <c:v>8543</c:v>
                </c:pt>
                <c:pt idx="4">
                  <c:v>12854</c:v>
                </c:pt>
                <c:pt idx="5">
                  <c:v>20141</c:v>
                </c:pt>
                <c:pt idx="6">
                  <c:v>30312</c:v>
                </c:pt>
                <c:pt idx="7">
                  <c:v>26809</c:v>
                </c:pt>
              </c:numCache>
            </c:numRef>
          </c:val>
          <c:extLst>
            <c:ext xmlns:c16="http://schemas.microsoft.com/office/drawing/2014/chart" uri="{C3380CC4-5D6E-409C-BE32-E72D297353CC}">
              <c16:uniqueId val="{00000006-D935-4A13-AD93-B8D2EA2F5262}"/>
            </c:ext>
          </c:extLst>
        </c:ser>
        <c:dLbls>
          <c:showLegendKey val="0"/>
          <c:showVal val="0"/>
          <c:showCatName val="0"/>
          <c:showSerName val="0"/>
          <c:showPercent val="0"/>
          <c:showBubbleSize val="0"/>
        </c:dLbls>
        <c:gapWidth val="150"/>
        <c:axId val="331468704"/>
        <c:axId val="331469264"/>
      </c:barChart>
      <c:lineChart>
        <c:grouping val="standard"/>
        <c:varyColors val="0"/>
        <c:ser>
          <c:idx val="1"/>
          <c:order val="1"/>
          <c:tx>
            <c:v>在宅医療患者割合(歯科)</c:v>
          </c:tx>
          <c:spPr>
            <a:ln>
              <a:solidFill>
                <a:srgbClr val="D99694"/>
              </a:solidFill>
            </a:ln>
          </c:spPr>
          <c:marker>
            <c:symbol val="circle"/>
            <c:size val="5"/>
            <c:spPr>
              <a:solidFill>
                <a:srgbClr val="D99694"/>
              </a:solidFill>
              <a:ln>
                <a:noFill/>
              </a:ln>
            </c:spPr>
          </c:marker>
          <c:dLbls>
            <c:dLbl>
              <c:idx val="0"/>
              <c:layout>
                <c:manualLayout>
                  <c:x val="-2.3083333333333334E-2"/>
                  <c:y val="-2.86723227617605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29D-486B-AF47-8F0106B270C7}"/>
                </c:ext>
              </c:extLst>
            </c:dLbl>
            <c:dLbl>
              <c:idx val="1"/>
              <c:layout>
                <c:manualLayout>
                  <c:x val="1.5805555555555555E-2"/>
                  <c:y val="-2.86723227617603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935-4A13-AD93-B8D2EA2F5262}"/>
                </c:ext>
              </c:extLst>
            </c:dLbl>
            <c:dLbl>
              <c:idx val="2"/>
              <c:layout>
                <c:manualLayout>
                  <c:x val="1.5805555555555555E-2"/>
                  <c:y val="2.401130477585956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935-4A13-AD93-B8D2EA2F5262}"/>
                </c:ext>
              </c:extLst>
            </c:dLbl>
            <c:dLbl>
              <c:idx val="5"/>
              <c:layout>
                <c:manualLayout>
                  <c:x val="-9.541666666666667E-3"/>
                  <c:y val="3.34745837169321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29D-486B-AF47-8F0106B270C7}"/>
                </c:ext>
              </c:extLst>
            </c:dLbl>
            <c:dLbl>
              <c:idx val="6"/>
              <c:layout>
                <c:manualLayout>
                  <c:x val="-1.7180500874890741E-2"/>
                  <c:y val="3.6299554317263741E-2"/>
                </c:manualLayout>
              </c:layout>
              <c:spPr>
                <a:noFill/>
                <a:ln>
                  <a:noFill/>
                </a:ln>
                <a:effectLst/>
              </c:spPr>
              <c:txPr>
                <a:bodyPr wrap="square" lIns="38100" tIns="19050" rIns="38100" bIns="19050" anchor="ctr">
                  <a:no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4.1305555555555547E-2"/>
                      <c:h val="4.7175151736098514E-2"/>
                    </c:manualLayout>
                  </c15:layout>
                </c:ext>
                <c:ext xmlns:c16="http://schemas.microsoft.com/office/drawing/2014/chart" uri="{C3380CC4-5D6E-409C-BE32-E72D297353CC}">
                  <c16:uniqueId val="{00000002-670F-4BD4-A181-D1A2A373B1BB}"/>
                </c:ext>
              </c:extLst>
            </c:dLbl>
            <c:dLbl>
              <c:idx val="7"/>
              <c:layout>
                <c:manualLayout>
                  <c:x val="-2.6208333333333333E-2"/>
                  <c:y val="-2.86723227617605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AC1-4D97-9422-86005F537272}"/>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'要介護度別_在宅(歯科)'!$N$26:$N$33</c:f>
              <c:strCache>
                <c:ptCount val="8"/>
                <c:pt idx="0">
                  <c:v>非該当</c:v>
                </c:pt>
                <c:pt idx="1">
                  <c:v>要支援1</c:v>
                </c:pt>
                <c:pt idx="2">
                  <c:v>要支援2</c:v>
                </c:pt>
                <c:pt idx="3">
                  <c:v>要介護1</c:v>
                </c:pt>
                <c:pt idx="4">
                  <c:v>要介護2</c:v>
                </c:pt>
                <c:pt idx="5">
                  <c:v>要介護3</c:v>
                </c:pt>
                <c:pt idx="6">
                  <c:v>要介護4</c:v>
                </c:pt>
                <c:pt idx="7">
                  <c:v>要介護5</c:v>
                </c:pt>
              </c:strCache>
            </c:strRef>
          </c:cat>
          <c:val>
            <c:numRef>
              <c:f>'要介護度別_在宅(歯科)'!$F$6:$F$13</c:f>
              <c:numCache>
                <c:formatCode>0.0%</c:formatCode>
                <c:ptCount val="8"/>
                <c:pt idx="0">
                  <c:v>8.6621253377203965E-3</c:v>
                </c:pt>
                <c:pt idx="1">
                  <c:v>1.6987964639471723E-2</c:v>
                </c:pt>
                <c:pt idx="2">
                  <c:v>2.770155722949473E-2</c:v>
                </c:pt>
                <c:pt idx="3">
                  <c:v>0.10041845922373463</c:v>
                </c:pt>
                <c:pt idx="4">
                  <c:v>0.16451856497420997</c:v>
                </c:pt>
                <c:pt idx="5">
                  <c:v>0.32478673826455745</c:v>
                </c:pt>
                <c:pt idx="6">
                  <c:v>0.43845285966384123</c:v>
                </c:pt>
                <c:pt idx="7">
                  <c:v>0.49269476044327642</c:v>
                </c:pt>
              </c:numCache>
            </c:numRef>
          </c:val>
          <c:smooth val="0"/>
          <c:extLst>
            <c:ext xmlns:c16="http://schemas.microsoft.com/office/drawing/2014/chart" uri="{C3380CC4-5D6E-409C-BE32-E72D297353CC}">
              <c16:uniqueId val="{0000000C-D935-4A13-AD93-B8D2EA2F5262}"/>
            </c:ext>
          </c:extLst>
        </c:ser>
        <c:dLbls>
          <c:showLegendKey val="0"/>
          <c:showVal val="0"/>
          <c:showCatName val="0"/>
          <c:showSerName val="0"/>
          <c:showPercent val="0"/>
          <c:showBubbleSize val="0"/>
        </c:dLbls>
        <c:marker val="1"/>
        <c:smooth val="0"/>
        <c:axId val="331470384"/>
        <c:axId val="331469824"/>
      </c:lineChart>
      <c:catAx>
        <c:axId val="331468704"/>
        <c:scaling>
          <c:orientation val="minMax"/>
        </c:scaling>
        <c:delete val="0"/>
        <c:axPos val="b"/>
        <c:numFmt formatCode="General" sourceLinked="0"/>
        <c:majorTickMark val="out"/>
        <c:minorTickMark val="none"/>
        <c:tickLblPos val="nextTo"/>
        <c:spPr>
          <a:ln w="9525">
            <a:solidFill>
              <a:srgbClr val="7F7F7F"/>
            </a:solidFill>
            <a:prstDash val="solid"/>
          </a:ln>
        </c:spPr>
        <c:crossAx val="331469264"/>
        <c:crosses val="autoZero"/>
        <c:auto val="1"/>
        <c:lblAlgn val="ctr"/>
        <c:lblOffset val="100"/>
        <c:noMultiLvlLbl val="0"/>
      </c:catAx>
      <c:valAx>
        <c:axId val="331469264"/>
        <c:scaling>
          <c:orientation val="minMax"/>
        </c:scaling>
        <c:delete val="0"/>
        <c:axPos val="l"/>
        <c:majorGridlines>
          <c:spPr>
            <a:ln>
              <a:solidFill>
                <a:srgbClr val="D9D9D9"/>
              </a:solidFill>
            </a:ln>
          </c:spPr>
        </c:majorGridlines>
        <c:title>
          <c:tx>
            <c:rich>
              <a:bodyPr rot="0" vert="horz"/>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r>
                  <a:rPr lang="ja-JP" altLang="ja-JP" sz="1000" b="1" i="0" baseline="0">
                    <a:effectLst/>
                  </a:rPr>
                  <a:t>在宅医療患者数</a:t>
                </a:r>
                <a:br>
                  <a:rPr lang="en-US" altLang="ja-JP" sz="1000" b="1" i="0" baseline="0">
                    <a:effectLst/>
                  </a:rPr>
                </a:br>
                <a:r>
                  <a:rPr lang="en-US" altLang="ja-JP" sz="1000" b="1" i="0" baseline="0">
                    <a:effectLst/>
                  </a:rPr>
                  <a:t>(</a:t>
                </a:r>
                <a:r>
                  <a:rPr lang="ja-JP" altLang="en-US" sz="1000" b="1" i="0" baseline="0">
                    <a:effectLst/>
                  </a:rPr>
                  <a:t>歯科</a:t>
                </a:r>
                <a:r>
                  <a:rPr lang="en-US" altLang="ja-JP" sz="1000" b="1" i="0" baseline="0">
                    <a:effectLst/>
                  </a:rPr>
                  <a:t>)(</a:t>
                </a:r>
                <a:r>
                  <a:rPr lang="ja-JP" altLang="ja-JP" sz="1000" b="1" i="0" baseline="0">
                    <a:effectLst/>
                  </a:rPr>
                  <a:t>人</a:t>
                </a:r>
                <a:r>
                  <a:rPr lang="en-US" altLang="ja-JP" sz="1000" b="1" i="0" baseline="0">
                    <a:effectLst/>
                  </a:rPr>
                  <a:t>)</a:t>
                </a:r>
                <a:endParaRPr lang="ja-JP" altLang="ja-JP" sz="1000">
                  <a:effectLst/>
                </a:endParaRPr>
              </a:p>
            </c:rich>
          </c:tx>
          <c:layout>
            <c:manualLayout>
              <c:xMode val="edge"/>
              <c:yMode val="edge"/>
              <c:x val="5.5124280260997359E-3"/>
              <c:y val="8.4745781561853632E-3"/>
            </c:manualLayout>
          </c:layout>
          <c:overlay val="0"/>
        </c:title>
        <c:numFmt formatCode="General" sourceLinked="1"/>
        <c:majorTickMark val="out"/>
        <c:minorTickMark val="none"/>
        <c:tickLblPos val="nextTo"/>
        <c:spPr>
          <a:ln w="9525">
            <a:solidFill>
              <a:srgbClr val="7F7F7F"/>
            </a:solidFill>
            <a:prstDash val="solid"/>
          </a:ln>
        </c:spPr>
        <c:txPr>
          <a:bodyPr/>
          <a:lstStyle/>
          <a:p>
            <a:pPr>
              <a:defRPr sz="1000"/>
            </a:pPr>
            <a:endParaRPr lang="ja-JP"/>
          </a:p>
        </c:txPr>
        <c:crossAx val="331468704"/>
        <c:crosses val="autoZero"/>
        <c:crossBetween val="between"/>
      </c:valAx>
      <c:valAx>
        <c:axId val="331469824"/>
        <c:scaling>
          <c:orientation val="minMax"/>
        </c:scaling>
        <c:delete val="0"/>
        <c:axPos val="r"/>
        <c:title>
          <c:tx>
            <c:rich>
              <a:bodyPr rot="0" vert="horz"/>
              <a:lstStyle/>
              <a:p>
                <a:pPr>
                  <a:defRPr sz="1000"/>
                </a:pPr>
                <a:r>
                  <a:rPr lang="ja-JP" sz="1000"/>
                  <a:t>在宅医療患者割合</a:t>
                </a:r>
                <a:endParaRPr lang="en-US" altLang="ja-JP" sz="1000"/>
              </a:p>
              <a:p>
                <a:pPr>
                  <a:defRPr sz="1000"/>
                </a:pPr>
                <a:r>
                  <a:rPr lang="en-US" sz="1000"/>
                  <a:t>(</a:t>
                </a:r>
                <a:r>
                  <a:rPr lang="ja-JP" sz="1000"/>
                  <a:t>歯科</a:t>
                </a:r>
                <a:r>
                  <a:rPr lang="en-US" sz="1000"/>
                  <a:t>)(%)</a:t>
                </a:r>
                <a:endParaRPr lang="ja-JP" sz="1000"/>
              </a:p>
            </c:rich>
          </c:tx>
          <c:layout>
            <c:manualLayout>
              <c:xMode val="edge"/>
              <c:yMode val="edge"/>
              <c:x val="0.87335949015907677"/>
              <c:y val="8.6865538250264305E-3"/>
            </c:manualLayout>
          </c:layout>
          <c:overlay val="0"/>
        </c:title>
        <c:numFmt formatCode="0.0%" sourceLinked="1"/>
        <c:majorTickMark val="out"/>
        <c:minorTickMark val="none"/>
        <c:tickLblPos val="nextTo"/>
        <c:spPr>
          <a:ln w="9525">
            <a:solidFill>
              <a:srgbClr val="7F7F7F"/>
            </a:solidFill>
            <a:prstDash val="solid"/>
          </a:ln>
        </c:spPr>
        <c:txPr>
          <a:bodyPr/>
          <a:lstStyle/>
          <a:p>
            <a:pPr>
              <a:defRPr sz="1000"/>
            </a:pPr>
            <a:endParaRPr lang="ja-JP"/>
          </a:p>
        </c:txPr>
        <c:crossAx val="331470384"/>
        <c:crosses val="max"/>
        <c:crossBetween val="between"/>
      </c:valAx>
      <c:catAx>
        <c:axId val="331470384"/>
        <c:scaling>
          <c:orientation val="minMax"/>
        </c:scaling>
        <c:delete val="1"/>
        <c:axPos val="b"/>
        <c:numFmt formatCode="General" sourceLinked="1"/>
        <c:majorTickMark val="out"/>
        <c:minorTickMark val="none"/>
        <c:tickLblPos val="nextTo"/>
        <c:crossAx val="331469824"/>
        <c:crosses val="autoZero"/>
        <c:auto val="1"/>
        <c:lblAlgn val="ctr"/>
        <c:lblOffset val="100"/>
        <c:noMultiLvlLbl val="0"/>
      </c:catAx>
    </c:plotArea>
    <c:legend>
      <c:legendPos val="t"/>
      <c:layout>
        <c:manualLayout>
          <c:xMode val="edge"/>
          <c:yMode val="edge"/>
          <c:x val="0.17611968449931412"/>
          <c:y val="2.3932787030736917E-2"/>
          <c:w val="0.61223789927493633"/>
          <c:h val="7.1382639659824651E-2"/>
        </c:manualLayout>
      </c:layout>
      <c:overlay val="0"/>
      <c:spPr>
        <a:ln>
          <a:solidFill>
            <a:srgbClr val="7F7F7F"/>
          </a:solidFill>
        </a:ln>
      </c:spPr>
      <c:txPr>
        <a:bodyPr/>
        <a:lstStyle/>
        <a:p>
          <a:pPr>
            <a:defRPr sz="1000"/>
          </a:pPr>
          <a:endParaRPr lang="ja-JP"/>
        </a:p>
      </c:txPr>
    </c:legend>
    <c:plotVisOnly val="1"/>
    <c:dispBlanksAs val="gap"/>
    <c:showDLblsOverMax val="0"/>
  </c:chart>
  <c:spPr>
    <a:ln>
      <a:solidFill>
        <a:srgbClr val="7F7F7F"/>
      </a:solidFill>
    </a:ln>
  </c:spPr>
  <c:txPr>
    <a:bodyPr/>
    <a:lstStyle/>
    <a:p>
      <a:pPr>
        <a:defRPr sz="9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50483091787438"/>
          <c:y val="7.8162778672273808E-2"/>
          <c:w val="0.79858671497584544"/>
          <c:h val="0.91713182910959656"/>
        </c:manualLayout>
      </c:layout>
      <c:barChart>
        <c:barDir val="bar"/>
        <c:grouping val="clustered"/>
        <c:varyColors val="0"/>
        <c:ser>
          <c:idx val="0"/>
          <c:order val="0"/>
          <c:tx>
            <c:strRef>
              <c:f>'市区町村別_在宅(歯科)'!$CK$4</c:f>
              <c:strCache>
                <c:ptCount val="1"/>
                <c:pt idx="0">
                  <c:v>在宅医療患者割合(歯科)</c:v>
                </c:pt>
              </c:strCache>
            </c:strRef>
          </c:tx>
          <c:spPr>
            <a:solidFill>
              <a:schemeClr val="accent4">
                <a:lumMod val="60000"/>
                <a:lumOff val="40000"/>
              </a:schemeClr>
            </a:solidFill>
            <a:ln>
              <a:noFill/>
            </a:ln>
          </c:spPr>
          <c:invertIfNegative val="0"/>
          <c:dLbls>
            <c:dLbl>
              <c:idx val="31"/>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B35-440B-BD2D-4183F1A37555}"/>
                </c:ext>
              </c:extLst>
            </c:dLbl>
            <c:dLbl>
              <c:idx val="32"/>
              <c:layout>
                <c:manualLayout>
                  <c:x val="1.22705314009661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FD8E-4598-9881-F3C2BA895E92}"/>
                </c:ext>
              </c:extLst>
            </c:dLbl>
            <c:dLbl>
              <c:idx val="33"/>
              <c:layout>
                <c:manualLayout>
                  <c:x val="1.22705314009661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99-4483-893A-C93E9357AFCA}"/>
                </c:ext>
              </c:extLst>
            </c:dLbl>
            <c:dLbl>
              <c:idx val="34"/>
              <c:layout>
                <c:manualLayout>
                  <c:x val="1.22705314009661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99-4483-893A-C93E9357AFCA}"/>
                </c:ext>
              </c:extLst>
            </c:dLbl>
            <c:dLbl>
              <c:idx val="35"/>
              <c:layout>
                <c:manualLayout>
                  <c:x val="1.84057971014492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99-4483-893A-C93E9357AFCA}"/>
                </c:ext>
              </c:extLst>
            </c:dLbl>
            <c:dLbl>
              <c:idx val="36"/>
              <c:layout>
                <c:manualLayout>
                  <c:x val="1.993961352656993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99-4483-893A-C93E9357AFCA}"/>
                </c:ext>
              </c:extLst>
            </c:dLbl>
            <c:dLbl>
              <c:idx val="37"/>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699-4483-893A-C93E9357AFCA}"/>
                </c:ext>
              </c:extLst>
            </c:dLbl>
            <c:dLbl>
              <c:idx val="38"/>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699-4483-893A-C93E9357AFCA}"/>
                </c:ext>
              </c:extLst>
            </c:dLbl>
            <c:dLbl>
              <c:idx val="39"/>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699-4483-893A-C93E9357AFCA}"/>
                </c:ext>
              </c:extLst>
            </c:dLbl>
            <c:dLbl>
              <c:idx val="40"/>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699-4483-893A-C93E9357AFCA}"/>
                </c:ext>
              </c:extLst>
            </c:dLbl>
            <c:dLbl>
              <c:idx val="41"/>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699-4483-893A-C93E9357AFCA}"/>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'市区町村別_在宅(歯科)'!$CK$7:$CK$80</c:f>
              <c:strCache>
                <c:ptCount val="74"/>
                <c:pt idx="0">
                  <c:v>東住吉区</c:v>
                </c:pt>
                <c:pt idx="1">
                  <c:v>生野区</c:v>
                </c:pt>
                <c:pt idx="2">
                  <c:v>住吉区</c:v>
                </c:pt>
                <c:pt idx="3">
                  <c:v>能勢町</c:v>
                </c:pt>
                <c:pt idx="4">
                  <c:v>西淀川区</c:v>
                </c:pt>
                <c:pt idx="5">
                  <c:v>田尻町</c:v>
                </c:pt>
                <c:pt idx="6">
                  <c:v>平野区</c:v>
                </c:pt>
                <c:pt idx="7">
                  <c:v>羽曳野市</c:v>
                </c:pt>
                <c:pt idx="8">
                  <c:v>天王寺区</c:v>
                </c:pt>
                <c:pt idx="9">
                  <c:v>大阪市</c:v>
                </c:pt>
                <c:pt idx="10">
                  <c:v>吹田市</c:v>
                </c:pt>
                <c:pt idx="11">
                  <c:v>北区</c:v>
                </c:pt>
                <c:pt idx="12">
                  <c:v>阿倍野区</c:v>
                </c:pt>
                <c:pt idx="13">
                  <c:v>島本町</c:v>
                </c:pt>
                <c:pt idx="14">
                  <c:v>西成区</c:v>
                </c:pt>
                <c:pt idx="15">
                  <c:v>東淀川区</c:v>
                </c:pt>
                <c:pt idx="16">
                  <c:v>豊中市</c:v>
                </c:pt>
                <c:pt idx="17">
                  <c:v>堺市堺区</c:v>
                </c:pt>
                <c:pt idx="18">
                  <c:v>旭区</c:v>
                </c:pt>
                <c:pt idx="19">
                  <c:v>池田市</c:v>
                </c:pt>
                <c:pt idx="20">
                  <c:v>淀川区</c:v>
                </c:pt>
                <c:pt idx="21">
                  <c:v>都島区</c:v>
                </c:pt>
                <c:pt idx="22">
                  <c:v>中央区</c:v>
                </c:pt>
                <c:pt idx="23">
                  <c:v>堺市美原区</c:v>
                </c:pt>
                <c:pt idx="24">
                  <c:v>堺市西区</c:v>
                </c:pt>
                <c:pt idx="25">
                  <c:v>藤井寺市</c:v>
                </c:pt>
                <c:pt idx="26">
                  <c:v>堺市東区</c:v>
                </c:pt>
                <c:pt idx="27">
                  <c:v>住之江区</c:v>
                </c:pt>
                <c:pt idx="28">
                  <c:v>八尾市</c:v>
                </c:pt>
                <c:pt idx="29">
                  <c:v>太子町</c:v>
                </c:pt>
                <c:pt idx="30">
                  <c:v>河南町</c:v>
                </c:pt>
                <c:pt idx="31">
                  <c:v>泉大津市</c:v>
                </c:pt>
                <c:pt idx="32">
                  <c:v>東大阪市</c:v>
                </c:pt>
                <c:pt idx="33">
                  <c:v>堺市</c:v>
                </c:pt>
                <c:pt idx="34">
                  <c:v>鶴見区</c:v>
                </c:pt>
                <c:pt idx="35">
                  <c:v>堺市中区</c:v>
                </c:pt>
                <c:pt idx="36">
                  <c:v>箕面市</c:v>
                </c:pt>
                <c:pt idx="37">
                  <c:v>浪速区</c:v>
                </c:pt>
                <c:pt idx="38">
                  <c:v>松原市</c:v>
                </c:pt>
                <c:pt idx="39">
                  <c:v>福島区</c:v>
                </c:pt>
                <c:pt idx="40">
                  <c:v>茨木市</c:v>
                </c:pt>
                <c:pt idx="41">
                  <c:v>高石市</c:v>
                </c:pt>
                <c:pt idx="42">
                  <c:v>大正区</c:v>
                </c:pt>
                <c:pt idx="43">
                  <c:v>港区</c:v>
                </c:pt>
                <c:pt idx="44">
                  <c:v>東成区</c:v>
                </c:pt>
                <c:pt idx="45">
                  <c:v>高槻市</c:v>
                </c:pt>
                <c:pt idx="46">
                  <c:v>和泉市</c:v>
                </c:pt>
                <c:pt idx="47">
                  <c:v>城東区</c:v>
                </c:pt>
                <c:pt idx="48">
                  <c:v>大阪狭山市</c:v>
                </c:pt>
                <c:pt idx="49">
                  <c:v>豊能町</c:v>
                </c:pt>
                <c:pt idx="50">
                  <c:v>河内長野市</c:v>
                </c:pt>
                <c:pt idx="51">
                  <c:v>富田林市</c:v>
                </c:pt>
                <c:pt idx="52">
                  <c:v>守口市</c:v>
                </c:pt>
                <c:pt idx="53">
                  <c:v>堺市北区</c:v>
                </c:pt>
                <c:pt idx="54">
                  <c:v>忠岡町</c:v>
                </c:pt>
                <c:pt idx="55">
                  <c:v>此花区</c:v>
                </c:pt>
                <c:pt idx="56">
                  <c:v>交野市</c:v>
                </c:pt>
                <c:pt idx="57">
                  <c:v>四條畷市</c:v>
                </c:pt>
                <c:pt idx="58">
                  <c:v>摂津市</c:v>
                </c:pt>
                <c:pt idx="59">
                  <c:v>泉佐野市</c:v>
                </c:pt>
                <c:pt idx="60">
                  <c:v>枚方市</c:v>
                </c:pt>
                <c:pt idx="61">
                  <c:v>柏原市</c:v>
                </c:pt>
                <c:pt idx="62">
                  <c:v>大東市</c:v>
                </c:pt>
                <c:pt idx="63">
                  <c:v>西区</c:v>
                </c:pt>
                <c:pt idx="64">
                  <c:v>門真市</c:v>
                </c:pt>
                <c:pt idx="65">
                  <c:v>寝屋川市</c:v>
                </c:pt>
                <c:pt idx="66">
                  <c:v>堺市南区</c:v>
                </c:pt>
                <c:pt idx="67">
                  <c:v>熊取町</c:v>
                </c:pt>
                <c:pt idx="68">
                  <c:v>岸和田市</c:v>
                </c:pt>
                <c:pt idx="69">
                  <c:v>阪南市</c:v>
                </c:pt>
                <c:pt idx="70">
                  <c:v>貝塚市</c:v>
                </c:pt>
                <c:pt idx="71">
                  <c:v>泉南市</c:v>
                </c:pt>
                <c:pt idx="72">
                  <c:v>千早赤阪村</c:v>
                </c:pt>
                <c:pt idx="73">
                  <c:v>岬町</c:v>
                </c:pt>
              </c:strCache>
            </c:strRef>
          </c:cat>
          <c:val>
            <c:numRef>
              <c:f>'市区町村別_在宅(歯科)'!$CM$7:$CM$80</c:f>
              <c:numCache>
                <c:formatCode>0.0%</c:formatCode>
                <c:ptCount val="74"/>
                <c:pt idx="0">
                  <c:v>9.1999999999999998E-2</c:v>
                </c:pt>
                <c:pt idx="1">
                  <c:v>8.7999999999999995E-2</c:v>
                </c:pt>
                <c:pt idx="2">
                  <c:v>8.6999999999999994E-2</c:v>
                </c:pt>
                <c:pt idx="3">
                  <c:v>8.6999999999999994E-2</c:v>
                </c:pt>
                <c:pt idx="4">
                  <c:v>8.6999999999999994E-2</c:v>
                </c:pt>
                <c:pt idx="5">
                  <c:v>8.5000000000000006E-2</c:v>
                </c:pt>
                <c:pt idx="6">
                  <c:v>8.5000000000000006E-2</c:v>
                </c:pt>
                <c:pt idx="7">
                  <c:v>8.3000000000000004E-2</c:v>
                </c:pt>
                <c:pt idx="8">
                  <c:v>8.3000000000000004E-2</c:v>
                </c:pt>
                <c:pt idx="9">
                  <c:v>8.3000000000000004E-2</c:v>
                </c:pt>
                <c:pt idx="10">
                  <c:v>8.3000000000000004E-2</c:v>
                </c:pt>
                <c:pt idx="11">
                  <c:v>8.2000000000000003E-2</c:v>
                </c:pt>
                <c:pt idx="12">
                  <c:v>8.2000000000000003E-2</c:v>
                </c:pt>
                <c:pt idx="13">
                  <c:v>8.2000000000000003E-2</c:v>
                </c:pt>
                <c:pt idx="14">
                  <c:v>8.1000000000000003E-2</c:v>
                </c:pt>
                <c:pt idx="15">
                  <c:v>8.1000000000000003E-2</c:v>
                </c:pt>
                <c:pt idx="16">
                  <c:v>8.1000000000000003E-2</c:v>
                </c:pt>
                <c:pt idx="17">
                  <c:v>0.08</c:v>
                </c:pt>
                <c:pt idx="18">
                  <c:v>0.08</c:v>
                </c:pt>
                <c:pt idx="19">
                  <c:v>0.08</c:v>
                </c:pt>
                <c:pt idx="20">
                  <c:v>0.08</c:v>
                </c:pt>
                <c:pt idx="21">
                  <c:v>7.9000000000000001E-2</c:v>
                </c:pt>
                <c:pt idx="22">
                  <c:v>7.9000000000000001E-2</c:v>
                </c:pt>
                <c:pt idx="23">
                  <c:v>7.9000000000000001E-2</c:v>
                </c:pt>
                <c:pt idx="24">
                  <c:v>7.9000000000000001E-2</c:v>
                </c:pt>
                <c:pt idx="25">
                  <c:v>7.8E-2</c:v>
                </c:pt>
                <c:pt idx="26">
                  <c:v>7.8E-2</c:v>
                </c:pt>
                <c:pt idx="27">
                  <c:v>7.8E-2</c:v>
                </c:pt>
                <c:pt idx="28">
                  <c:v>7.8E-2</c:v>
                </c:pt>
                <c:pt idx="29">
                  <c:v>7.8E-2</c:v>
                </c:pt>
                <c:pt idx="30">
                  <c:v>7.6999999999999999E-2</c:v>
                </c:pt>
                <c:pt idx="31">
                  <c:v>7.5999999999999998E-2</c:v>
                </c:pt>
                <c:pt idx="32">
                  <c:v>7.4999999999999997E-2</c:v>
                </c:pt>
                <c:pt idx="33">
                  <c:v>7.4999999999999997E-2</c:v>
                </c:pt>
                <c:pt idx="34">
                  <c:v>7.4999999999999997E-2</c:v>
                </c:pt>
                <c:pt idx="35">
                  <c:v>7.3999999999999996E-2</c:v>
                </c:pt>
                <c:pt idx="36">
                  <c:v>7.3999999999999996E-2</c:v>
                </c:pt>
                <c:pt idx="37">
                  <c:v>7.2999999999999995E-2</c:v>
                </c:pt>
                <c:pt idx="38">
                  <c:v>7.2999999999999995E-2</c:v>
                </c:pt>
                <c:pt idx="39">
                  <c:v>7.2999999999999995E-2</c:v>
                </c:pt>
                <c:pt idx="40">
                  <c:v>7.2999999999999995E-2</c:v>
                </c:pt>
                <c:pt idx="41">
                  <c:v>7.2999999999999995E-2</c:v>
                </c:pt>
                <c:pt idx="42">
                  <c:v>7.1999999999999995E-2</c:v>
                </c:pt>
                <c:pt idx="43">
                  <c:v>7.0999999999999994E-2</c:v>
                </c:pt>
                <c:pt idx="44">
                  <c:v>7.0999999999999994E-2</c:v>
                </c:pt>
                <c:pt idx="45">
                  <c:v>7.0999999999999994E-2</c:v>
                </c:pt>
                <c:pt idx="46">
                  <c:v>7.0999999999999994E-2</c:v>
                </c:pt>
                <c:pt idx="47">
                  <c:v>7.0999999999999994E-2</c:v>
                </c:pt>
                <c:pt idx="48">
                  <c:v>7.0000000000000007E-2</c:v>
                </c:pt>
                <c:pt idx="49">
                  <c:v>7.0000000000000007E-2</c:v>
                </c:pt>
                <c:pt idx="50">
                  <c:v>7.0000000000000007E-2</c:v>
                </c:pt>
                <c:pt idx="51">
                  <c:v>6.9000000000000006E-2</c:v>
                </c:pt>
                <c:pt idx="52">
                  <c:v>6.9000000000000006E-2</c:v>
                </c:pt>
                <c:pt idx="53">
                  <c:v>6.9000000000000006E-2</c:v>
                </c:pt>
                <c:pt idx="54">
                  <c:v>6.8000000000000005E-2</c:v>
                </c:pt>
                <c:pt idx="55">
                  <c:v>6.8000000000000005E-2</c:v>
                </c:pt>
                <c:pt idx="56">
                  <c:v>6.8000000000000005E-2</c:v>
                </c:pt>
                <c:pt idx="57">
                  <c:v>6.7000000000000004E-2</c:v>
                </c:pt>
                <c:pt idx="58">
                  <c:v>6.7000000000000004E-2</c:v>
                </c:pt>
                <c:pt idx="59">
                  <c:v>6.6000000000000003E-2</c:v>
                </c:pt>
                <c:pt idx="60">
                  <c:v>6.6000000000000003E-2</c:v>
                </c:pt>
                <c:pt idx="61">
                  <c:v>6.4000000000000001E-2</c:v>
                </c:pt>
                <c:pt idx="62">
                  <c:v>6.4000000000000001E-2</c:v>
                </c:pt>
                <c:pt idx="63">
                  <c:v>6.3E-2</c:v>
                </c:pt>
                <c:pt idx="64">
                  <c:v>6.3E-2</c:v>
                </c:pt>
                <c:pt idx="65">
                  <c:v>6.2E-2</c:v>
                </c:pt>
                <c:pt idx="66">
                  <c:v>6.2E-2</c:v>
                </c:pt>
                <c:pt idx="67">
                  <c:v>6.0999999999999999E-2</c:v>
                </c:pt>
                <c:pt idx="68">
                  <c:v>5.8999999999999997E-2</c:v>
                </c:pt>
                <c:pt idx="69">
                  <c:v>5.5E-2</c:v>
                </c:pt>
                <c:pt idx="70">
                  <c:v>5.5E-2</c:v>
                </c:pt>
                <c:pt idx="71">
                  <c:v>5.1999999999999998E-2</c:v>
                </c:pt>
                <c:pt idx="72">
                  <c:v>4.9000000000000002E-2</c:v>
                </c:pt>
                <c:pt idx="73">
                  <c:v>4.1000000000000002E-2</c:v>
                </c:pt>
              </c:numCache>
            </c:numRef>
          </c:val>
          <c:extLst>
            <c:ext xmlns:c16="http://schemas.microsoft.com/office/drawing/2014/chart" uri="{C3380CC4-5D6E-409C-BE32-E72D297353CC}">
              <c16:uniqueId val="{00000000-813B-4FE8-9866-E8F0E232140B}"/>
            </c:ext>
          </c:extLst>
        </c:ser>
        <c:dLbls>
          <c:dLblPos val="outEnd"/>
          <c:showLegendKey val="0"/>
          <c:showVal val="1"/>
          <c:showCatName val="0"/>
          <c:showSerName val="0"/>
          <c:showPercent val="0"/>
          <c:showBubbleSize val="0"/>
        </c:dLbls>
        <c:gapWidth val="150"/>
        <c:axId val="321366624"/>
        <c:axId val="32136718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1963768115942029"/>
                  <c:y val="-0.89303182539682535"/>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813B-4FE8-9866-E8F0E232140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'市区町村別_在宅(歯科)'!$CX$7:$CX$80</c:f>
              <c:numCache>
                <c:formatCode>0.0%</c:formatCode>
                <c:ptCount val="74"/>
                <c:pt idx="0">
                  <c:v>7.6999999999999999E-2</c:v>
                </c:pt>
                <c:pt idx="1">
                  <c:v>7.6999999999999999E-2</c:v>
                </c:pt>
                <c:pt idx="2">
                  <c:v>7.6999999999999999E-2</c:v>
                </c:pt>
                <c:pt idx="3">
                  <c:v>7.6999999999999999E-2</c:v>
                </c:pt>
                <c:pt idx="4">
                  <c:v>7.6999999999999999E-2</c:v>
                </c:pt>
                <c:pt idx="5">
                  <c:v>7.6999999999999999E-2</c:v>
                </c:pt>
                <c:pt idx="6">
                  <c:v>7.6999999999999999E-2</c:v>
                </c:pt>
                <c:pt idx="7">
                  <c:v>7.6999999999999999E-2</c:v>
                </c:pt>
                <c:pt idx="8">
                  <c:v>7.6999999999999999E-2</c:v>
                </c:pt>
                <c:pt idx="9">
                  <c:v>7.6999999999999999E-2</c:v>
                </c:pt>
                <c:pt idx="10">
                  <c:v>7.6999999999999999E-2</c:v>
                </c:pt>
                <c:pt idx="11">
                  <c:v>7.6999999999999999E-2</c:v>
                </c:pt>
                <c:pt idx="12">
                  <c:v>7.6999999999999999E-2</c:v>
                </c:pt>
                <c:pt idx="13">
                  <c:v>7.6999999999999999E-2</c:v>
                </c:pt>
                <c:pt idx="14">
                  <c:v>7.6999999999999999E-2</c:v>
                </c:pt>
                <c:pt idx="15">
                  <c:v>7.6999999999999999E-2</c:v>
                </c:pt>
                <c:pt idx="16">
                  <c:v>7.6999999999999999E-2</c:v>
                </c:pt>
                <c:pt idx="17">
                  <c:v>7.6999999999999999E-2</c:v>
                </c:pt>
                <c:pt idx="18">
                  <c:v>7.6999999999999999E-2</c:v>
                </c:pt>
                <c:pt idx="19">
                  <c:v>7.6999999999999999E-2</c:v>
                </c:pt>
                <c:pt idx="20">
                  <c:v>7.6999999999999999E-2</c:v>
                </c:pt>
                <c:pt idx="21">
                  <c:v>7.6999999999999999E-2</c:v>
                </c:pt>
                <c:pt idx="22">
                  <c:v>7.6999999999999999E-2</c:v>
                </c:pt>
                <c:pt idx="23">
                  <c:v>7.6999999999999999E-2</c:v>
                </c:pt>
                <c:pt idx="24">
                  <c:v>7.6999999999999999E-2</c:v>
                </c:pt>
                <c:pt idx="25">
                  <c:v>7.6999999999999999E-2</c:v>
                </c:pt>
                <c:pt idx="26">
                  <c:v>7.6999999999999999E-2</c:v>
                </c:pt>
                <c:pt idx="27">
                  <c:v>7.6999999999999999E-2</c:v>
                </c:pt>
                <c:pt idx="28">
                  <c:v>7.6999999999999999E-2</c:v>
                </c:pt>
                <c:pt idx="29">
                  <c:v>7.6999999999999999E-2</c:v>
                </c:pt>
                <c:pt idx="30">
                  <c:v>7.6999999999999999E-2</c:v>
                </c:pt>
                <c:pt idx="31">
                  <c:v>7.6999999999999999E-2</c:v>
                </c:pt>
                <c:pt idx="32">
                  <c:v>7.6999999999999999E-2</c:v>
                </c:pt>
                <c:pt idx="33">
                  <c:v>7.6999999999999999E-2</c:v>
                </c:pt>
                <c:pt idx="34">
                  <c:v>7.6999999999999999E-2</c:v>
                </c:pt>
                <c:pt idx="35">
                  <c:v>7.6999999999999999E-2</c:v>
                </c:pt>
                <c:pt idx="36">
                  <c:v>7.6999999999999999E-2</c:v>
                </c:pt>
                <c:pt idx="37">
                  <c:v>7.6999999999999999E-2</c:v>
                </c:pt>
                <c:pt idx="38">
                  <c:v>7.6999999999999999E-2</c:v>
                </c:pt>
                <c:pt idx="39">
                  <c:v>7.6999999999999999E-2</c:v>
                </c:pt>
                <c:pt idx="40">
                  <c:v>7.6999999999999999E-2</c:v>
                </c:pt>
                <c:pt idx="41">
                  <c:v>7.6999999999999999E-2</c:v>
                </c:pt>
                <c:pt idx="42">
                  <c:v>7.6999999999999999E-2</c:v>
                </c:pt>
                <c:pt idx="43">
                  <c:v>7.6999999999999999E-2</c:v>
                </c:pt>
                <c:pt idx="44">
                  <c:v>7.6999999999999999E-2</c:v>
                </c:pt>
                <c:pt idx="45">
                  <c:v>7.6999999999999999E-2</c:v>
                </c:pt>
                <c:pt idx="46">
                  <c:v>7.6999999999999999E-2</c:v>
                </c:pt>
                <c:pt idx="47">
                  <c:v>7.6999999999999999E-2</c:v>
                </c:pt>
                <c:pt idx="48">
                  <c:v>7.6999999999999999E-2</c:v>
                </c:pt>
                <c:pt idx="49">
                  <c:v>7.6999999999999999E-2</c:v>
                </c:pt>
                <c:pt idx="50">
                  <c:v>7.6999999999999999E-2</c:v>
                </c:pt>
                <c:pt idx="51">
                  <c:v>7.6999999999999999E-2</c:v>
                </c:pt>
                <c:pt idx="52">
                  <c:v>7.6999999999999999E-2</c:v>
                </c:pt>
                <c:pt idx="53">
                  <c:v>7.6999999999999999E-2</c:v>
                </c:pt>
                <c:pt idx="54">
                  <c:v>7.6999999999999999E-2</c:v>
                </c:pt>
                <c:pt idx="55">
                  <c:v>7.6999999999999999E-2</c:v>
                </c:pt>
                <c:pt idx="56">
                  <c:v>7.6999999999999999E-2</c:v>
                </c:pt>
                <c:pt idx="57">
                  <c:v>7.6999999999999999E-2</c:v>
                </c:pt>
                <c:pt idx="58">
                  <c:v>7.6999999999999999E-2</c:v>
                </c:pt>
                <c:pt idx="59">
                  <c:v>7.6999999999999999E-2</c:v>
                </c:pt>
                <c:pt idx="60">
                  <c:v>7.6999999999999999E-2</c:v>
                </c:pt>
                <c:pt idx="61">
                  <c:v>7.6999999999999999E-2</c:v>
                </c:pt>
                <c:pt idx="62">
                  <c:v>7.6999999999999999E-2</c:v>
                </c:pt>
                <c:pt idx="63">
                  <c:v>7.6999999999999999E-2</c:v>
                </c:pt>
                <c:pt idx="64">
                  <c:v>7.6999999999999999E-2</c:v>
                </c:pt>
                <c:pt idx="65">
                  <c:v>7.6999999999999999E-2</c:v>
                </c:pt>
                <c:pt idx="66">
                  <c:v>7.6999999999999999E-2</c:v>
                </c:pt>
                <c:pt idx="67">
                  <c:v>7.6999999999999999E-2</c:v>
                </c:pt>
                <c:pt idx="68">
                  <c:v>7.6999999999999999E-2</c:v>
                </c:pt>
                <c:pt idx="69">
                  <c:v>7.6999999999999999E-2</c:v>
                </c:pt>
                <c:pt idx="70">
                  <c:v>7.6999999999999999E-2</c:v>
                </c:pt>
                <c:pt idx="71">
                  <c:v>7.6999999999999999E-2</c:v>
                </c:pt>
                <c:pt idx="72">
                  <c:v>7.6999999999999999E-2</c:v>
                </c:pt>
                <c:pt idx="73">
                  <c:v>7.6999999999999999E-2</c:v>
                </c:pt>
              </c:numCache>
            </c:numRef>
          </c:xVal>
          <c:yVal>
            <c:numRef>
              <c:f>'市区町村別_在宅(歯科)'!$DD$7:$DD$80</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02-813B-4FE8-9866-E8F0E232140B}"/>
            </c:ext>
          </c:extLst>
        </c:ser>
        <c:dLbls>
          <c:showLegendKey val="0"/>
          <c:showVal val="1"/>
          <c:showCatName val="0"/>
          <c:showSerName val="0"/>
          <c:showPercent val="0"/>
          <c:showBubbleSize val="0"/>
        </c:dLbls>
        <c:axId val="331938272"/>
        <c:axId val="331937712"/>
      </c:scatterChart>
      <c:catAx>
        <c:axId val="321366624"/>
        <c:scaling>
          <c:orientation val="maxMin"/>
        </c:scaling>
        <c:delete val="0"/>
        <c:axPos val="l"/>
        <c:numFmt formatCode="General" sourceLinked="0"/>
        <c:majorTickMark val="none"/>
        <c:minorTickMark val="none"/>
        <c:tickLblPos val="nextTo"/>
        <c:spPr>
          <a:ln>
            <a:solidFill>
              <a:srgbClr val="7F7F7F"/>
            </a:solidFill>
          </a:ln>
        </c:spPr>
        <c:crossAx val="321367184"/>
        <c:crosses val="autoZero"/>
        <c:auto val="1"/>
        <c:lblAlgn val="ctr"/>
        <c:lblOffset val="100"/>
        <c:noMultiLvlLbl val="0"/>
      </c:catAx>
      <c:valAx>
        <c:axId val="321367184"/>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948647342995169"/>
              <c:y val="2.8773730158730158E-2"/>
            </c:manualLayout>
          </c:layout>
          <c:overlay val="0"/>
        </c:title>
        <c:numFmt formatCode="0.0%" sourceLinked="0"/>
        <c:majorTickMark val="out"/>
        <c:minorTickMark val="none"/>
        <c:tickLblPos val="nextTo"/>
        <c:spPr>
          <a:ln>
            <a:solidFill>
              <a:srgbClr val="7F7F7F"/>
            </a:solidFill>
          </a:ln>
        </c:spPr>
        <c:crossAx val="321366624"/>
        <c:crosses val="autoZero"/>
        <c:crossBetween val="between"/>
      </c:valAx>
      <c:valAx>
        <c:axId val="331937712"/>
        <c:scaling>
          <c:orientation val="minMax"/>
          <c:max val="50"/>
          <c:min val="0"/>
        </c:scaling>
        <c:delete val="1"/>
        <c:axPos val="r"/>
        <c:numFmt formatCode="General" sourceLinked="1"/>
        <c:majorTickMark val="out"/>
        <c:minorTickMark val="none"/>
        <c:tickLblPos val="nextTo"/>
        <c:crossAx val="331938272"/>
        <c:crosses val="max"/>
        <c:crossBetween val="midCat"/>
      </c:valAx>
      <c:valAx>
        <c:axId val="331938272"/>
        <c:scaling>
          <c:orientation val="minMax"/>
        </c:scaling>
        <c:delete val="1"/>
        <c:axPos val="b"/>
        <c:numFmt formatCode="0.0%" sourceLinked="1"/>
        <c:majorTickMark val="out"/>
        <c:minorTickMark val="none"/>
        <c:tickLblPos val="nextTo"/>
        <c:crossAx val="331937712"/>
        <c:crosses val="autoZero"/>
        <c:crossBetween val="midCat"/>
      </c:valAx>
      <c:spPr>
        <a:ln>
          <a:solidFill>
            <a:srgbClr val="7F7F7F"/>
          </a:solidFill>
        </a:ln>
      </c:spPr>
    </c:plotArea>
    <c:legend>
      <c:legendPos val="r"/>
      <c:layout>
        <c:manualLayout>
          <c:xMode val="edge"/>
          <c:yMode val="edge"/>
          <c:x val="0.13132154882154881"/>
          <c:y val="1.5490158730158731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50483091787438"/>
          <c:y val="7.8162778672273808E-2"/>
          <c:w val="0.79858671497584544"/>
          <c:h val="0.91713182910959656"/>
        </c:manualLayout>
      </c:layout>
      <c:barChart>
        <c:barDir val="bar"/>
        <c:grouping val="clustered"/>
        <c:varyColors val="0"/>
        <c:ser>
          <c:idx val="0"/>
          <c:order val="0"/>
          <c:tx>
            <c:strRef>
              <c:f>'市区町村別_在宅(歯科)'!$CP$6</c:f>
              <c:strCache>
                <c:ptCount val="1"/>
                <c:pt idx="0">
                  <c:v>前年度との差分(在宅医療患者割合(歯科))</c:v>
                </c:pt>
              </c:strCache>
            </c:strRef>
          </c:tx>
          <c:spPr>
            <a:solidFill>
              <a:schemeClr val="accent1"/>
            </a:solidFill>
            <a:ln>
              <a:noFill/>
            </a:ln>
          </c:spPr>
          <c:invertIfNegative val="0"/>
          <c:dLbls>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'市区町村別_在宅(歯科)'!$CK$7:$CK$80</c:f>
              <c:strCache>
                <c:ptCount val="74"/>
                <c:pt idx="0">
                  <c:v>東住吉区</c:v>
                </c:pt>
                <c:pt idx="1">
                  <c:v>生野区</c:v>
                </c:pt>
                <c:pt idx="2">
                  <c:v>住吉区</c:v>
                </c:pt>
                <c:pt idx="3">
                  <c:v>能勢町</c:v>
                </c:pt>
                <c:pt idx="4">
                  <c:v>西淀川区</c:v>
                </c:pt>
                <c:pt idx="5">
                  <c:v>田尻町</c:v>
                </c:pt>
                <c:pt idx="6">
                  <c:v>平野区</c:v>
                </c:pt>
                <c:pt idx="7">
                  <c:v>羽曳野市</c:v>
                </c:pt>
                <c:pt idx="8">
                  <c:v>天王寺区</c:v>
                </c:pt>
                <c:pt idx="9">
                  <c:v>大阪市</c:v>
                </c:pt>
                <c:pt idx="10">
                  <c:v>吹田市</c:v>
                </c:pt>
                <c:pt idx="11">
                  <c:v>北区</c:v>
                </c:pt>
                <c:pt idx="12">
                  <c:v>阿倍野区</c:v>
                </c:pt>
                <c:pt idx="13">
                  <c:v>島本町</c:v>
                </c:pt>
                <c:pt idx="14">
                  <c:v>西成区</c:v>
                </c:pt>
                <c:pt idx="15">
                  <c:v>東淀川区</c:v>
                </c:pt>
                <c:pt idx="16">
                  <c:v>豊中市</c:v>
                </c:pt>
                <c:pt idx="17">
                  <c:v>堺市堺区</c:v>
                </c:pt>
                <c:pt idx="18">
                  <c:v>旭区</c:v>
                </c:pt>
                <c:pt idx="19">
                  <c:v>池田市</c:v>
                </c:pt>
                <c:pt idx="20">
                  <c:v>淀川区</c:v>
                </c:pt>
                <c:pt idx="21">
                  <c:v>都島区</c:v>
                </c:pt>
                <c:pt idx="22">
                  <c:v>中央区</c:v>
                </c:pt>
                <c:pt idx="23">
                  <c:v>堺市美原区</c:v>
                </c:pt>
                <c:pt idx="24">
                  <c:v>堺市西区</c:v>
                </c:pt>
                <c:pt idx="25">
                  <c:v>藤井寺市</c:v>
                </c:pt>
                <c:pt idx="26">
                  <c:v>堺市東区</c:v>
                </c:pt>
                <c:pt idx="27">
                  <c:v>住之江区</c:v>
                </c:pt>
                <c:pt idx="28">
                  <c:v>八尾市</c:v>
                </c:pt>
                <c:pt idx="29">
                  <c:v>太子町</c:v>
                </c:pt>
                <c:pt idx="30">
                  <c:v>河南町</c:v>
                </c:pt>
                <c:pt idx="31">
                  <c:v>泉大津市</c:v>
                </c:pt>
                <c:pt idx="32">
                  <c:v>東大阪市</c:v>
                </c:pt>
                <c:pt idx="33">
                  <c:v>堺市</c:v>
                </c:pt>
                <c:pt idx="34">
                  <c:v>鶴見区</c:v>
                </c:pt>
                <c:pt idx="35">
                  <c:v>堺市中区</c:v>
                </c:pt>
                <c:pt idx="36">
                  <c:v>箕面市</c:v>
                </c:pt>
                <c:pt idx="37">
                  <c:v>浪速区</c:v>
                </c:pt>
                <c:pt idx="38">
                  <c:v>松原市</c:v>
                </c:pt>
                <c:pt idx="39">
                  <c:v>福島区</c:v>
                </c:pt>
                <c:pt idx="40">
                  <c:v>茨木市</c:v>
                </c:pt>
                <c:pt idx="41">
                  <c:v>高石市</c:v>
                </c:pt>
                <c:pt idx="42">
                  <c:v>大正区</c:v>
                </c:pt>
                <c:pt idx="43">
                  <c:v>港区</c:v>
                </c:pt>
                <c:pt idx="44">
                  <c:v>東成区</c:v>
                </c:pt>
                <c:pt idx="45">
                  <c:v>高槻市</c:v>
                </c:pt>
                <c:pt idx="46">
                  <c:v>和泉市</c:v>
                </c:pt>
                <c:pt idx="47">
                  <c:v>城東区</c:v>
                </c:pt>
                <c:pt idx="48">
                  <c:v>大阪狭山市</c:v>
                </c:pt>
                <c:pt idx="49">
                  <c:v>豊能町</c:v>
                </c:pt>
                <c:pt idx="50">
                  <c:v>河内長野市</c:v>
                </c:pt>
                <c:pt idx="51">
                  <c:v>富田林市</c:v>
                </c:pt>
                <c:pt idx="52">
                  <c:v>守口市</c:v>
                </c:pt>
                <c:pt idx="53">
                  <c:v>堺市北区</c:v>
                </c:pt>
                <c:pt idx="54">
                  <c:v>忠岡町</c:v>
                </c:pt>
                <c:pt idx="55">
                  <c:v>此花区</c:v>
                </c:pt>
                <c:pt idx="56">
                  <c:v>交野市</c:v>
                </c:pt>
                <c:pt idx="57">
                  <c:v>四條畷市</c:v>
                </c:pt>
                <c:pt idx="58">
                  <c:v>摂津市</c:v>
                </c:pt>
                <c:pt idx="59">
                  <c:v>泉佐野市</c:v>
                </c:pt>
                <c:pt idx="60">
                  <c:v>枚方市</c:v>
                </c:pt>
                <c:pt idx="61">
                  <c:v>柏原市</c:v>
                </c:pt>
                <c:pt idx="62">
                  <c:v>大東市</c:v>
                </c:pt>
                <c:pt idx="63">
                  <c:v>西区</c:v>
                </c:pt>
                <c:pt idx="64">
                  <c:v>門真市</c:v>
                </c:pt>
                <c:pt idx="65">
                  <c:v>寝屋川市</c:v>
                </c:pt>
                <c:pt idx="66">
                  <c:v>堺市南区</c:v>
                </c:pt>
                <c:pt idx="67">
                  <c:v>熊取町</c:v>
                </c:pt>
                <c:pt idx="68">
                  <c:v>岸和田市</c:v>
                </c:pt>
                <c:pt idx="69">
                  <c:v>阪南市</c:v>
                </c:pt>
                <c:pt idx="70">
                  <c:v>貝塚市</c:v>
                </c:pt>
                <c:pt idx="71">
                  <c:v>泉南市</c:v>
                </c:pt>
                <c:pt idx="72">
                  <c:v>千早赤阪村</c:v>
                </c:pt>
                <c:pt idx="73">
                  <c:v>岬町</c:v>
                </c:pt>
              </c:strCache>
            </c:strRef>
          </c:cat>
          <c:val>
            <c:numRef>
              <c:f>'市区町村別_在宅(歯科)'!$CP$7:$CP$80</c:f>
              <c:numCache>
                <c:formatCode>General</c:formatCode>
                <c:ptCount val="74"/>
                <c:pt idx="0">
                  <c:v>0.10000000000000009</c:v>
                </c:pt>
                <c:pt idx="1">
                  <c:v>0.20000000000000018</c:v>
                </c:pt>
                <c:pt idx="2">
                  <c:v>0</c:v>
                </c:pt>
                <c:pt idx="3">
                  <c:v>1.0999999999999996</c:v>
                </c:pt>
                <c:pt idx="4">
                  <c:v>0.19999999999999879</c:v>
                </c:pt>
                <c:pt idx="5">
                  <c:v>0.10000000000000009</c:v>
                </c:pt>
                <c:pt idx="6">
                  <c:v>0.10000000000000009</c:v>
                </c:pt>
                <c:pt idx="7">
                  <c:v>0.50000000000000044</c:v>
                </c:pt>
                <c:pt idx="8">
                  <c:v>0.40000000000000036</c:v>
                </c:pt>
                <c:pt idx="9">
                  <c:v>0.10000000000000009</c:v>
                </c:pt>
                <c:pt idx="10">
                  <c:v>0.30000000000000027</c:v>
                </c:pt>
                <c:pt idx="11">
                  <c:v>-0.20000000000000018</c:v>
                </c:pt>
                <c:pt idx="12">
                  <c:v>-0.10000000000000009</c:v>
                </c:pt>
                <c:pt idx="13">
                  <c:v>0.10000000000000009</c:v>
                </c:pt>
                <c:pt idx="14">
                  <c:v>0.30000000000000027</c:v>
                </c:pt>
                <c:pt idx="15">
                  <c:v>-0.10000000000000009</c:v>
                </c:pt>
                <c:pt idx="16">
                  <c:v>0.40000000000000036</c:v>
                </c:pt>
                <c:pt idx="17">
                  <c:v>0.40000000000000036</c:v>
                </c:pt>
                <c:pt idx="18">
                  <c:v>0.10000000000000009</c:v>
                </c:pt>
                <c:pt idx="19">
                  <c:v>0</c:v>
                </c:pt>
                <c:pt idx="20">
                  <c:v>0.20000000000000018</c:v>
                </c:pt>
                <c:pt idx="21">
                  <c:v>0.10000000000000009</c:v>
                </c:pt>
                <c:pt idx="22">
                  <c:v>-0.30000000000000027</c:v>
                </c:pt>
                <c:pt idx="23">
                  <c:v>0</c:v>
                </c:pt>
                <c:pt idx="24">
                  <c:v>-0.10000000000000009</c:v>
                </c:pt>
                <c:pt idx="25">
                  <c:v>0.30000000000000027</c:v>
                </c:pt>
                <c:pt idx="26">
                  <c:v>0</c:v>
                </c:pt>
                <c:pt idx="27">
                  <c:v>0</c:v>
                </c:pt>
                <c:pt idx="28">
                  <c:v>0.40000000000000036</c:v>
                </c:pt>
                <c:pt idx="29">
                  <c:v>-0.10000000000000009</c:v>
                </c:pt>
                <c:pt idx="30">
                  <c:v>-0.40000000000000036</c:v>
                </c:pt>
                <c:pt idx="31">
                  <c:v>-0.20000000000000018</c:v>
                </c:pt>
                <c:pt idx="32">
                  <c:v>0.10000000000000009</c:v>
                </c:pt>
                <c:pt idx="33">
                  <c:v>0.20000000000000018</c:v>
                </c:pt>
                <c:pt idx="34">
                  <c:v>0</c:v>
                </c:pt>
                <c:pt idx="35">
                  <c:v>0.20000000000000018</c:v>
                </c:pt>
                <c:pt idx="36">
                  <c:v>0.10000000000000009</c:v>
                </c:pt>
                <c:pt idx="37">
                  <c:v>0.29999999999999888</c:v>
                </c:pt>
                <c:pt idx="38">
                  <c:v>0.29999999999999888</c:v>
                </c:pt>
                <c:pt idx="39">
                  <c:v>0</c:v>
                </c:pt>
                <c:pt idx="40">
                  <c:v>0.10000000000000009</c:v>
                </c:pt>
                <c:pt idx="41">
                  <c:v>0.10000000000000009</c:v>
                </c:pt>
                <c:pt idx="42">
                  <c:v>0.49999999999999906</c:v>
                </c:pt>
                <c:pt idx="43">
                  <c:v>9.9999999999998701E-2</c:v>
                </c:pt>
                <c:pt idx="44">
                  <c:v>-0.20000000000000018</c:v>
                </c:pt>
                <c:pt idx="45">
                  <c:v>9.9999999999998701E-2</c:v>
                </c:pt>
                <c:pt idx="46">
                  <c:v>-0.10000000000000009</c:v>
                </c:pt>
                <c:pt idx="47">
                  <c:v>0</c:v>
                </c:pt>
                <c:pt idx="48">
                  <c:v>-0.39999999999999897</c:v>
                </c:pt>
                <c:pt idx="49">
                  <c:v>-0.29999999999999888</c:v>
                </c:pt>
                <c:pt idx="50">
                  <c:v>0</c:v>
                </c:pt>
                <c:pt idx="51">
                  <c:v>0.10000000000000009</c:v>
                </c:pt>
                <c:pt idx="52">
                  <c:v>0.10000000000000009</c:v>
                </c:pt>
                <c:pt idx="53">
                  <c:v>0.20000000000000018</c:v>
                </c:pt>
                <c:pt idx="54">
                  <c:v>-0.5999999999999992</c:v>
                </c:pt>
                <c:pt idx="55">
                  <c:v>-0.29999999999999888</c:v>
                </c:pt>
                <c:pt idx="56">
                  <c:v>0.50000000000000044</c:v>
                </c:pt>
                <c:pt idx="57">
                  <c:v>0</c:v>
                </c:pt>
                <c:pt idx="58">
                  <c:v>0.20000000000000018</c:v>
                </c:pt>
                <c:pt idx="59">
                  <c:v>0.40000000000000036</c:v>
                </c:pt>
                <c:pt idx="60">
                  <c:v>0.10000000000000009</c:v>
                </c:pt>
                <c:pt idx="61">
                  <c:v>0</c:v>
                </c:pt>
                <c:pt idx="62">
                  <c:v>0.10000000000000009</c:v>
                </c:pt>
                <c:pt idx="63">
                  <c:v>0</c:v>
                </c:pt>
                <c:pt idx="64">
                  <c:v>0.10000000000000009</c:v>
                </c:pt>
                <c:pt idx="65">
                  <c:v>0.20000000000000018</c:v>
                </c:pt>
                <c:pt idx="66">
                  <c:v>0.30000000000000027</c:v>
                </c:pt>
                <c:pt idx="67">
                  <c:v>0.10000000000000009</c:v>
                </c:pt>
                <c:pt idx="68">
                  <c:v>0</c:v>
                </c:pt>
                <c:pt idx="69">
                  <c:v>-0.30000000000000027</c:v>
                </c:pt>
                <c:pt idx="70">
                  <c:v>0.20000000000000018</c:v>
                </c:pt>
                <c:pt idx="71">
                  <c:v>-0.10000000000000009</c:v>
                </c:pt>
                <c:pt idx="72">
                  <c:v>0.30000000000000027</c:v>
                </c:pt>
                <c:pt idx="73">
                  <c:v>-0.10000000000000009</c:v>
                </c:pt>
              </c:numCache>
            </c:numRef>
          </c:val>
          <c:extLst>
            <c:ext xmlns:c16="http://schemas.microsoft.com/office/drawing/2014/chart" uri="{C3380CC4-5D6E-409C-BE32-E72D297353CC}">
              <c16:uniqueId val="{00000049-7829-4E23-86BF-464FAD212F20}"/>
            </c:ext>
          </c:extLst>
        </c:ser>
        <c:dLbls>
          <c:dLblPos val="outEnd"/>
          <c:showLegendKey val="0"/>
          <c:showVal val="1"/>
          <c:showCatName val="0"/>
          <c:showSerName val="0"/>
          <c:showPercent val="0"/>
          <c:showBubbleSize val="0"/>
        </c:dLbls>
        <c:gapWidth val="150"/>
        <c:axId val="321366624"/>
        <c:axId val="321367184"/>
      </c:barChart>
      <c:scatterChart>
        <c:scatterStyle val="lineMarker"/>
        <c:varyColors val="0"/>
        <c:ser>
          <c:idx val="1"/>
          <c:order val="1"/>
          <c:tx>
            <c:strRef>
              <c:f>'市区町村別_在宅(歯科)'!$B$81:$C$81</c:f>
              <c:strCache>
                <c:ptCount val="1"/>
                <c:pt idx="0">
                  <c:v>広域連合全体</c:v>
                </c:pt>
              </c:strCache>
            </c:strRef>
          </c:tx>
          <c:spPr>
            <a:ln w="28575">
              <a:solidFill>
                <a:srgbClr val="BE4B48"/>
              </a:solidFill>
            </a:ln>
          </c:spPr>
          <c:marker>
            <c:symbol val="none"/>
          </c:marker>
          <c:dLbls>
            <c:dLbl>
              <c:idx val="0"/>
              <c:layout>
                <c:manualLayout>
                  <c:x val="0.11191521739130435"/>
                  <c:y val="-0.89101595238095244"/>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A-7829-4E23-86BF-464FAD212F20}"/>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'市区町村別_在宅(歯科)'!$CZ$7:$CZ$80</c:f>
              <c:numCache>
                <c:formatCode>General</c:formatCode>
                <c:ptCount val="74"/>
                <c:pt idx="0">
                  <c:v>0.20000000000000018</c:v>
                </c:pt>
                <c:pt idx="1">
                  <c:v>0.20000000000000018</c:v>
                </c:pt>
                <c:pt idx="2">
                  <c:v>0.20000000000000018</c:v>
                </c:pt>
                <c:pt idx="3">
                  <c:v>0.20000000000000018</c:v>
                </c:pt>
                <c:pt idx="4">
                  <c:v>0.20000000000000018</c:v>
                </c:pt>
                <c:pt idx="5">
                  <c:v>0.20000000000000018</c:v>
                </c:pt>
                <c:pt idx="6">
                  <c:v>0.20000000000000018</c:v>
                </c:pt>
                <c:pt idx="7">
                  <c:v>0.20000000000000018</c:v>
                </c:pt>
                <c:pt idx="8">
                  <c:v>0.20000000000000018</c:v>
                </c:pt>
                <c:pt idx="9">
                  <c:v>0.20000000000000018</c:v>
                </c:pt>
                <c:pt idx="10">
                  <c:v>0.20000000000000018</c:v>
                </c:pt>
                <c:pt idx="11">
                  <c:v>0.20000000000000018</c:v>
                </c:pt>
                <c:pt idx="12">
                  <c:v>0.20000000000000018</c:v>
                </c:pt>
                <c:pt idx="13">
                  <c:v>0.20000000000000018</c:v>
                </c:pt>
                <c:pt idx="14">
                  <c:v>0.20000000000000018</c:v>
                </c:pt>
                <c:pt idx="15">
                  <c:v>0.20000000000000018</c:v>
                </c:pt>
                <c:pt idx="16">
                  <c:v>0.20000000000000018</c:v>
                </c:pt>
                <c:pt idx="17">
                  <c:v>0.20000000000000018</c:v>
                </c:pt>
                <c:pt idx="18">
                  <c:v>0.20000000000000018</c:v>
                </c:pt>
                <c:pt idx="19">
                  <c:v>0.20000000000000018</c:v>
                </c:pt>
                <c:pt idx="20">
                  <c:v>0.20000000000000018</c:v>
                </c:pt>
                <c:pt idx="21">
                  <c:v>0.20000000000000018</c:v>
                </c:pt>
                <c:pt idx="22">
                  <c:v>0.20000000000000018</c:v>
                </c:pt>
                <c:pt idx="23">
                  <c:v>0.20000000000000018</c:v>
                </c:pt>
                <c:pt idx="24">
                  <c:v>0.20000000000000018</c:v>
                </c:pt>
                <c:pt idx="25">
                  <c:v>0.20000000000000018</c:v>
                </c:pt>
                <c:pt idx="26">
                  <c:v>0.20000000000000018</c:v>
                </c:pt>
                <c:pt idx="27">
                  <c:v>0.20000000000000018</c:v>
                </c:pt>
                <c:pt idx="28">
                  <c:v>0.20000000000000018</c:v>
                </c:pt>
                <c:pt idx="29">
                  <c:v>0.20000000000000018</c:v>
                </c:pt>
                <c:pt idx="30">
                  <c:v>0.20000000000000018</c:v>
                </c:pt>
                <c:pt idx="31">
                  <c:v>0.20000000000000018</c:v>
                </c:pt>
                <c:pt idx="32">
                  <c:v>0.20000000000000018</c:v>
                </c:pt>
                <c:pt idx="33">
                  <c:v>0.20000000000000018</c:v>
                </c:pt>
                <c:pt idx="34">
                  <c:v>0.20000000000000018</c:v>
                </c:pt>
                <c:pt idx="35">
                  <c:v>0.20000000000000018</c:v>
                </c:pt>
                <c:pt idx="36">
                  <c:v>0.20000000000000018</c:v>
                </c:pt>
                <c:pt idx="37">
                  <c:v>0.20000000000000018</c:v>
                </c:pt>
                <c:pt idx="38">
                  <c:v>0.20000000000000018</c:v>
                </c:pt>
                <c:pt idx="39">
                  <c:v>0.20000000000000018</c:v>
                </c:pt>
                <c:pt idx="40">
                  <c:v>0.20000000000000018</c:v>
                </c:pt>
                <c:pt idx="41">
                  <c:v>0.20000000000000018</c:v>
                </c:pt>
                <c:pt idx="42">
                  <c:v>0.20000000000000018</c:v>
                </c:pt>
                <c:pt idx="43">
                  <c:v>0.20000000000000018</c:v>
                </c:pt>
                <c:pt idx="44">
                  <c:v>0.20000000000000018</c:v>
                </c:pt>
                <c:pt idx="45">
                  <c:v>0.20000000000000018</c:v>
                </c:pt>
                <c:pt idx="46">
                  <c:v>0.20000000000000018</c:v>
                </c:pt>
                <c:pt idx="47">
                  <c:v>0.20000000000000018</c:v>
                </c:pt>
                <c:pt idx="48">
                  <c:v>0.20000000000000018</c:v>
                </c:pt>
                <c:pt idx="49">
                  <c:v>0.20000000000000018</c:v>
                </c:pt>
                <c:pt idx="50">
                  <c:v>0.20000000000000018</c:v>
                </c:pt>
                <c:pt idx="51">
                  <c:v>0.20000000000000018</c:v>
                </c:pt>
                <c:pt idx="52">
                  <c:v>0.20000000000000018</c:v>
                </c:pt>
                <c:pt idx="53">
                  <c:v>0.20000000000000018</c:v>
                </c:pt>
                <c:pt idx="54">
                  <c:v>0.20000000000000018</c:v>
                </c:pt>
                <c:pt idx="55">
                  <c:v>0.20000000000000018</c:v>
                </c:pt>
                <c:pt idx="56">
                  <c:v>0.20000000000000018</c:v>
                </c:pt>
                <c:pt idx="57">
                  <c:v>0.20000000000000018</c:v>
                </c:pt>
                <c:pt idx="58">
                  <c:v>0.20000000000000018</c:v>
                </c:pt>
                <c:pt idx="59">
                  <c:v>0.20000000000000018</c:v>
                </c:pt>
                <c:pt idx="60">
                  <c:v>0.20000000000000018</c:v>
                </c:pt>
                <c:pt idx="61">
                  <c:v>0.20000000000000018</c:v>
                </c:pt>
                <c:pt idx="62">
                  <c:v>0.20000000000000018</c:v>
                </c:pt>
                <c:pt idx="63">
                  <c:v>0.20000000000000018</c:v>
                </c:pt>
                <c:pt idx="64">
                  <c:v>0.20000000000000018</c:v>
                </c:pt>
                <c:pt idx="65">
                  <c:v>0.20000000000000018</c:v>
                </c:pt>
                <c:pt idx="66">
                  <c:v>0.20000000000000018</c:v>
                </c:pt>
                <c:pt idx="67">
                  <c:v>0.20000000000000018</c:v>
                </c:pt>
                <c:pt idx="68">
                  <c:v>0.20000000000000018</c:v>
                </c:pt>
                <c:pt idx="69">
                  <c:v>0.20000000000000018</c:v>
                </c:pt>
                <c:pt idx="70">
                  <c:v>0.20000000000000018</c:v>
                </c:pt>
                <c:pt idx="71">
                  <c:v>0.20000000000000018</c:v>
                </c:pt>
                <c:pt idx="72">
                  <c:v>0.20000000000000018</c:v>
                </c:pt>
                <c:pt idx="73">
                  <c:v>0.20000000000000018</c:v>
                </c:pt>
              </c:numCache>
            </c:numRef>
          </c:xVal>
          <c:yVal>
            <c:numRef>
              <c:f>'市区町村別_在宅(歯科)'!$DD$7:$DD$80</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4B-7829-4E23-86BF-464FAD212F20}"/>
            </c:ext>
          </c:extLst>
        </c:ser>
        <c:dLbls>
          <c:showLegendKey val="0"/>
          <c:showVal val="1"/>
          <c:showCatName val="0"/>
          <c:showSerName val="0"/>
          <c:showPercent val="0"/>
          <c:showBubbleSize val="0"/>
        </c:dLbls>
        <c:axId val="331938272"/>
        <c:axId val="331937712"/>
      </c:scatterChart>
      <c:catAx>
        <c:axId val="321366624"/>
        <c:scaling>
          <c:orientation val="maxMin"/>
        </c:scaling>
        <c:delete val="0"/>
        <c:axPos val="l"/>
        <c:numFmt formatCode="General" sourceLinked="0"/>
        <c:majorTickMark val="none"/>
        <c:minorTickMark val="none"/>
        <c:tickLblPos val="low"/>
        <c:spPr>
          <a:ln>
            <a:solidFill>
              <a:srgbClr val="7F7F7F"/>
            </a:solidFill>
          </a:ln>
        </c:spPr>
        <c:crossAx val="321367184"/>
        <c:crosses val="autoZero"/>
        <c:auto val="1"/>
        <c:lblAlgn val="ctr"/>
        <c:lblOffset val="100"/>
        <c:noMultiLvlLbl val="0"/>
      </c:catAx>
      <c:valAx>
        <c:axId val="321367184"/>
        <c:scaling>
          <c:orientation val="minMax"/>
        </c:scaling>
        <c:delete val="0"/>
        <c:axPos val="t"/>
        <c:majorGridlines>
          <c:spPr>
            <a:ln>
              <a:solidFill>
                <a:srgbClr val="D9D9D9"/>
              </a:solidFill>
            </a:ln>
          </c:spPr>
        </c:majorGridlines>
        <c:title>
          <c:tx>
            <c:rich>
              <a:bodyPr/>
              <a:lstStyle/>
              <a:p>
                <a:pPr>
                  <a:defRPr/>
                </a:pPr>
                <a:r>
                  <a:rPr lang="en-US"/>
                  <a:t>(pt)</a:t>
                </a:r>
                <a:endParaRPr lang="ja-JP"/>
              </a:p>
            </c:rich>
          </c:tx>
          <c:layout>
            <c:manualLayout>
              <c:xMode val="edge"/>
              <c:yMode val="edge"/>
              <c:x val="0.89948647342995169"/>
              <c:y val="2.8773730158730158E-2"/>
            </c:manualLayout>
          </c:layout>
          <c:overlay val="0"/>
        </c:title>
        <c:numFmt formatCode="#,##0.0_ ;[Red]\-#,##0.0\ " sourceLinked="0"/>
        <c:majorTickMark val="out"/>
        <c:minorTickMark val="none"/>
        <c:tickLblPos val="nextTo"/>
        <c:spPr>
          <a:ln>
            <a:solidFill>
              <a:srgbClr val="7F7F7F"/>
            </a:solidFill>
          </a:ln>
        </c:spPr>
        <c:crossAx val="321366624"/>
        <c:crosses val="autoZero"/>
        <c:crossBetween val="between"/>
      </c:valAx>
      <c:valAx>
        <c:axId val="331937712"/>
        <c:scaling>
          <c:orientation val="minMax"/>
          <c:max val="50"/>
          <c:min val="0"/>
        </c:scaling>
        <c:delete val="1"/>
        <c:axPos val="r"/>
        <c:numFmt formatCode="General" sourceLinked="1"/>
        <c:majorTickMark val="out"/>
        <c:minorTickMark val="none"/>
        <c:tickLblPos val="nextTo"/>
        <c:crossAx val="331938272"/>
        <c:crosses val="max"/>
        <c:crossBetween val="midCat"/>
      </c:valAx>
      <c:valAx>
        <c:axId val="331938272"/>
        <c:scaling>
          <c:orientation val="minMax"/>
        </c:scaling>
        <c:delete val="1"/>
        <c:axPos val="b"/>
        <c:numFmt formatCode="General" sourceLinked="1"/>
        <c:majorTickMark val="out"/>
        <c:minorTickMark val="none"/>
        <c:tickLblPos val="nextTo"/>
        <c:crossAx val="331937712"/>
        <c:crosses val="autoZero"/>
        <c:crossBetween val="midCat"/>
      </c:valAx>
      <c:spPr>
        <a:ln>
          <a:solidFill>
            <a:srgbClr val="7F7F7F"/>
          </a:solidFill>
        </a:ln>
      </c:spPr>
    </c:plotArea>
    <c:legend>
      <c:legendPos val="r"/>
      <c:layout>
        <c:manualLayout>
          <c:xMode val="edge"/>
          <c:yMode val="edge"/>
          <c:x val="0.13132154882154881"/>
          <c:y val="1.5490158730158731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50483091787438"/>
          <c:y val="7.8162778672273808E-2"/>
          <c:w val="0.79858671497584544"/>
          <c:h val="0.91713182910959656"/>
        </c:manualLayout>
      </c:layout>
      <c:barChart>
        <c:barDir val="bar"/>
        <c:grouping val="clustered"/>
        <c:varyColors val="0"/>
        <c:ser>
          <c:idx val="0"/>
          <c:order val="0"/>
          <c:tx>
            <c:strRef>
              <c:f>'市区町村別_在宅(歯科)'!$CQ$4</c:f>
              <c:strCache>
                <c:ptCount val="1"/>
                <c:pt idx="0">
                  <c:v>訪問診療患者割合(歯科)</c:v>
                </c:pt>
              </c:strCache>
            </c:strRef>
          </c:tx>
          <c:spPr>
            <a:solidFill>
              <a:schemeClr val="accent4">
                <a:lumMod val="60000"/>
                <a:lumOff val="40000"/>
              </a:schemeClr>
            </a:solidFill>
            <a:ln>
              <a:noFill/>
            </a:ln>
          </c:spPr>
          <c:invertIfNegative val="0"/>
          <c:dLbls>
            <c:dLbl>
              <c:idx val="25"/>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E7-4B1F-B9F1-0CFD16A8400D}"/>
                </c:ext>
              </c:extLst>
            </c:dLbl>
            <c:dLbl>
              <c:idx val="26"/>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E7-4B1F-B9F1-0CFD16A8400D}"/>
                </c:ext>
              </c:extLst>
            </c:dLbl>
            <c:dLbl>
              <c:idx val="27"/>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E7-4B1F-B9F1-0CFD16A8400D}"/>
                </c:ext>
              </c:extLst>
            </c:dLbl>
            <c:dLbl>
              <c:idx val="28"/>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E7-4B1F-B9F1-0CFD16A8400D}"/>
                </c:ext>
              </c:extLst>
            </c:dLbl>
            <c:dLbl>
              <c:idx val="29"/>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65-4EF3-B0F6-E137B324E18D}"/>
                </c:ext>
              </c:extLst>
            </c:dLbl>
            <c:dLbl>
              <c:idx val="30"/>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65-4EF3-B0F6-E137B324E18D}"/>
                </c:ext>
              </c:extLst>
            </c:dLbl>
            <c:dLbl>
              <c:idx val="31"/>
              <c:layout>
                <c:manualLayout>
                  <c:x val="7.6690821256037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65-4EF3-B0F6-E137B324E18D}"/>
                </c:ext>
              </c:extLst>
            </c:dLbl>
            <c:dLbl>
              <c:idx val="32"/>
              <c:layout>
                <c:manualLayout>
                  <c:x val="1.380434782608684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FC-40A1-A54E-EC9337945C76}"/>
                </c:ext>
              </c:extLst>
            </c:dLbl>
            <c:dLbl>
              <c:idx val="33"/>
              <c:layout>
                <c:manualLayout>
                  <c:x val="1.380434782608684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42-4DCF-9BB6-19207FCBD930}"/>
                </c:ext>
              </c:extLst>
            </c:dLbl>
            <c:dLbl>
              <c:idx val="34"/>
              <c:layout>
                <c:manualLayout>
                  <c:x val="1.380434782608684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42-4DCF-9BB6-19207FCBD930}"/>
                </c:ext>
              </c:extLst>
            </c:dLbl>
            <c:dLbl>
              <c:idx val="35"/>
              <c:layout>
                <c:manualLayout>
                  <c:x val="1.993961352656993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E6-4219-B49F-5B4A86F67D6C}"/>
                </c:ext>
              </c:extLst>
            </c:dLbl>
            <c:dLbl>
              <c:idx val="36"/>
              <c:layout>
                <c:manualLayout>
                  <c:x val="2.760869565217391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E6-4219-B49F-5B4A86F67D6C}"/>
                </c:ext>
              </c:extLst>
            </c:dLbl>
            <c:dLbl>
              <c:idx val="37"/>
              <c:layout>
                <c:manualLayout>
                  <c:x val="2.607487922705313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E6-4219-B49F-5B4A86F67D6C}"/>
                </c:ext>
              </c:extLst>
            </c:dLbl>
            <c:dLbl>
              <c:idx val="38"/>
              <c:layout>
                <c:manualLayout>
                  <c:x val="2.760869565217391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E6-4219-B49F-5B4A86F67D6C}"/>
                </c:ext>
              </c:extLst>
            </c:dLbl>
            <c:dLbl>
              <c:idx val="39"/>
              <c:layout>
                <c:manualLayout>
                  <c:x val="2.760869565217391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DE6-4219-B49F-5B4A86F67D6C}"/>
                </c:ext>
              </c:extLst>
            </c:dLbl>
            <c:dLbl>
              <c:idx val="40"/>
              <c:layout>
                <c:manualLayout>
                  <c:x val="2.760869565217391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E6-4219-B49F-5B4A86F67D6C}"/>
                </c:ext>
              </c:extLst>
            </c:dLbl>
            <c:dLbl>
              <c:idx val="41"/>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E6-4219-B49F-5B4A86F67D6C}"/>
                </c:ext>
              </c:extLst>
            </c:dLbl>
            <c:dLbl>
              <c:idx val="42"/>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E6-4219-B49F-5B4A86F67D6C}"/>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'市区町村別_在宅(歯科)'!$CQ$7:$CQ$80</c:f>
              <c:strCache>
                <c:ptCount val="74"/>
                <c:pt idx="0">
                  <c:v>東住吉区</c:v>
                </c:pt>
                <c:pt idx="1">
                  <c:v>生野区</c:v>
                </c:pt>
                <c:pt idx="2">
                  <c:v>住吉区</c:v>
                </c:pt>
                <c:pt idx="3">
                  <c:v>能勢町</c:v>
                </c:pt>
                <c:pt idx="4">
                  <c:v>西淀川区</c:v>
                </c:pt>
                <c:pt idx="5">
                  <c:v>田尻町</c:v>
                </c:pt>
                <c:pt idx="6">
                  <c:v>平野区</c:v>
                </c:pt>
                <c:pt idx="7">
                  <c:v>羽曳野市</c:v>
                </c:pt>
                <c:pt idx="8">
                  <c:v>天王寺区</c:v>
                </c:pt>
                <c:pt idx="9">
                  <c:v>大阪市</c:v>
                </c:pt>
                <c:pt idx="10">
                  <c:v>北区</c:v>
                </c:pt>
                <c:pt idx="11">
                  <c:v>吹田市</c:v>
                </c:pt>
                <c:pt idx="12">
                  <c:v>阿倍野区</c:v>
                </c:pt>
                <c:pt idx="13">
                  <c:v>島本町</c:v>
                </c:pt>
                <c:pt idx="14">
                  <c:v>西成区</c:v>
                </c:pt>
                <c:pt idx="15">
                  <c:v>東淀川区</c:v>
                </c:pt>
                <c:pt idx="16">
                  <c:v>豊中市</c:v>
                </c:pt>
                <c:pt idx="17">
                  <c:v>旭区</c:v>
                </c:pt>
                <c:pt idx="18">
                  <c:v>淀川区</c:v>
                </c:pt>
                <c:pt idx="19">
                  <c:v>池田市</c:v>
                </c:pt>
                <c:pt idx="20">
                  <c:v>堺市堺区</c:v>
                </c:pt>
                <c:pt idx="21">
                  <c:v>中央区</c:v>
                </c:pt>
                <c:pt idx="22">
                  <c:v>都島区</c:v>
                </c:pt>
                <c:pt idx="23">
                  <c:v>堺市美原区</c:v>
                </c:pt>
                <c:pt idx="24">
                  <c:v>堺市西区</c:v>
                </c:pt>
                <c:pt idx="25">
                  <c:v>藤井寺市</c:v>
                </c:pt>
                <c:pt idx="26">
                  <c:v>堺市東区</c:v>
                </c:pt>
                <c:pt idx="27">
                  <c:v>住之江区</c:v>
                </c:pt>
                <c:pt idx="28">
                  <c:v>八尾市</c:v>
                </c:pt>
                <c:pt idx="29">
                  <c:v>河南町</c:v>
                </c:pt>
                <c:pt idx="30">
                  <c:v>太子町</c:v>
                </c:pt>
                <c:pt idx="31">
                  <c:v>泉大津市</c:v>
                </c:pt>
                <c:pt idx="32">
                  <c:v>東大阪市</c:v>
                </c:pt>
                <c:pt idx="33">
                  <c:v>堺市</c:v>
                </c:pt>
                <c:pt idx="34">
                  <c:v>鶴見区</c:v>
                </c:pt>
                <c:pt idx="35">
                  <c:v>堺市中区</c:v>
                </c:pt>
                <c:pt idx="36">
                  <c:v>浪速区</c:v>
                </c:pt>
                <c:pt idx="37">
                  <c:v>松原市</c:v>
                </c:pt>
                <c:pt idx="38">
                  <c:v>福島区</c:v>
                </c:pt>
                <c:pt idx="39">
                  <c:v>茨木市</c:v>
                </c:pt>
                <c:pt idx="40">
                  <c:v>高石市</c:v>
                </c:pt>
                <c:pt idx="41">
                  <c:v>箕面市</c:v>
                </c:pt>
                <c:pt idx="42">
                  <c:v>大正区</c:v>
                </c:pt>
                <c:pt idx="43">
                  <c:v>港区</c:v>
                </c:pt>
                <c:pt idx="44">
                  <c:v>東成区</c:v>
                </c:pt>
                <c:pt idx="45">
                  <c:v>高槻市</c:v>
                </c:pt>
                <c:pt idx="46">
                  <c:v>和泉市</c:v>
                </c:pt>
                <c:pt idx="47">
                  <c:v>城東区</c:v>
                </c:pt>
                <c:pt idx="48">
                  <c:v>大阪狭山市</c:v>
                </c:pt>
                <c:pt idx="49">
                  <c:v>豊能町</c:v>
                </c:pt>
                <c:pt idx="50">
                  <c:v>河内長野市</c:v>
                </c:pt>
                <c:pt idx="51">
                  <c:v>富田林市</c:v>
                </c:pt>
                <c:pt idx="52">
                  <c:v>堺市北区</c:v>
                </c:pt>
                <c:pt idx="53">
                  <c:v>忠岡町</c:v>
                </c:pt>
                <c:pt idx="54">
                  <c:v>此花区</c:v>
                </c:pt>
                <c:pt idx="55">
                  <c:v>守口市</c:v>
                </c:pt>
                <c:pt idx="56">
                  <c:v>交野市</c:v>
                </c:pt>
                <c:pt idx="57">
                  <c:v>四條畷市</c:v>
                </c:pt>
                <c:pt idx="58">
                  <c:v>摂津市</c:v>
                </c:pt>
                <c:pt idx="59">
                  <c:v>泉佐野市</c:v>
                </c:pt>
                <c:pt idx="60">
                  <c:v>枚方市</c:v>
                </c:pt>
                <c:pt idx="61">
                  <c:v>柏原市</c:v>
                </c:pt>
                <c:pt idx="62">
                  <c:v>大東市</c:v>
                </c:pt>
                <c:pt idx="63">
                  <c:v>西区</c:v>
                </c:pt>
                <c:pt idx="64">
                  <c:v>門真市</c:v>
                </c:pt>
                <c:pt idx="65">
                  <c:v>寝屋川市</c:v>
                </c:pt>
                <c:pt idx="66">
                  <c:v>堺市南区</c:v>
                </c:pt>
                <c:pt idx="67">
                  <c:v>熊取町</c:v>
                </c:pt>
                <c:pt idx="68">
                  <c:v>岸和田市</c:v>
                </c:pt>
                <c:pt idx="69">
                  <c:v>阪南市</c:v>
                </c:pt>
                <c:pt idx="70">
                  <c:v>貝塚市</c:v>
                </c:pt>
                <c:pt idx="71">
                  <c:v>泉南市</c:v>
                </c:pt>
                <c:pt idx="72">
                  <c:v>千早赤阪村</c:v>
                </c:pt>
                <c:pt idx="73">
                  <c:v>岬町</c:v>
                </c:pt>
              </c:strCache>
            </c:strRef>
          </c:cat>
          <c:val>
            <c:numRef>
              <c:f>'市区町村別_在宅(歯科)'!$CS$7:$CS$80</c:f>
              <c:numCache>
                <c:formatCode>0.0%</c:formatCode>
                <c:ptCount val="74"/>
                <c:pt idx="0">
                  <c:v>9.1999999999999998E-2</c:v>
                </c:pt>
                <c:pt idx="1">
                  <c:v>8.7999999999999995E-2</c:v>
                </c:pt>
                <c:pt idx="2">
                  <c:v>8.6999999999999994E-2</c:v>
                </c:pt>
                <c:pt idx="3">
                  <c:v>8.6999999999999994E-2</c:v>
                </c:pt>
                <c:pt idx="4">
                  <c:v>8.6999999999999994E-2</c:v>
                </c:pt>
                <c:pt idx="5">
                  <c:v>8.5000000000000006E-2</c:v>
                </c:pt>
                <c:pt idx="6">
                  <c:v>8.5000000000000006E-2</c:v>
                </c:pt>
                <c:pt idx="7">
                  <c:v>8.3000000000000004E-2</c:v>
                </c:pt>
                <c:pt idx="8">
                  <c:v>8.3000000000000004E-2</c:v>
                </c:pt>
                <c:pt idx="9">
                  <c:v>8.3000000000000004E-2</c:v>
                </c:pt>
                <c:pt idx="10">
                  <c:v>8.2000000000000003E-2</c:v>
                </c:pt>
                <c:pt idx="11">
                  <c:v>8.2000000000000003E-2</c:v>
                </c:pt>
                <c:pt idx="12">
                  <c:v>8.2000000000000003E-2</c:v>
                </c:pt>
                <c:pt idx="13">
                  <c:v>8.2000000000000003E-2</c:v>
                </c:pt>
                <c:pt idx="14">
                  <c:v>8.1000000000000003E-2</c:v>
                </c:pt>
                <c:pt idx="15">
                  <c:v>8.1000000000000003E-2</c:v>
                </c:pt>
                <c:pt idx="16">
                  <c:v>8.1000000000000003E-2</c:v>
                </c:pt>
                <c:pt idx="17">
                  <c:v>0.08</c:v>
                </c:pt>
                <c:pt idx="18">
                  <c:v>0.08</c:v>
                </c:pt>
                <c:pt idx="19">
                  <c:v>0.08</c:v>
                </c:pt>
                <c:pt idx="20">
                  <c:v>0.08</c:v>
                </c:pt>
                <c:pt idx="21">
                  <c:v>7.9000000000000001E-2</c:v>
                </c:pt>
                <c:pt idx="22">
                  <c:v>7.9000000000000001E-2</c:v>
                </c:pt>
                <c:pt idx="23">
                  <c:v>7.9000000000000001E-2</c:v>
                </c:pt>
                <c:pt idx="24">
                  <c:v>7.9000000000000001E-2</c:v>
                </c:pt>
                <c:pt idx="25">
                  <c:v>7.8E-2</c:v>
                </c:pt>
                <c:pt idx="26">
                  <c:v>7.8E-2</c:v>
                </c:pt>
                <c:pt idx="27">
                  <c:v>7.8E-2</c:v>
                </c:pt>
                <c:pt idx="28">
                  <c:v>7.8E-2</c:v>
                </c:pt>
                <c:pt idx="29">
                  <c:v>7.6999999999999999E-2</c:v>
                </c:pt>
                <c:pt idx="30">
                  <c:v>7.6999999999999999E-2</c:v>
                </c:pt>
                <c:pt idx="31">
                  <c:v>7.5999999999999998E-2</c:v>
                </c:pt>
                <c:pt idx="32">
                  <c:v>7.4999999999999997E-2</c:v>
                </c:pt>
                <c:pt idx="33">
                  <c:v>7.4999999999999997E-2</c:v>
                </c:pt>
                <c:pt idx="34">
                  <c:v>7.4999999999999997E-2</c:v>
                </c:pt>
                <c:pt idx="35">
                  <c:v>7.3999999999999996E-2</c:v>
                </c:pt>
                <c:pt idx="36">
                  <c:v>7.2999999999999995E-2</c:v>
                </c:pt>
                <c:pt idx="37">
                  <c:v>7.2999999999999995E-2</c:v>
                </c:pt>
                <c:pt idx="38">
                  <c:v>7.2999999999999995E-2</c:v>
                </c:pt>
                <c:pt idx="39">
                  <c:v>7.2999999999999995E-2</c:v>
                </c:pt>
                <c:pt idx="40">
                  <c:v>7.2999999999999995E-2</c:v>
                </c:pt>
                <c:pt idx="41">
                  <c:v>7.1999999999999995E-2</c:v>
                </c:pt>
                <c:pt idx="42">
                  <c:v>7.1999999999999995E-2</c:v>
                </c:pt>
                <c:pt idx="43">
                  <c:v>7.0999999999999994E-2</c:v>
                </c:pt>
                <c:pt idx="44">
                  <c:v>7.0999999999999994E-2</c:v>
                </c:pt>
                <c:pt idx="45">
                  <c:v>7.0999999999999994E-2</c:v>
                </c:pt>
                <c:pt idx="46">
                  <c:v>7.0999999999999994E-2</c:v>
                </c:pt>
                <c:pt idx="47">
                  <c:v>7.0999999999999994E-2</c:v>
                </c:pt>
                <c:pt idx="48">
                  <c:v>7.0000000000000007E-2</c:v>
                </c:pt>
                <c:pt idx="49">
                  <c:v>7.0000000000000007E-2</c:v>
                </c:pt>
                <c:pt idx="50">
                  <c:v>7.0000000000000007E-2</c:v>
                </c:pt>
                <c:pt idx="51">
                  <c:v>6.9000000000000006E-2</c:v>
                </c:pt>
                <c:pt idx="52">
                  <c:v>6.9000000000000006E-2</c:v>
                </c:pt>
                <c:pt idx="53">
                  <c:v>6.8000000000000005E-2</c:v>
                </c:pt>
                <c:pt idx="54">
                  <c:v>6.8000000000000005E-2</c:v>
                </c:pt>
                <c:pt idx="55">
                  <c:v>6.8000000000000005E-2</c:v>
                </c:pt>
                <c:pt idx="56">
                  <c:v>6.7000000000000004E-2</c:v>
                </c:pt>
                <c:pt idx="57">
                  <c:v>6.7000000000000004E-2</c:v>
                </c:pt>
                <c:pt idx="58">
                  <c:v>6.7000000000000004E-2</c:v>
                </c:pt>
                <c:pt idx="59">
                  <c:v>6.6000000000000003E-2</c:v>
                </c:pt>
                <c:pt idx="60">
                  <c:v>6.6000000000000003E-2</c:v>
                </c:pt>
                <c:pt idx="61">
                  <c:v>6.4000000000000001E-2</c:v>
                </c:pt>
                <c:pt idx="62">
                  <c:v>6.4000000000000001E-2</c:v>
                </c:pt>
                <c:pt idx="63">
                  <c:v>6.3E-2</c:v>
                </c:pt>
                <c:pt idx="64">
                  <c:v>6.3E-2</c:v>
                </c:pt>
                <c:pt idx="65">
                  <c:v>6.2E-2</c:v>
                </c:pt>
                <c:pt idx="66">
                  <c:v>6.2E-2</c:v>
                </c:pt>
                <c:pt idx="67">
                  <c:v>6.0999999999999999E-2</c:v>
                </c:pt>
                <c:pt idx="68">
                  <c:v>5.8999999999999997E-2</c:v>
                </c:pt>
                <c:pt idx="69">
                  <c:v>5.5E-2</c:v>
                </c:pt>
                <c:pt idx="70">
                  <c:v>5.5E-2</c:v>
                </c:pt>
                <c:pt idx="71">
                  <c:v>5.1999999999999998E-2</c:v>
                </c:pt>
                <c:pt idx="72">
                  <c:v>4.9000000000000002E-2</c:v>
                </c:pt>
                <c:pt idx="73">
                  <c:v>4.1000000000000002E-2</c:v>
                </c:pt>
              </c:numCache>
            </c:numRef>
          </c:val>
          <c:extLst>
            <c:ext xmlns:c16="http://schemas.microsoft.com/office/drawing/2014/chart" uri="{C3380CC4-5D6E-409C-BE32-E72D297353CC}">
              <c16:uniqueId val="{00000000-6CBB-4FE2-ACDD-85B38B2D9C2D}"/>
            </c:ext>
          </c:extLst>
        </c:ser>
        <c:dLbls>
          <c:dLblPos val="outEnd"/>
          <c:showLegendKey val="0"/>
          <c:showVal val="1"/>
          <c:showCatName val="0"/>
          <c:showSerName val="0"/>
          <c:showPercent val="0"/>
          <c:showBubbleSize val="0"/>
        </c:dLbls>
        <c:gapWidth val="150"/>
        <c:axId val="331941632"/>
        <c:axId val="331942192"/>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227054347826087"/>
                  <c:y val="-0.8931227777777778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6CBB-4FE2-ACDD-85B38B2D9C2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'市区町村別_在宅(歯科)'!$DA$7:$DA$80</c:f>
              <c:numCache>
                <c:formatCode>0.0%</c:formatCode>
                <c:ptCount val="74"/>
                <c:pt idx="0">
                  <c:v>7.6999999999999999E-2</c:v>
                </c:pt>
                <c:pt idx="1">
                  <c:v>7.6999999999999999E-2</c:v>
                </c:pt>
                <c:pt idx="2">
                  <c:v>7.6999999999999999E-2</c:v>
                </c:pt>
                <c:pt idx="3">
                  <c:v>7.6999999999999999E-2</c:v>
                </c:pt>
                <c:pt idx="4">
                  <c:v>7.6999999999999999E-2</c:v>
                </c:pt>
                <c:pt idx="5">
                  <c:v>7.6999999999999999E-2</c:v>
                </c:pt>
                <c:pt idx="6">
                  <c:v>7.6999999999999999E-2</c:v>
                </c:pt>
                <c:pt idx="7">
                  <c:v>7.6999999999999999E-2</c:v>
                </c:pt>
                <c:pt idx="8">
                  <c:v>7.6999999999999999E-2</c:v>
                </c:pt>
                <c:pt idx="9">
                  <c:v>7.6999999999999999E-2</c:v>
                </c:pt>
                <c:pt idx="10">
                  <c:v>7.6999999999999999E-2</c:v>
                </c:pt>
                <c:pt idx="11">
                  <c:v>7.6999999999999999E-2</c:v>
                </c:pt>
                <c:pt idx="12">
                  <c:v>7.6999999999999999E-2</c:v>
                </c:pt>
                <c:pt idx="13">
                  <c:v>7.6999999999999999E-2</c:v>
                </c:pt>
                <c:pt idx="14">
                  <c:v>7.6999999999999999E-2</c:v>
                </c:pt>
                <c:pt idx="15">
                  <c:v>7.6999999999999999E-2</c:v>
                </c:pt>
                <c:pt idx="16">
                  <c:v>7.6999999999999999E-2</c:v>
                </c:pt>
                <c:pt idx="17">
                  <c:v>7.6999999999999999E-2</c:v>
                </c:pt>
                <c:pt idx="18">
                  <c:v>7.6999999999999999E-2</c:v>
                </c:pt>
                <c:pt idx="19">
                  <c:v>7.6999999999999999E-2</c:v>
                </c:pt>
                <c:pt idx="20">
                  <c:v>7.6999999999999999E-2</c:v>
                </c:pt>
                <c:pt idx="21">
                  <c:v>7.6999999999999999E-2</c:v>
                </c:pt>
                <c:pt idx="22">
                  <c:v>7.6999999999999999E-2</c:v>
                </c:pt>
                <c:pt idx="23">
                  <c:v>7.6999999999999999E-2</c:v>
                </c:pt>
                <c:pt idx="24">
                  <c:v>7.6999999999999999E-2</c:v>
                </c:pt>
                <c:pt idx="25">
                  <c:v>7.6999999999999999E-2</c:v>
                </c:pt>
                <c:pt idx="26">
                  <c:v>7.6999999999999999E-2</c:v>
                </c:pt>
                <c:pt idx="27">
                  <c:v>7.6999999999999999E-2</c:v>
                </c:pt>
                <c:pt idx="28">
                  <c:v>7.6999999999999999E-2</c:v>
                </c:pt>
                <c:pt idx="29">
                  <c:v>7.6999999999999999E-2</c:v>
                </c:pt>
                <c:pt idx="30">
                  <c:v>7.6999999999999999E-2</c:v>
                </c:pt>
                <c:pt idx="31">
                  <c:v>7.6999999999999999E-2</c:v>
                </c:pt>
                <c:pt idx="32">
                  <c:v>7.6999999999999999E-2</c:v>
                </c:pt>
                <c:pt idx="33">
                  <c:v>7.6999999999999999E-2</c:v>
                </c:pt>
                <c:pt idx="34">
                  <c:v>7.6999999999999999E-2</c:v>
                </c:pt>
                <c:pt idx="35">
                  <c:v>7.6999999999999999E-2</c:v>
                </c:pt>
                <c:pt idx="36">
                  <c:v>7.6999999999999999E-2</c:v>
                </c:pt>
                <c:pt idx="37">
                  <c:v>7.6999999999999999E-2</c:v>
                </c:pt>
                <c:pt idx="38">
                  <c:v>7.6999999999999999E-2</c:v>
                </c:pt>
                <c:pt idx="39">
                  <c:v>7.6999999999999999E-2</c:v>
                </c:pt>
                <c:pt idx="40">
                  <c:v>7.6999999999999999E-2</c:v>
                </c:pt>
                <c:pt idx="41">
                  <c:v>7.6999999999999999E-2</c:v>
                </c:pt>
                <c:pt idx="42">
                  <c:v>7.6999999999999999E-2</c:v>
                </c:pt>
                <c:pt idx="43">
                  <c:v>7.6999999999999999E-2</c:v>
                </c:pt>
                <c:pt idx="44">
                  <c:v>7.6999999999999999E-2</c:v>
                </c:pt>
                <c:pt idx="45">
                  <c:v>7.6999999999999999E-2</c:v>
                </c:pt>
                <c:pt idx="46">
                  <c:v>7.6999999999999999E-2</c:v>
                </c:pt>
                <c:pt idx="47">
                  <c:v>7.6999999999999999E-2</c:v>
                </c:pt>
                <c:pt idx="48">
                  <c:v>7.6999999999999999E-2</c:v>
                </c:pt>
                <c:pt idx="49">
                  <c:v>7.6999999999999999E-2</c:v>
                </c:pt>
                <c:pt idx="50">
                  <c:v>7.6999999999999999E-2</c:v>
                </c:pt>
                <c:pt idx="51">
                  <c:v>7.6999999999999999E-2</c:v>
                </c:pt>
                <c:pt idx="52">
                  <c:v>7.6999999999999999E-2</c:v>
                </c:pt>
                <c:pt idx="53">
                  <c:v>7.6999999999999999E-2</c:v>
                </c:pt>
                <c:pt idx="54">
                  <c:v>7.6999999999999999E-2</c:v>
                </c:pt>
                <c:pt idx="55">
                  <c:v>7.6999999999999999E-2</c:v>
                </c:pt>
                <c:pt idx="56">
                  <c:v>7.6999999999999999E-2</c:v>
                </c:pt>
                <c:pt idx="57">
                  <c:v>7.6999999999999999E-2</c:v>
                </c:pt>
                <c:pt idx="58">
                  <c:v>7.6999999999999999E-2</c:v>
                </c:pt>
                <c:pt idx="59">
                  <c:v>7.6999999999999999E-2</c:v>
                </c:pt>
                <c:pt idx="60">
                  <c:v>7.6999999999999999E-2</c:v>
                </c:pt>
                <c:pt idx="61">
                  <c:v>7.6999999999999999E-2</c:v>
                </c:pt>
                <c:pt idx="62">
                  <c:v>7.6999999999999999E-2</c:v>
                </c:pt>
                <c:pt idx="63">
                  <c:v>7.6999999999999999E-2</c:v>
                </c:pt>
                <c:pt idx="64">
                  <c:v>7.6999999999999999E-2</c:v>
                </c:pt>
                <c:pt idx="65">
                  <c:v>7.6999999999999999E-2</c:v>
                </c:pt>
                <c:pt idx="66">
                  <c:v>7.6999999999999999E-2</c:v>
                </c:pt>
                <c:pt idx="67">
                  <c:v>7.6999999999999999E-2</c:v>
                </c:pt>
                <c:pt idx="68">
                  <c:v>7.6999999999999999E-2</c:v>
                </c:pt>
                <c:pt idx="69">
                  <c:v>7.6999999999999999E-2</c:v>
                </c:pt>
                <c:pt idx="70">
                  <c:v>7.6999999999999999E-2</c:v>
                </c:pt>
                <c:pt idx="71">
                  <c:v>7.6999999999999999E-2</c:v>
                </c:pt>
                <c:pt idx="72">
                  <c:v>7.6999999999999999E-2</c:v>
                </c:pt>
                <c:pt idx="73">
                  <c:v>7.6999999999999999E-2</c:v>
                </c:pt>
              </c:numCache>
            </c:numRef>
          </c:xVal>
          <c:yVal>
            <c:numRef>
              <c:f>'市区町村別_在宅(歯科)'!$DD$7:$DD$80</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02-6CBB-4FE2-ACDD-85B38B2D9C2D}"/>
            </c:ext>
          </c:extLst>
        </c:ser>
        <c:dLbls>
          <c:showLegendKey val="0"/>
          <c:showVal val="1"/>
          <c:showCatName val="0"/>
          <c:showSerName val="0"/>
          <c:showPercent val="0"/>
          <c:showBubbleSize val="0"/>
        </c:dLbls>
        <c:axId val="331943312"/>
        <c:axId val="331942752"/>
      </c:scatterChart>
      <c:catAx>
        <c:axId val="331941632"/>
        <c:scaling>
          <c:orientation val="maxMin"/>
        </c:scaling>
        <c:delete val="0"/>
        <c:axPos val="l"/>
        <c:numFmt formatCode="General" sourceLinked="0"/>
        <c:majorTickMark val="none"/>
        <c:minorTickMark val="none"/>
        <c:tickLblPos val="nextTo"/>
        <c:spPr>
          <a:ln>
            <a:solidFill>
              <a:srgbClr val="7F7F7F"/>
            </a:solidFill>
          </a:ln>
        </c:spPr>
        <c:crossAx val="331942192"/>
        <c:crosses val="autoZero"/>
        <c:auto val="1"/>
        <c:lblAlgn val="ctr"/>
        <c:lblOffset val="100"/>
        <c:noMultiLvlLbl val="0"/>
      </c:catAx>
      <c:valAx>
        <c:axId val="331942192"/>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948647342995169"/>
              <c:y val="2.8773730158730158E-2"/>
            </c:manualLayout>
          </c:layout>
          <c:overlay val="0"/>
        </c:title>
        <c:numFmt formatCode="0.0%" sourceLinked="0"/>
        <c:majorTickMark val="out"/>
        <c:minorTickMark val="none"/>
        <c:tickLblPos val="nextTo"/>
        <c:spPr>
          <a:ln>
            <a:solidFill>
              <a:srgbClr val="7F7F7F"/>
            </a:solidFill>
          </a:ln>
        </c:spPr>
        <c:crossAx val="331941632"/>
        <c:crosses val="autoZero"/>
        <c:crossBetween val="between"/>
      </c:valAx>
      <c:valAx>
        <c:axId val="331942752"/>
        <c:scaling>
          <c:orientation val="minMax"/>
          <c:max val="50"/>
          <c:min val="0"/>
        </c:scaling>
        <c:delete val="1"/>
        <c:axPos val="r"/>
        <c:numFmt formatCode="General" sourceLinked="1"/>
        <c:majorTickMark val="out"/>
        <c:minorTickMark val="none"/>
        <c:tickLblPos val="nextTo"/>
        <c:crossAx val="331943312"/>
        <c:crosses val="max"/>
        <c:crossBetween val="midCat"/>
      </c:valAx>
      <c:valAx>
        <c:axId val="331943312"/>
        <c:scaling>
          <c:orientation val="minMax"/>
        </c:scaling>
        <c:delete val="1"/>
        <c:axPos val="b"/>
        <c:numFmt formatCode="0.0%" sourceLinked="1"/>
        <c:majorTickMark val="out"/>
        <c:minorTickMark val="none"/>
        <c:tickLblPos val="nextTo"/>
        <c:crossAx val="331942752"/>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50483091787438"/>
          <c:y val="7.8162778672273808E-2"/>
          <c:w val="0.79858671497584544"/>
          <c:h val="0.91713182910959656"/>
        </c:manualLayout>
      </c:layout>
      <c:barChart>
        <c:barDir val="bar"/>
        <c:grouping val="clustered"/>
        <c:varyColors val="0"/>
        <c:ser>
          <c:idx val="0"/>
          <c:order val="0"/>
          <c:tx>
            <c:strRef>
              <c:f>'市区町村別_在宅(歯科)'!$CV$6</c:f>
              <c:strCache>
                <c:ptCount val="1"/>
                <c:pt idx="0">
                  <c:v>前年度との差分(訪問診療患者割合(歯科))</c:v>
                </c:pt>
              </c:strCache>
            </c:strRef>
          </c:tx>
          <c:spPr>
            <a:solidFill>
              <a:schemeClr val="accent1"/>
            </a:solidFill>
            <a:ln>
              <a:noFill/>
            </a:ln>
          </c:spPr>
          <c:invertIfNegative val="0"/>
          <c:dLbls>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'市区町村別_在宅(歯科)'!$CQ$7:$CQ$80</c:f>
              <c:strCache>
                <c:ptCount val="74"/>
                <c:pt idx="0">
                  <c:v>東住吉区</c:v>
                </c:pt>
                <c:pt idx="1">
                  <c:v>生野区</c:v>
                </c:pt>
                <c:pt idx="2">
                  <c:v>住吉区</c:v>
                </c:pt>
                <c:pt idx="3">
                  <c:v>能勢町</c:v>
                </c:pt>
                <c:pt idx="4">
                  <c:v>西淀川区</c:v>
                </c:pt>
                <c:pt idx="5">
                  <c:v>田尻町</c:v>
                </c:pt>
                <c:pt idx="6">
                  <c:v>平野区</c:v>
                </c:pt>
                <c:pt idx="7">
                  <c:v>羽曳野市</c:v>
                </c:pt>
                <c:pt idx="8">
                  <c:v>天王寺区</c:v>
                </c:pt>
                <c:pt idx="9">
                  <c:v>大阪市</c:v>
                </c:pt>
                <c:pt idx="10">
                  <c:v>北区</c:v>
                </c:pt>
                <c:pt idx="11">
                  <c:v>吹田市</c:v>
                </c:pt>
                <c:pt idx="12">
                  <c:v>阿倍野区</c:v>
                </c:pt>
                <c:pt idx="13">
                  <c:v>島本町</c:v>
                </c:pt>
                <c:pt idx="14">
                  <c:v>西成区</c:v>
                </c:pt>
                <c:pt idx="15">
                  <c:v>東淀川区</c:v>
                </c:pt>
                <c:pt idx="16">
                  <c:v>豊中市</c:v>
                </c:pt>
                <c:pt idx="17">
                  <c:v>旭区</c:v>
                </c:pt>
                <c:pt idx="18">
                  <c:v>淀川区</c:v>
                </c:pt>
                <c:pt idx="19">
                  <c:v>池田市</c:v>
                </c:pt>
                <c:pt idx="20">
                  <c:v>堺市堺区</c:v>
                </c:pt>
                <c:pt idx="21">
                  <c:v>中央区</c:v>
                </c:pt>
                <c:pt idx="22">
                  <c:v>都島区</c:v>
                </c:pt>
                <c:pt idx="23">
                  <c:v>堺市美原区</c:v>
                </c:pt>
                <c:pt idx="24">
                  <c:v>堺市西区</c:v>
                </c:pt>
                <c:pt idx="25">
                  <c:v>藤井寺市</c:v>
                </c:pt>
                <c:pt idx="26">
                  <c:v>堺市東区</c:v>
                </c:pt>
                <c:pt idx="27">
                  <c:v>住之江区</c:v>
                </c:pt>
                <c:pt idx="28">
                  <c:v>八尾市</c:v>
                </c:pt>
                <c:pt idx="29">
                  <c:v>河南町</c:v>
                </c:pt>
                <c:pt idx="30">
                  <c:v>太子町</c:v>
                </c:pt>
                <c:pt idx="31">
                  <c:v>泉大津市</c:v>
                </c:pt>
                <c:pt idx="32">
                  <c:v>東大阪市</c:v>
                </c:pt>
                <c:pt idx="33">
                  <c:v>堺市</c:v>
                </c:pt>
                <c:pt idx="34">
                  <c:v>鶴見区</c:v>
                </c:pt>
                <c:pt idx="35">
                  <c:v>堺市中区</c:v>
                </c:pt>
                <c:pt idx="36">
                  <c:v>浪速区</c:v>
                </c:pt>
                <c:pt idx="37">
                  <c:v>松原市</c:v>
                </c:pt>
                <c:pt idx="38">
                  <c:v>福島区</c:v>
                </c:pt>
                <c:pt idx="39">
                  <c:v>茨木市</c:v>
                </c:pt>
                <c:pt idx="40">
                  <c:v>高石市</c:v>
                </c:pt>
                <c:pt idx="41">
                  <c:v>箕面市</c:v>
                </c:pt>
                <c:pt idx="42">
                  <c:v>大正区</c:v>
                </c:pt>
                <c:pt idx="43">
                  <c:v>港区</c:v>
                </c:pt>
                <c:pt idx="44">
                  <c:v>東成区</c:v>
                </c:pt>
                <c:pt idx="45">
                  <c:v>高槻市</c:v>
                </c:pt>
                <c:pt idx="46">
                  <c:v>和泉市</c:v>
                </c:pt>
                <c:pt idx="47">
                  <c:v>城東区</c:v>
                </c:pt>
                <c:pt idx="48">
                  <c:v>大阪狭山市</c:v>
                </c:pt>
                <c:pt idx="49">
                  <c:v>豊能町</c:v>
                </c:pt>
                <c:pt idx="50">
                  <c:v>河内長野市</c:v>
                </c:pt>
                <c:pt idx="51">
                  <c:v>富田林市</c:v>
                </c:pt>
                <c:pt idx="52">
                  <c:v>堺市北区</c:v>
                </c:pt>
                <c:pt idx="53">
                  <c:v>忠岡町</c:v>
                </c:pt>
                <c:pt idx="54">
                  <c:v>此花区</c:v>
                </c:pt>
                <c:pt idx="55">
                  <c:v>守口市</c:v>
                </c:pt>
                <c:pt idx="56">
                  <c:v>交野市</c:v>
                </c:pt>
                <c:pt idx="57">
                  <c:v>四條畷市</c:v>
                </c:pt>
                <c:pt idx="58">
                  <c:v>摂津市</c:v>
                </c:pt>
                <c:pt idx="59">
                  <c:v>泉佐野市</c:v>
                </c:pt>
                <c:pt idx="60">
                  <c:v>枚方市</c:v>
                </c:pt>
                <c:pt idx="61">
                  <c:v>柏原市</c:v>
                </c:pt>
                <c:pt idx="62">
                  <c:v>大東市</c:v>
                </c:pt>
                <c:pt idx="63">
                  <c:v>西区</c:v>
                </c:pt>
                <c:pt idx="64">
                  <c:v>門真市</c:v>
                </c:pt>
                <c:pt idx="65">
                  <c:v>寝屋川市</c:v>
                </c:pt>
                <c:pt idx="66">
                  <c:v>堺市南区</c:v>
                </c:pt>
                <c:pt idx="67">
                  <c:v>熊取町</c:v>
                </c:pt>
                <c:pt idx="68">
                  <c:v>岸和田市</c:v>
                </c:pt>
                <c:pt idx="69">
                  <c:v>阪南市</c:v>
                </c:pt>
                <c:pt idx="70">
                  <c:v>貝塚市</c:v>
                </c:pt>
                <c:pt idx="71">
                  <c:v>泉南市</c:v>
                </c:pt>
                <c:pt idx="72">
                  <c:v>千早赤阪村</c:v>
                </c:pt>
                <c:pt idx="73">
                  <c:v>岬町</c:v>
                </c:pt>
              </c:strCache>
            </c:strRef>
          </c:cat>
          <c:val>
            <c:numRef>
              <c:f>'市区町村別_在宅(歯科)'!$CV$7:$CV$80</c:f>
              <c:numCache>
                <c:formatCode>General</c:formatCode>
                <c:ptCount val="74"/>
                <c:pt idx="0">
                  <c:v>0.10000000000000009</c:v>
                </c:pt>
                <c:pt idx="1">
                  <c:v>0.20000000000000018</c:v>
                </c:pt>
                <c:pt idx="2">
                  <c:v>0</c:v>
                </c:pt>
                <c:pt idx="3">
                  <c:v>1.0999999999999996</c:v>
                </c:pt>
                <c:pt idx="4">
                  <c:v>0.19999999999999879</c:v>
                </c:pt>
                <c:pt idx="5">
                  <c:v>0.10000000000000009</c:v>
                </c:pt>
                <c:pt idx="6">
                  <c:v>0.10000000000000009</c:v>
                </c:pt>
                <c:pt idx="7">
                  <c:v>0.50000000000000044</c:v>
                </c:pt>
                <c:pt idx="8">
                  <c:v>0.40000000000000036</c:v>
                </c:pt>
                <c:pt idx="9">
                  <c:v>0.10000000000000009</c:v>
                </c:pt>
                <c:pt idx="10">
                  <c:v>-0.20000000000000018</c:v>
                </c:pt>
                <c:pt idx="11">
                  <c:v>0.20000000000000018</c:v>
                </c:pt>
                <c:pt idx="12">
                  <c:v>-0.10000000000000009</c:v>
                </c:pt>
                <c:pt idx="13">
                  <c:v>0.10000000000000009</c:v>
                </c:pt>
                <c:pt idx="14">
                  <c:v>0.30000000000000027</c:v>
                </c:pt>
                <c:pt idx="15">
                  <c:v>-0.10000000000000009</c:v>
                </c:pt>
                <c:pt idx="16">
                  <c:v>0.40000000000000036</c:v>
                </c:pt>
                <c:pt idx="17">
                  <c:v>0.10000000000000009</c:v>
                </c:pt>
                <c:pt idx="18">
                  <c:v>0.20000000000000018</c:v>
                </c:pt>
                <c:pt idx="19">
                  <c:v>0.10000000000000009</c:v>
                </c:pt>
                <c:pt idx="20">
                  <c:v>0.50000000000000044</c:v>
                </c:pt>
                <c:pt idx="21">
                  <c:v>-0.30000000000000027</c:v>
                </c:pt>
                <c:pt idx="22">
                  <c:v>0.10000000000000009</c:v>
                </c:pt>
                <c:pt idx="23">
                  <c:v>0</c:v>
                </c:pt>
                <c:pt idx="24">
                  <c:v>-0.10000000000000009</c:v>
                </c:pt>
                <c:pt idx="25">
                  <c:v>0.30000000000000027</c:v>
                </c:pt>
                <c:pt idx="26">
                  <c:v>0</c:v>
                </c:pt>
                <c:pt idx="27">
                  <c:v>0</c:v>
                </c:pt>
                <c:pt idx="28">
                  <c:v>0.40000000000000036</c:v>
                </c:pt>
                <c:pt idx="29">
                  <c:v>-0.40000000000000036</c:v>
                </c:pt>
                <c:pt idx="30">
                  <c:v>0.10000000000000009</c:v>
                </c:pt>
                <c:pt idx="31">
                  <c:v>-0.20000000000000018</c:v>
                </c:pt>
                <c:pt idx="32">
                  <c:v>0.10000000000000009</c:v>
                </c:pt>
                <c:pt idx="33">
                  <c:v>0.20000000000000018</c:v>
                </c:pt>
                <c:pt idx="34">
                  <c:v>0</c:v>
                </c:pt>
                <c:pt idx="35">
                  <c:v>0.20000000000000018</c:v>
                </c:pt>
                <c:pt idx="36">
                  <c:v>0.29999999999999888</c:v>
                </c:pt>
                <c:pt idx="37">
                  <c:v>0.29999999999999888</c:v>
                </c:pt>
                <c:pt idx="38">
                  <c:v>0</c:v>
                </c:pt>
                <c:pt idx="39">
                  <c:v>0.10000000000000009</c:v>
                </c:pt>
                <c:pt idx="40">
                  <c:v>0.10000000000000009</c:v>
                </c:pt>
                <c:pt idx="41">
                  <c:v>0.10000000000000009</c:v>
                </c:pt>
                <c:pt idx="42">
                  <c:v>0.49999999999999906</c:v>
                </c:pt>
                <c:pt idx="43">
                  <c:v>9.9999999999998701E-2</c:v>
                </c:pt>
                <c:pt idx="44">
                  <c:v>-0.20000000000000018</c:v>
                </c:pt>
                <c:pt idx="45">
                  <c:v>9.9999999999998701E-2</c:v>
                </c:pt>
                <c:pt idx="46">
                  <c:v>-0.10000000000000009</c:v>
                </c:pt>
                <c:pt idx="47">
                  <c:v>0</c:v>
                </c:pt>
                <c:pt idx="48">
                  <c:v>-0.39999999999999897</c:v>
                </c:pt>
                <c:pt idx="49">
                  <c:v>-0.19999999999999879</c:v>
                </c:pt>
                <c:pt idx="50">
                  <c:v>0</c:v>
                </c:pt>
                <c:pt idx="51">
                  <c:v>0.10000000000000009</c:v>
                </c:pt>
                <c:pt idx="52">
                  <c:v>0.20000000000000018</c:v>
                </c:pt>
                <c:pt idx="53">
                  <c:v>-0.5999999999999992</c:v>
                </c:pt>
                <c:pt idx="54">
                  <c:v>-0.29999999999999888</c:v>
                </c:pt>
                <c:pt idx="55">
                  <c:v>0.10000000000000009</c:v>
                </c:pt>
                <c:pt idx="56">
                  <c:v>0.50000000000000044</c:v>
                </c:pt>
                <c:pt idx="57">
                  <c:v>0</c:v>
                </c:pt>
                <c:pt idx="58">
                  <c:v>0.20000000000000018</c:v>
                </c:pt>
                <c:pt idx="59">
                  <c:v>0.40000000000000036</c:v>
                </c:pt>
                <c:pt idx="60">
                  <c:v>0.20000000000000018</c:v>
                </c:pt>
                <c:pt idx="61">
                  <c:v>0</c:v>
                </c:pt>
                <c:pt idx="62">
                  <c:v>0.10000000000000009</c:v>
                </c:pt>
                <c:pt idx="63">
                  <c:v>0</c:v>
                </c:pt>
                <c:pt idx="64">
                  <c:v>0.10000000000000009</c:v>
                </c:pt>
                <c:pt idx="65">
                  <c:v>0.30000000000000027</c:v>
                </c:pt>
                <c:pt idx="66">
                  <c:v>0.30000000000000027</c:v>
                </c:pt>
                <c:pt idx="67">
                  <c:v>0.10000000000000009</c:v>
                </c:pt>
                <c:pt idx="68">
                  <c:v>0</c:v>
                </c:pt>
                <c:pt idx="69">
                  <c:v>-0.30000000000000027</c:v>
                </c:pt>
                <c:pt idx="70">
                  <c:v>0.20000000000000018</c:v>
                </c:pt>
                <c:pt idx="71">
                  <c:v>-0.10000000000000009</c:v>
                </c:pt>
                <c:pt idx="72">
                  <c:v>0.30000000000000027</c:v>
                </c:pt>
                <c:pt idx="73">
                  <c:v>-0.10000000000000009</c:v>
                </c:pt>
              </c:numCache>
            </c:numRef>
          </c:val>
          <c:extLst>
            <c:ext xmlns:c16="http://schemas.microsoft.com/office/drawing/2014/chart" uri="{C3380CC4-5D6E-409C-BE32-E72D297353CC}">
              <c16:uniqueId val="{0000000B-F7AC-496B-8CB1-D39B118E527F}"/>
            </c:ext>
          </c:extLst>
        </c:ser>
        <c:dLbls>
          <c:dLblPos val="outEnd"/>
          <c:showLegendKey val="0"/>
          <c:showVal val="1"/>
          <c:showCatName val="0"/>
          <c:showSerName val="0"/>
          <c:showPercent val="0"/>
          <c:showBubbleSize val="0"/>
        </c:dLbls>
        <c:gapWidth val="150"/>
        <c:axId val="321366624"/>
        <c:axId val="321367184"/>
      </c:barChart>
      <c:scatterChart>
        <c:scatterStyle val="lineMarker"/>
        <c:varyColors val="0"/>
        <c:ser>
          <c:idx val="1"/>
          <c:order val="1"/>
          <c:tx>
            <c:strRef>
              <c:f>'市区町村別_在宅(歯科)'!$B$81:$C$81</c:f>
              <c:strCache>
                <c:ptCount val="1"/>
                <c:pt idx="0">
                  <c:v>広域連合全体</c:v>
                </c:pt>
              </c:strCache>
            </c:strRef>
          </c:tx>
          <c:spPr>
            <a:ln w="28575">
              <a:solidFill>
                <a:srgbClr val="BE4B48"/>
              </a:solidFill>
            </a:ln>
          </c:spPr>
          <c:marker>
            <c:symbol val="none"/>
          </c:marker>
          <c:dLbls>
            <c:dLbl>
              <c:idx val="0"/>
              <c:layout>
                <c:manualLayout>
                  <c:x val="0.11657004830917864"/>
                  <c:y val="-0.88900007936507941"/>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F7AC-496B-8CB1-D39B118E527F}"/>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'市区町村別_在宅(歯科)'!$DC$7:$DC$80</c:f>
              <c:numCache>
                <c:formatCode>General</c:formatCode>
                <c:ptCount val="74"/>
                <c:pt idx="0">
                  <c:v>0.20000000000000018</c:v>
                </c:pt>
                <c:pt idx="1">
                  <c:v>0.20000000000000018</c:v>
                </c:pt>
                <c:pt idx="2">
                  <c:v>0.20000000000000018</c:v>
                </c:pt>
                <c:pt idx="3">
                  <c:v>0.20000000000000018</c:v>
                </c:pt>
                <c:pt idx="4">
                  <c:v>0.20000000000000018</c:v>
                </c:pt>
                <c:pt idx="5">
                  <c:v>0.20000000000000018</c:v>
                </c:pt>
                <c:pt idx="6">
                  <c:v>0.20000000000000018</c:v>
                </c:pt>
                <c:pt idx="7">
                  <c:v>0.20000000000000018</c:v>
                </c:pt>
                <c:pt idx="8">
                  <c:v>0.20000000000000018</c:v>
                </c:pt>
                <c:pt idx="9">
                  <c:v>0.20000000000000018</c:v>
                </c:pt>
                <c:pt idx="10">
                  <c:v>0.20000000000000018</c:v>
                </c:pt>
                <c:pt idx="11">
                  <c:v>0.20000000000000018</c:v>
                </c:pt>
                <c:pt idx="12">
                  <c:v>0.20000000000000018</c:v>
                </c:pt>
                <c:pt idx="13">
                  <c:v>0.20000000000000018</c:v>
                </c:pt>
                <c:pt idx="14">
                  <c:v>0.20000000000000018</c:v>
                </c:pt>
                <c:pt idx="15">
                  <c:v>0.20000000000000018</c:v>
                </c:pt>
                <c:pt idx="16">
                  <c:v>0.20000000000000018</c:v>
                </c:pt>
                <c:pt idx="17">
                  <c:v>0.20000000000000018</c:v>
                </c:pt>
                <c:pt idx="18">
                  <c:v>0.20000000000000018</c:v>
                </c:pt>
                <c:pt idx="19">
                  <c:v>0.20000000000000018</c:v>
                </c:pt>
                <c:pt idx="20">
                  <c:v>0.20000000000000018</c:v>
                </c:pt>
                <c:pt idx="21">
                  <c:v>0.20000000000000018</c:v>
                </c:pt>
                <c:pt idx="22">
                  <c:v>0.20000000000000018</c:v>
                </c:pt>
                <c:pt idx="23">
                  <c:v>0.20000000000000018</c:v>
                </c:pt>
                <c:pt idx="24">
                  <c:v>0.20000000000000018</c:v>
                </c:pt>
                <c:pt idx="25">
                  <c:v>0.20000000000000018</c:v>
                </c:pt>
                <c:pt idx="26">
                  <c:v>0.20000000000000018</c:v>
                </c:pt>
                <c:pt idx="27">
                  <c:v>0.20000000000000018</c:v>
                </c:pt>
                <c:pt idx="28">
                  <c:v>0.20000000000000018</c:v>
                </c:pt>
                <c:pt idx="29">
                  <c:v>0.20000000000000018</c:v>
                </c:pt>
                <c:pt idx="30">
                  <c:v>0.20000000000000018</c:v>
                </c:pt>
                <c:pt idx="31">
                  <c:v>0.20000000000000018</c:v>
                </c:pt>
                <c:pt idx="32">
                  <c:v>0.20000000000000018</c:v>
                </c:pt>
                <c:pt idx="33">
                  <c:v>0.20000000000000018</c:v>
                </c:pt>
                <c:pt idx="34">
                  <c:v>0.20000000000000018</c:v>
                </c:pt>
                <c:pt idx="35">
                  <c:v>0.20000000000000018</c:v>
                </c:pt>
                <c:pt idx="36">
                  <c:v>0.20000000000000018</c:v>
                </c:pt>
                <c:pt idx="37">
                  <c:v>0.20000000000000018</c:v>
                </c:pt>
                <c:pt idx="38">
                  <c:v>0.20000000000000018</c:v>
                </c:pt>
                <c:pt idx="39">
                  <c:v>0.20000000000000018</c:v>
                </c:pt>
                <c:pt idx="40">
                  <c:v>0.20000000000000018</c:v>
                </c:pt>
                <c:pt idx="41">
                  <c:v>0.20000000000000018</c:v>
                </c:pt>
                <c:pt idx="42">
                  <c:v>0.20000000000000018</c:v>
                </c:pt>
                <c:pt idx="43">
                  <c:v>0.20000000000000018</c:v>
                </c:pt>
                <c:pt idx="44">
                  <c:v>0.20000000000000018</c:v>
                </c:pt>
                <c:pt idx="45">
                  <c:v>0.20000000000000018</c:v>
                </c:pt>
                <c:pt idx="46">
                  <c:v>0.20000000000000018</c:v>
                </c:pt>
                <c:pt idx="47">
                  <c:v>0.20000000000000018</c:v>
                </c:pt>
                <c:pt idx="48">
                  <c:v>0.20000000000000018</c:v>
                </c:pt>
                <c:pt idx="49">
                  <c:v>0.20000000000000018</c:v>
                </c:pt>
                <c:pt idx="50">
                  <c:v>0.20000000000000018</c:v>
                </c:pt>
                <c:pt idx="51">
                  <c:v>0.20000000000000018</c:v>
                </c:pt>
                <c:pt idx="52">
                  <c:v>0.20000000000000018</c:v>
                </c:pt>
                <c:pt idx="53">
                  <c:v>0.20000000000000018</c:v>
                </c:pt>
                <c:pt idx="54">
                  <c:v>0.20000000000000018</c:v>
                </c:pt>
                <c:pt idx="55">
                  <c:v>0.20000000000000018</c:v>
                </c:pt>
                <c:pt idx="56">
                  <c:v>0.20000000000000018</c:v>
                </c:pt>
                <c:pt idx="57">
                  <c:v>0.20000000000000018</c:v>
                </c:pt>
                <c:pt idx="58">
                  <c:v>0.20000000000000018</c:v>
                </c:pt>
                <c:pt idx="59">
                  <c:v>0.20000000000000018</c:v>
                </c:pt>
                <c:pt idx="60">
                  <c:v>0.20000000000000018</c:v>
                </c:pt>
                <c:pt idx="61">
                  <c:v>0.20000000000000018</c:v>
                </c:pt>
                <c:pt idx="62">
                  <c:v>0.20000000000000018</c:v>
                </c:pt>
                <c:pt idx="63">
                  <c:v>0.20000000000000018</c:v>
                </c:pt>
                <c:pt idx="64">
                  <c:v>0.20000000000000018</c:v>
                </c:pt>
                <c:pt idx="65">
                  <c:v>0.20000000000000018</c:v>
                </c:pt>
                <c:pt idx="66">
                  <c:v>0.20000000000000018</c:v>
                </c:pt>
                <c:pt idx="67">
                  <c:v>0.20000000000000018</c:v>
                </c:pt>
                <c:pt idx="68">
                  <c:v>0.20000000000000018</c:v>
                </c:pt>
                <c:pt idx="69">
                  <c:v>0.20000000000000018</c:v>
                </c:pt>
                <c:pt idx="70">
                  <c:v>0.20000000000000018</c:v>
                </c:pt>
                <c:pt idx="71">
                  <c:v>0.20000000000000018</c:v>
                </c:pt>
                <c:pt idx="72">
                  <c:v>0.20000000000000018</c:v>
                </c:pt>
                <c:pt idx="73">
                  <c:v>0.20000000000000018</c:v>
                </c:pt>
              </c:numCache>
            </c:numRef>
          </c:xVal>
          <c:yVal>
            <c:numRef>
              <c:f>'市区町村別_在宅(歯科)'!$DD$7:$DD$80</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0D-F7AC-496B-8CB1-D39B118E527F}"/>
            </c:ext>
          </c:extLst>
        </c:ser>
        <c:dLbls>
          <c:showLegendKey val="0"/>
          <c:showVal val="1"/>
          <c:showCatName val="0"/>
          <c:showSerName val="0"/>
          <c:showPercent val="0"/>
          <c:showBubbleSize val="0"/>
        </c:dLbls>
        <c:axId val="331938272"/>
        <c:axId val="331937712"/>
      </c:scatterChart>
      <c:catAx>
        <c:axId val="321366624"/>
        <c:scaling>
          <c:orientation val="maxMin"/>
        </c:scaling>
        <c:delete val="0"/>
        <c:axPos val="l"/>
        <c:numFmt formatCode="General" sourceLinked="0"/>
        <c:majorTickMark val="none"/>
        <c:minorTickMark val="none"/>
        <c:tickLblPos val="low"/>
        <c:spPr>
          <a:ln>
            <a:solidFill>
              <a:srgbClr val="7F7F7F"/>
            </a:solidFill>
          </a:ln>
        </c:spPr>
        <c:crossAx val="321367184"/>
        <c:crosses val="autoZero"/>
        <c:auto val="1"/>
        <c:lblAlgn val="ctr"/>
        <c:lblOffset val="100"/>
        <c:noMultiLvlLbl val="0"/>
      </c:catAx>
      <c:valAx>
        <c:axId val="321367184"/>
        <c:scaling>
          <c:orientation val="minMax"/>
        </c:scaling>
        <c:delete val="0"/>
        <c:axPos val="t"/>
        <c:majorGridlines>
          <c:spPr>
            <a:ln>
              <a:solidFill>
                <a:srgbClr val="D9D9D9"/>
              </a:solidFill>
            </a:ln>
          </c:spPr>
        </c:majorGridlines>
        <c:title>
          <c:tx>
            <c:rich>
              <a:bodyPr/>
              <a:lstStyle/>
              <a:p>
                <a:pPr>
                  <a:defRPr/>
                </a:pPr>
                <a:r>
                  <a:rPr lang="en-US"/>
                  <a:t>(pt)</a:t>
                </a:r>
                <a:endParaRPr lang="ja-JP"/>
              </a:p>
            </c:rich>
          </c:tx>
          <c:layout>
            <c:manualLayout>
              <c:xMode val="edge"/>
              <c:yMode val="edge"/>
              <c:x val="0.89948647342995169"/>
              <c:y val="2.8773730158730158E-2"/>
            </c:manualLayout>
          </c:layout>
          <c:overlay val="0"/>
        </c:title>
        <c:numFmt formatCode="#,##0.0_ ;[Red]\-#,##0.0\ " sourceLinked="0"/>
        <c:majorTickMark val="out"/>
        <c:minorTickMark val="none"/>
        <c:tickLblPos val="nextTo"/>
        <c:spPr>
          <a:ln>
            <a:solidFill>
              <a:srgbClr val="7F7F7F"/>
            </a:solidFill>
          </a:ln>
        </c:spPr>
        <c:crossAx val="321366624"/>
        <c:crosses val="autoZero"/>
        <c:crossBetween val="between"/>
      </c:valAx>
      <c:valAx>
        <c:axId val="331937712"/>
        <c:scaling>
          <c:orientation val="minMax"/>
          <c:max val="50"/>
          <c:min val="0"/>
        </c:scaling>
        <c:delete val="1"/>
        <c:axPos val="r"/>
        <c:numFmt formatCode="General" sourceLinked="1"/>
        <c:majorTickMark val="out"/>
        <c:minorTickMark val="none"/>
        <c:tickLblPos val="nextTo"/>
        <c:crossAx val="331938272"/>
        <c:crosses val="max"/>
        <c:crossBetween val="midCat"/>
      </c:valAx>
      <c:valAx>
        <c:axId val="331938272"/>
        <c:scaling>
          <c:orientation val="minMax"/>
        </c:scaling>
        <c:delete val="1"/>
        <c:axPos val="b"/>
        <c:numFmt formatCode="General" sourceLinked="1"/>
        <c:majorTickMark val="out"/>
        <c:minorTickMark val="none"/>
        <c:tickLblPos val="nextTo"/>
        <c:crossAx val="331937712"/>
        <c:crosses val="autoZero"/>
        <c:crossBetween val="midCat"/>
      </c:valAx>
      <c:spPr>
        <a:ln>
          <a:solidFill>
            <a:srgbClr val="7F7F7F"/>
          </a:solidFill>
        </a:ln>
      </c:spPr>
    </c:plotArea>
    <c:legend>
      <c:legendPos val="r"/>
      <c:layout>
        <c:manualLayout>
          <c:xMode val="edge"/>
          <c:yMode val="edge"/>
          <c:x val="0.13132154882154881"/>
          <c:y val="1.5490158730158731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45889762229848"/>
          <c:y val="0.15701410256410256"/>
          <c:w val="0.7684976075377935"/>
          <c:h val="0.53845188469088423"/>
        </c:manualLayout>
      </c:layout>
      <c:barChart>
        <c:barDir val="col"/>
        <c:grouping val="clustered"/>
        <c:varyColors val="0"/>
        <c:ser>
          <c:idx val="0"/>
          <c:order val="0"/>
          <c:tx>
            <c:v>在宅医療患者数(医科)</c:v>
          </c:tx>
          <c:spPr>
            <a:solidFill>
              <a:srgbClr val="FFC000"/>
            </a:solidFill>
            <a:ln>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在宅患者の疾病傾向!$D$6:$D$10</c:f>
              <c:strCache>
                <c:ptCount val="5"/>
                <c:pt idx="0">
                  <c:v>白血病</c:v>
                </c:pt>
                <c:pt idx="1">
                  <c:v>パーキンソン病</c:v>
                </c:pt>
                <c:pt idx="2">
                  <c:v>腎不全</c:v>
                </c:pt>
                <c:pt idx="3">
                  <c:v>慢性閉塞性肺疾患</c:v>
                </c:pt>
                <c:pt idx="4">
                  <c:v>その他の心疾患</c:v>
                </c:pt>
              </c:strCache>
            </c:strRef>
          </c:cat>
          <c:val>
            <c:numRef>
              <c:f>在宅患者の疾病傾向!$G$6:$G$10</c:f>
              <c:numCache>
                <c:formatCode>General</c:formatCode>
                <c:ptCount val="5"/>
                <c:pt idx="0">
                  <c:v>382</c:v>
                </c:pt>
                <c:pt idx="1">
                  <c:v>8770</c:v>
                </c:pt>
                <c:pt idx="2">
                  <c:v>20194</c:v>
                </c:pt>
                <c:pt idx="3">
                  <c:v>21097</c:v>
                </c:pt>
                <c:pt idx="4">
                  <c:v>87498</c:v>
                </c:pt>
              </c:numCache>
            </c:numRef>
          </c:val>
          <c:extLst>
            <c:ext xmlns:c16="http://schemas.microsoft.com/office/drawing/2014/chart" uri="{C3380CC4-5D6E-409C-BE32-E72D297353CC}">
              <c16:uniqueId val="{00000005-C056-4DD6-9442-750EF6B7D486}"/>
            </c:ext>
          </c:extLst>
        </c:ser>
        <c:dLbls>
          <c:showLegendKey val="0"/>
          <c:showVal val="0"/>
          <c:showCatName val="0"/>
          <c:showSerName val="0"/>
          <c:showPercent val="0"/>
          <c:showBubbleSize val="0"/>
        </c:dLbls>
        <c:gapWidth val="150"/>
        <c:axId val="264232832"/>
        <c:axId val="264233392"/>
      </c:barChart>
      <c:lineChart>
        <c:grouping val="standard"/>
        <c:varyColors val="0"/>
        <c:ser>
          <c:idx val="1"/>
          <c:order val="1"/>
          <c:tx>
            <c:v>患者一人当たりの在宅医療費(医科)</c:v>
          </c:tx>
          <c:spPr>
            <a:ln>
              <a:solidFill>
                <a:srgbClr val="D99694"/>
              </a:solidFill>
            </a:ln>
          </c:spPr>
          <c:marker>
            <c:symbol val="circle"/>
            <c:size val="5"/>
            <c:spPr>
              <a:solidFill>
                <a:srgbClr val="D99694"/>
              </a:solidFill>
              <a:ln>
                <a:noFill/>
              </a:ln>
            </c:spPr>
          </c:marker>
          <c:dLbls>
            <c:dLbl>
              <c:idx val="0"/>
              <c:layout>
                <c:manualLayout>
                  <c:x val="-3.6507989224694636E-2"/>
                  <c:y val="-3.03921568627451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056-4DD6-9442-750EF6B7D486}"/>
                </c:ext>
              </c:extLst>
            </c:dLbl>
            <c:dLbl>
              <c:idx val="2"/>
              <c:layout>
                <c:manualLayout>
                  <c:x val="-2.2448429831359092E-2"/>
                  <c:y val="-3.5994397759103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E5-4741-A9F3-A46F4E470EF0}"/>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在宅患者の疾病傾向!$D$6:$D$10</c:f>
              <c:strCache>
                <c:ptCount val="5"/>
                <c:pt idx="0">
                  <c:v>白血病</c:v>
                </c:pt>
                <c:pt idx="1">
                  <c:v>パーキンソン病</c:v>
                </c:pt>
                <c:pt idx="2">
                  <c:v>腎不全</c:v>
                </c:pt>
                <c:pt idx="3">
                  <c:v>慢性閉塞性肺疾患</c:v>
                </c:pt>
                <c:pt idx="4">
                  <c:v>その他の心疾患</c:v>
                </c:pt>
              </c:strCache>
            </c:strRef>
          </c:cat>
          <c:val>
            <c:numRef>
              <c:f>在宅患者の疾病傾向!$I$6:$I$10</c:f>
              <c:numCache>
                <c:formatCode>General</c:formatCode>
                <c:ptCount val="5"/>
                <c:pt idx="0">
                  <c:v>225968.87434554973</c:v>
                </c:pt>
                <c:pt idx="1">
                  <c:v>190457.97217787913</c:v>
                </c:pt>
                <c:pt idx="2">
                  <c:v>112905.25695751213</c:v>
                </c:pt>
                <c:pt idx="3">
                  <c:v>106889.98378916434</c:v>
                </c:pt>
                <c:pt idx="4">
                  <c:v>93994.691524377704</c:v>
                </c:pt>
              </c:numCache>
            </c:numRef>
          </c:val>
          <c:smooth val="0"/>
          <c:extLst>
            <c:ext xmlns:c16="http://schemas.microsoft.com/office/drawing/2014/chart" uri="{C3380CC4-5D6E-409C-BE32-E72D297353CC}">
              <c16:uniqueId val="{0000000B-C056-4DD6-9442-750EF6B7D486}"/>
            </c:ext>
          </c:extLst>
        </c:ser>
        <c:dLbls>
          <c:showLegendKey val="0"/>
          <c:showVal val="0"/>
          <c:showCatName val="0"/>
          <c:showSerName val="0"/>
          <c:showPercent val="0"/>
          <c:showBubbleSize val="0"/>
        </c:dLbls>
        <c:marker val="1"/>
        <c:smooth val="0"/>
        <c:axId val="264234512"/>
        <c:axId val="264233952"/>
      </c:lineChart>
      <c:catAx>
        <c:axId val="264232832"/>
        <c:scaling>
          <c:orientation val="minMax"/>
        </c:scaling>
        <c:delete val="0"/>
        <c:axPos val="b"/>
        <c:numFmt formatCode="General" sourceLinked="0"/>
        <c:majorTickMark val="out"/>
        <c:minorTickMark val="none"/>
        <c:tickLblPos val="nextTo"/>
        <c:spPr>
          <a:ln w="9525">
            <a:solidFill>
              <a:srgbClr val="7F7F7F"/>
            </a:solidFill>
            <a:prstDash val="solid"/>
          </a:ln>
        </c:spPr>
        <c:txPr>
          <a:bodyPr rot="0" vert="wordArtVertRtl"/>
          <a:lstStyle/>
          <a:p>
            <a:pPr>
              <a:defRPr/>
            </a:pPr>
            <a:endParaRPr lang="ja-JP"/>
          </a:p>
        </c:txPr>
        <c:crossAx val="264233392"/>
        <c:crosses val="autoZero"/>
        <c:auto val="1"/>
        <c:lblAlgn val="ctr"/>
        <c:lblOffset val="100"/>
        <c:noMultiLvlLbl val="0"/>
      </c:catAx>
      <c:valAx>
        <c:axId val="264233392"/>
        <c:scaling>
          <c:orientation val="minMax"/>
        </c:scaling>
        <c:delete val="0"/>
        <c:axPos val="l"/>
        <c:majorGridlines>
          <c:spPr>
            <a:ln>
              <a:solidFill>
                <a:srgbClr val="D9D9D9"/>
              </a:solidFill>
            </a:ln>
          </c:spPr>
        </c:majorGridlines>
        <c:title>
          <c:tx>
            <c:rich>
              <a:bodyPr rot="0" vert="horz"/>
              <a:lstStyle/>
              <a:p>
                <a:pPr>
                  <a:defRPr/>
                </a:pPr>
                <a:r>
                  <a:rPr lang="ja-JP"/>
                  <a:t>在宅医療患者数</a:t>
                </a:r>
                <a:br>
                  <a:rPr lang="en-US"/>
                </a:br>
                <a:r>
                  <a:rPr lang="en-US" altLang="ja-JP"/>
                  <a:t>(</a:t>
                </a:r>
                <a:r>
                  <a:rPr lang="ja-JP" altLang="en-US"/>
                  <a:t>医科</a:t>
                </a:r>
                <a:r>
                  <a:rPr lang="en-US" altLang="ja-JP"/>
                  <a:t>)</a:t>
                </a:r>
                <a:r>
                  <a:rPr lang="en-US"/>
                  <a:t>(</a:t>
                </a:r>
                <a:r>
                  <a:rPr lang="ja-JP"/>
                  <a:t>人</a:t>
                </a:r>
                <a:r>
                  <a:rPr lang="en-US"/>
                  <a:t>)</a:t>
                </a:r>
                <a:endParaRPr lang="ja-JP"/>
              </a:p>
            </c:rich>
          </c:tx>
          <c:layout>
            <c:manualLayout>
              <c:xMode val="edge"/>
              <c:yMode val="edge"/>
              <c:x val="1.0220180326457311E-2"/>
              <c:y val="1.5521367521367522E-2"/>
            </c:manualLayout>
          </c:layout>
          <c:overlay val="0"/>
        </c:title>
        <c:numFmt formatCode="General" sourceLinked="1"/>
        <c:majorTickMark val="out"/>
        <c:minorTickMark val="none"/>
        <c:tickLblPos val="nextTo"/>
        <c:spPr>
          <a:ln w="9525">
            <a:solidFill>
              <a:srgbClr val="7F7F7F"/>
            </a:solidFill>
            <a:prstDash val="solid"/>
          </a:ln>
        </c:spPr>
        <c:crossAx val="264232832"/>
        <c:crosses val="autoZero"/>
        <c:crossBetween val="between"/>
      </c:valAx>
      <c:valAx>
        <c:axId val="264233952"/>
        <c:scaling>
          <c:orientation val="minMax"/>
        </c:scaling>
        <c:delete val="0"/>
        <c:axPos val="r"/>
        <c:title>
          <c:tx>
            <c:rich>
              <a:bodyPr rot="0" vert="horz"/>
              <a:lstStyle/>
              <a:p>
                <a:pPr>
                  <a:defRPr/>
                </a:pPr>
                <a:r>
                  <a:rPr lang="ja-JP"/>
                  <a:t>患者一人当たりの</a:t>
                </a:r>
                <a:br>
                  <a:rPr lang="en-US"/>
                </a:br>
                <a:r>
                  <a:rPr lang="ja-JP"/>
                  <a:t>在宅医療費</a:t>
                </a:r>
                <a:r>
                  <a:rPr lang="en-US" altLang="ja-JP"/>
                  <a:t>(</a:t>
                </a:r>
                <a:r>
                  <a:rPr lang="ja-JP" altLang="en-US"/>
                  <a:t>医科</a:t>
                </a:r>
                <a:r>
                  <a:rPr lang="en-US" altLang="ja-JP"/>
                  <a:t>)</a:t>
                </a:r>
                <a:r>
                  <a:rPr lang="en-US"/>
                  <a:t>(</a:t>
                </a:r>
                <a:r>
                  <a:rPr lang="ja-JP"/>
                  <a:t>円</a:t>
                </a:r>
                <a:r>
                  <a:rPr lang="en-US"/>
                  <a:t>)</a:t>
                </a:r>
                <a:endParaRPr lang="ja-JP"/>
              </a:p>
            </c:rich>
          </c:tx>
          <c:layout>
            <c:manualLayout>
              <c:xMode val="edge"/>
              <c:yMode val="edge"/>
              <c:x val="0.84826684871520475"/>
              <c:y val="1.151025641025641E-2"/>
            </c:manualLayout>
          </c:layout>
          <c:overlay val="0"/>
        </c:title>
        <c:numFmt formatCode="General" sourceLinked="1"/>
        <c:majorTickMark val="out"/>
        <c:minorTickMark val="none"/>
        <c:tickLblPos val="nextTo"/>
        <c:spPr>
          <a:ln w="9525">
            <a:solidFill>
              <a:srgbClr val="7F7F7F"/>
            </a:solidFill>
            <a:prstDash val="solid"/>
          </a:ln>
        </c:spPr>
        <c:crossAx val="264234512"/>
        <c:crosses val="max"/>
        <c:crossBetween val="between"/>
      </c:valAx>
      <c:catAx>
        <c:axId val="264234512"/>
        <c:scaling>
          <c:orientation val="minMax"/>
        </c:scaling>
        <c:delete val="1"/>
        <c:axPos val="b"/>
        <c:numFmt formatCode="General" sourceLinked="1"/>
        <c:majorTickMark val="out"/>
        <c:minorTickMark val="none"/>
        <c:tickLblPos val="nextTo"/>
        <c:crossAx val="264233952"/>
        <c:crosses val="autoZero"/>
        <c:auto val="1"/>
        <c:lblAlgn val="ctr"/>
        <c:lblOffset val="100"/>
        <c:noMultiLvlLbl val="0"/>
      </c:catAx>
    </c:plotArea>
    <c:legend>
      <c:legendPos val="t"/>
      <c:layout>
        <c:manualLayout>
          <c:xMode val="edge"/>
          <c:yMode val="edge"/>
          <c:x val="0.14048863583761514"/>
          <c:y val="1.5911908070314743E-2"/>
          <c:w val="0.68082753938496199"/>
          <c:h val="6.0368115750237088E-2"/>
        </c:manualLayout>
      </c:layout>
      <c:overlay val="0"/>
      <c:spPr>
        <a:ln>
          <a:solidFill>
            <a:srgbClr val="7F7F7F"/>
          </a:solidFill>
        </a:ln>
      </c:spPr>
    </c:legend>
    <c:plotVisOnly val="1"/>
    <c:dispBlanksAs val="gap"/>
    <c:showDLblsOverMax val="0"/>
  </c:chart>
  <c:spPr>
    <a:ln>
      <a:solidFill>
        <a:srgbClr val="7F7F7F"/>
      </a:solidFill>
    </a:ln>
  </c:spPr>
  <c:txPr>
    <a:bodyPr/>
    <a:lstStyle/>
    <a:p>
      <a:pPr>
        <a:defRPr sz="9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10</xdr:col>
      <xdr:colOff>542926</xdr:colOff>
      <xdr:row>49</xdr:row>
      <xdr:rowOff>82549</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11</xdr:col>
      <xdr:colOff>666750</xdr:colOff>
      <xdr:row>50</xdr:row>
      <xdr:rowOff>142875</xdr:rowOff>
    </xdr:to>
    <xdr:graphicFrame macro="">
      <xdr:nvGraphicFramePr>
        <xdr:cNvPr id="2" name="グラフ 1">
          <a:extLst>
            <a:ext uri="{FF2B5EF4-FFF2-40B4-BE49-F238E27FC236}">
              <a16:creationId xmlns:a16="http://schemas.microsoft.com/office/drawing/2014/main" id="{B4B2C56E-F09B-4A0A-ADA1-C4338597C3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2" name="グラフ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317100</xdr:colOff>
      <xdr:row>75</xdr:row>
      <xdr:rowOff>84150</xdr:rowOff>
    </xdr:to>
    <xdr:graphicFrame macro="">
      <xdr:nvGraphicFramePr>
        <xdr:cNvPr id="4" name="グラフ 3">
          <a:extLst>
            <a:ext uri="{FF2B5EF4-FFF2-40B4-BE49-F238E27FC236}">
              <a16:creationId xmlns:a16="http://schemas.microsoft.com/office/drawing/2014/main" id="{F8FB442E-8943-422B-A3EE-454ADD85A0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554100</xdr:colOff>
      <xdr:row>80</xdr:row>
      <xdr:rowOff>171449</xdr:rowOff>
    </xdr:to>
    <xdr:pic>
      <xdr:nvPicPr>
        <xdr:cNvPr id="4" name="図 3">
          <a:extLst>
            <a:ext uri="{FF2B5EF4-FFF2-40B4-BE49-F238E27FC236}">
              <a16:creationId xmlns:a16="http://schemas.microsoft.com/office/drawing/2014/main" id="{88747027-B17F-4596-8285-8F51BDBFEE9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64" t="-183" r="-264" b="71584"/>
        <a:stretch/>
      </xdr:blipFill>
      <xdr:spPr>
        <a:xfrm>
          <a:off x="1152525" y="3162300"/>
          <a:ext cx="7221600" cy="108013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317100</xdr:colOff>
      <xdr:row>75</xdr:row>
      <xdr:rowOff>84150</xdr:rowOff>
    </xdr:to>
    <xdr:graphicFrame macro="">
      <xdr:nvGraphicFramePr>
        <xdr:cNvPr id="4" name="グラフ 3">
          <a:extLst>
            <a:ext uri="{FF2B5EF4-FFF2-40B4-BE49-F238E27FC236}">
              <a16:creationId xmlns:a16="http://schemas.microsoft.com/office/drawing/2014/main" id="{DB059649-FC4A-4FC3-B793-47E5C87C40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10</xdr:col>
      <xdr:colOff>544800</xdr:colOff>
      <xdr:row>45</xdr:row>
      <xdr:rowOff>171449</xdr:rowOff>
    </xdr:to>
    <xdr:graphicFrame macro="">
      <xdr:nvGraphicFramePr>
        <xdr:cNvPr id="3" name="グラフ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11</xdr:col>
      <xdr:colOff>666750</xdr:colOff>
      <xdr:row>46</xdr:row>
      <xdr:rowOff>171449</xdr:rowOff>
    </xdr:to>
    <xdr:graphicFrame macro="">
      <xdr:nvGraphicFramePr>
        <xdr:cNvPr id="2" name="グラフ 1">
          <a:extLst>
            <a:ext uri="{FF2B5EF4-FFF2-40B4-BE49-F238E27FC236}">
              <a16:creationId xmlns:a16="http://schemas.microsoft.com/office/drawing/2014/main" id="{7B0A0BE7-2C3E-4902-9479-A40E942FDD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2" name="グラフ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317100</xdr:colOff>
      <xdr:row>75</xdr:row>
      <xdr:rowOff>84150</xdr:rowOff>
    </xdr:to>
    <xdr:graphicFrame macro="">
      <xdr:nvGraphicFramePr>
        <xdr:cNvPr id="4" name="グラフ 3">
          <a:extLst>
            <a:ext uri="{FF2B5EF4-FFF2-40B4-BE49-F238E27FC236}">
              <a16:creationId xmlns:a16="http://schemas.microsoft.com/office/drawing/2014/main" id="{A364005A-B037-48F7-954B-3C356F36EA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554100</xdr:colOff>
      <xdr:row>80</xdr:row>
      <xdr:rowOff>171145</xdr:rowOff>
    </xdr:to>
    <xdr:pic>
      <xdr:nvPicPr>
        <xdr:cNvPr id="4" name="図 3">
          <a:extLst>
            <a:ext uri="{FF2B5EF4-FFF2-40B4-BE49-F238E27FC236}">
              <a16:creationId xmlns:a16="http://schemas.microsoft.com/office/drawing/2014/main" id="{24627252-F096-42C8-A61E-F9810C0C9A2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403"/>
        <a:stretch/>
      </xdr:blipFill>
      <xdr:spPr>
        <a:xfrm>
          <a:off x="1152525" y="3162300"/>
          <a:ext cx="7221600" cy="1080104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2" name="グラフ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317100</xdr:colOff>
      <xdr:row>75</xdr:row>
      <xdr:rowOff>84150</xdr:rowOff>
    </xdr:to>
    <xdr:graphicFrame macro="">
      <xdr:nvGraphicFramePr>
        <xdr:cNvPr id="4" name="グラフ 3">
          <a:extLst>
            <a:ext uri="{FF2B5EF4-FFF2-40B4-BE49-F238E27FC236}">
              <a16:creationId xmlns:a16="http://schemas.microsoft.com/office/drawing/2014/main" id="{8A22F202-6701-4BEF-84CB-2C68A9A812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19</xdr:row>
      <xdr:rowOff>0</xdr:rowOff>
    </xdr:from>
    <xdr:to>
      <xdr:col>9</xdr:col>
      <xdr:colOff>404925</xdr:colOff>
      <xdr:row>45</xdr:row>
      <xdr:rowOff>146100</xdr:rowOff>
    </xdr:to>
    <xdr:graphicFrame macro="">
      <xdr:nvGraphicFramePr>
        <xdr:cNvPr id="2" name="グラフ 1">
          <a:extLst>
            <a:ext uri="{FF2B5EF4-FFF2-40B4-BE49-F238E27FC236}">
              <a16:creationId xmlns:a16="http://schemas.microsoft.com/office/drawing/2014/main" id="{F440ECE0-9456-49CE-9574-3B83C48A28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57"/>
  <sheetViews>
    <sheetView showGridLines="0" tabSelected="1" zoomScaleNormal="100" zoomScaleSheetLayoutView="100" workbookViewId="0"/>
  </sheetViews>
  <sheetFormatPr defaultColWidth="10" defaultRowHeight="13.5" customHeight="1"/>
  <cols>
    <col min="1" max="1" width="4.625" style="2" customWidth="1"/>
    <col min="2" max="2" width="11.875" style="2" customWidth="1"/>
    <col min="3" max="3" width="10.625" style="2" customWidth="1"/>
    <col min="4" max="7" width="9.875" style="2" customWidth="1"/>
    <col min="8" max="9" width="14.25" style="2" customWidth="1"/>
    <col min="10" max="10" width="10" style="2" customWidth="1"/>
    <col min="11" max="11" width="10" style="2"/>
    <col min="12" max="12" width="5.375" style="2" customWidth="1"/>
    <col min="13" max="16384" width="10" style="2"/>
  </cols>
  <sheetData>
    <row r="1" spans="2:11" ht="16.5" customHeight="1">
      <c r="B1" s="10" t="s">
        <v>170</v>
      </c>
    </row>
    <row r="2" spans="2:11" ht="16.5" customHeight="1">
      <c r="B2" s="8" t="s">
        <v>171</v>
      </c>
      <c r="J2" s="3"/>
    </row>
    <row r="3" spans="2:11" ht="38.1" customHeight="1">
      <c r="B3" s="211" t="s">
        <v>108</v>
      </c>
      <c r="C3" s="214" t="s">
        <v>75</v>
      </c>
      <c r="D3" s="207" t="s">
        <v>79</v>
      </c>
      <c r="E3" s="208"/>
      <c r="F3" s="217" t="s">
        <v>109</v>
      </c>
      <c r="G3" s="218"/>
      <c r="H3" s="207" t="s">
        <v>80</v>
      </c>
      <c r="I3" s="208"/>
      <c r="J3" s="209" t="s">
        <v>111</v>
      </c>
      <c r="K3" s="210"/>
    </row>
    <row r="4" spans="2:11" ht="12">
      <c r="B4" s="212"/>
      <c r="C4" s="215"/>
      <c r="D4" s="17"/>
      <c r="E4" s="18"/>
      <c r="F4" s="17"/>
      <c r="G4" s="18"/>
      <c r="H4" s="17"/>
      <c r="I4" s="18"/>
      <c r="J4" s="17"/>
      <c r="K4" s="18"/>
    </row>
    <row r="5" spans="2:11" ht="27" customHeight="1">
      <c r="B5" s="213"/>
      <c r="C5" s="216"/>
      <c r="D5" s="19" t="s">
        <v>116</v>
      </c>
      <c r="E5" s="20" t="s">
        <v>104</v>
      </c>
      <c r="F5" s="19" t="s">
        <v>116</v>
      </c>
      <c r="G5" s="20" t="s">
        <v>104</v>
      </c>
      <c r="H5" s="19" t="s">
        <v>116</v>
      </c>
      <c r="I5" s="20" t="s">
        <v>104</v>
      </c>
      <c r="J5" s="19" t="s">
        <v>116</v>
      </c>
      <c r="K5" s="20" t="s">
        <v>104</v>
      </c>
    </row>
    <row r="6" spans="2:11" ht="13.5" customHeight="1">
      <c r="B6" s="151" t="s">
        <v>71</v>
      </c>
      <c r="C6" s="101">
        <v>1789</v>
      </c>
      <c r="D6" s="101">
        <v>286</v>
      </c>
      <c r="E6" s="101">
        <v>153</v>
      </c>
      <c r="F6" s="128">
        <v>0.15986584684181107</v>
      </c>
      <c r="G6" s="128">
        <v>8.5522638345444379E-2</v>
      </c>
      <c r="H6" s="101">
        <v>93124590</v>
      </c>
      <c r="I6" s="101">
        <v>76306820</v>
      </c>
      <c r="J6" s="101">
        <v>325610.45454545453</v>
      </c>
      <c r="K6" s="112">
        <v>498737.38562091504</v>
      </c>
    </row>
    <row r="7" spans="2:11" ht="13.5" customHeight="1">
      <c r="B7" s="152" t="s">
        <v>66</v>
      </c>
      <c r="C7" s="101">
        <v>5790</v>
      </c>
      <c r="D7" s="101">
        <v>1007</v>
      </c>
      <c r="E7" s="101">
        <v>554</v>
      </c>
      <c r="F7" s="128">
        <v>0.17392055267702936</v>
      </c>
      <c r="G7" s="128">
        <v>9.5682210708117443E-2</v>
      </c>
      <c r="H7" s="101">
        <v>439111210</v>
      </c>
      <c r="I7" s="101">
        <v>349114600</v>
      </c>
      <c r="J7" s="101">
        <v>436058.79841112217</v>
      </c>
      <c r="K7" s="113">
        <v>630170.75812274369</v>
      </c>
    </row>
    <row r="8" spans="2:11" ht="13.5" customHeight="1">
      <c r="B8" s="152" t="s">
        <v>72</v>
      </c>
      <c r="C8" s="101">
        <v>513130</v>
      </c>
      <c r="D8" s="101">
        <v>21565</v>
      </c>
      <c r="E8" s="101">
        <v>11605</v>
      </c>
      <c r="F8" s="128">
        <v>4.2026387075399997E-2</v>
      </c>
      <c r="G8" s="128">
        <v>2.2616101182936096E-2</v>
      </c>
      <c r="H8" s="101">
        <v>6068470890</v>
      </c>
      <c r="I8" s="101">
        <v>4586822020</v>
      </c>
      <c r="J8" s="101">
        <v>281403.70461395779</v>
      </c>
      <c r="K8" s="113">
        <v>395245.32701421803</v>
      </c>
    </row>
    <row r="9" spans="2:11" ht="13.5" customHeight="1">
      <c r="B9" s="152" t="s">
        <v>67</v>
      </c>
      <c r="C9" s="101">
        <v>434254</v>
      </c>
      <c r="D9" s="101">
        <v>39247</v>
      </c>
      <c r="E9" s="101">
        <v>22665</v>
      </c>
      <c r="F9" s="128">
        <v>9.0377981549968456E-2</v>
      </c>
      <c r="G9" s="128">
        <v>5.2192956196143274E-2</v>
      </c>
      <c r="H9" s="101">
        <v>11106779500</v>
      </c>
      <c r="I9" s="101">
        <v>8810972050</v>
      </c>
      <c r="J9" s="101">
        <v>282996.90422197874</v>
      </c>
      <c r="K9" s="113">
        <v>388747.93955437897</v>
      </c>
    </row>
    <row r="10" spans="2:11" ht="13.5" customHeight="1">
      <c r="B10" s="152" t="s">
        <v>68</v>
      </c>
      <c r="C10" s="101">
        <v>276841</v>
      </c>
      <c r="D10" s="101">
        <v>49403</v>
      </c>
      <c r="E10" s="101">
        <v>32078</v>
      </c>
      <c r="F10" s="128">
        <v>0.17845261359408468</v>
      </c>
      <c r="G10" s="128">
        <v>0.11587156526670543</v>
      </c>
      <c r="H10" s="101">
        <v>14452198650</v>
      </c>
      <c r="I10" s="101">
        <v>12068936010</v>
      </c>
      <c r="J10" s="101">
        <v>292536.86314596282</v>
      </c>
      <c r="K10" s="113">
        <v>376237.17220524972</v>
      </c>
    </row>
    <row r="11" spans="2:11" ht="13.5" customHeight="1">
      <c r="B11" s="152" t="s">
        <v>69</v>
      </c>
      <c r="C11" s="101">
        <v>138903</v>
      </c>
      <c r="D11" s="101">
        <v>41397</v>
      </c>
      <c r="E11" s="101">
        <v>30370</v>
      </c>
      <c r="F11" s="128">
        <v>0.29802812034297316</v>
      </c>
      <c r="G11" s="128">
        <v>0.21864178599454295</v>
      </c>
      <c r="H11" s="101">
        <v>12952402800</v>
      </c>
      <c r="I11" s="101">
        <v>11355584960</v>
      </c>
      <c r="J11" s="101">
        <v>312882.64366983116</v>
      </c>
      <c r="K11" s="113">
        <v>373907.96707276918</v>
      </c>
    </row>
    <row r="12" spans="2:11" ht="13.5" customHeight="1" thickBot="1">
      <c r="B12" s="153" t="s">
        <v>70</v>
      </c>
      <c r="C12" s="130">
        <v>56806</v>
      </c>
      <c r="D12" s="103">
        <v>20359</v>
      </c>
      <c r="E12" s="103">
        <v>16403</v>
      </c>
      <c r="F12" s="129">
        <v>0.358395239939443</v>
      </c>
      <c r="G12" s="129">
        <v>0.28875470900961164</v>
      </c>
      <c r="H12" s="103">
        <v>7002206550</v>
      </c>
      <c r="I12" s="103">
        <v>6380427750</v>
      </c>
      <c r="J12" s="103">
        <v>343936.6643744781</v>
      </c>
      <c r="K12" s="130">
        <v>388979.31780771812</v>
      </c>
    </row>
    <row r="13" spans="2:11" ht="13.5" customHeight="1" thickTop="1">
      <c r="B13" s="154" t="s">
        <v>149</v>
      </c>
      <c r="C13" s="181">
        <v>1427513</v>
      </c>
      <c r="D13" s="182">
        <v>173264</v>
      </c>
      <c r="E13" s="182">
        <v>113828</v>
      </c>
      <c r="F13" s="183">
        <v>0.1213747265348897</v>
      </c>
      <c r="G13" s="183">
        <v>7.9738678386816794E-2</v>
      </c>
      <c r="H13" s="182">
        <v>52114294190</v>
      </c>
      <c r="I13" s="182">
        <v>43628164210</v>
      </c>
      <c r="J13" s="182">
        <v>300779.7014382676</v>
      </c>
      <c r="K13" s="182">
        <v>383281.47916154197</v>
      </c>
    </row>
    <row r="14" spans="2:11" ht="13.5" customHeight="1">
      <c r="B14" s="35" t="s">
        <v>199</v>
      </c>
      <c r="C14" s="5"/>
      <c r="D14" s="5"/>
      <c r="E14" s="5"/>
      <c r="F14" s="5"/>
      <c r="G14" s="6"/>
      <c r="H14" s="6"/>
      <c r="I14" s="87"/>
    </row>
    <row r="15" spans="2:11" ht="13.5" customHeight="1">
      <c r="B15" s="36" t="s">
        <v>73</v>
      </c>
      <c r="C15" s="87"/>
      <c r="D15" s="87"/>
      <c r="E15" s="87"/>
      <c r="F15" s="87"/>
      <c r="G15" s="87"/>
      <c r="H15" s="87"/>
      <c r="I15" s="87"/>
    </row>
    <row r="16" spans="2:11" ht="13.5" customHeight="1">
      <c r="B16" s="36" t="s">
        <v>198</v>
      </c>
    </row>
    <row r="17" spans="1:2" ht="13.5" customHeight="1">
      <c r="B17" s="37" t="s">
        <v>146</v>
      </c>
    </row>
    <row r="18" spans="1:2" ht="13.5" customHeight="1">
      <c r="B18" s="37" t="s">
        <v>145</v>
      </c>
    </row>
    <row r="19" spans="1:2" ht="13.5" customHeight="1">
      <c r="B19" s="37" t="s">
        <v>147</v>
      </c>
    </row>
    <row r="20" spans="1:2" ht="13.5" customHeight="1">
      <c r="B20" s="37" t="s">
        <v>145</v>
      </c>
    </row>
    <row r="21" spans="1:2" ht="13.5" customHeight="1">
      <c r="B21" s="37"/>
    </row>
    <row r="22" spans="1:2" ht="13.5" customHeight="1">
      <c r="B22" s="4"/>
    </row>
    <row r="23" spans="1:2" ht="16.5" customHeight="1">
      <c r="B23" s="10" t="s">
        <v>135</v>
      </c>
    </row>
    <row r="24" spans="1:2" ht="16.5" customHeight="1">
      <c r="B24" s="8" t="s">
        <v>172</v>
      </c>
    </row>
    <row r="25" spans="1:2" ht="13.5" customHeight="1">
      <c r="B25" s="4"/>
    </row>
    <row r="26" spans="1:2" ht="13.5" customHeight="1">
      <c r="A26" s="4"/>
    </row>
    <row r="27" spans="1:2" ht="13.5" customHeight="1">
      <c r="A27" s="4"/>
    </row>
    <row r="28" spans="1:2" ht="13.5" customHeight="1">
      <c r="A28" s="4"/>
    </row>
    <row r="51" spans="2:8" ht="13.5" customHeight="1">
      <c r="B51" s="35" t="s">
        <v>199</v>
      </c>
      <c r="C51" s="5"/>
      <c r="D51" s="5"/>
      <c r="E51" s="5"/>
      <c r="F51" s="5"/>
      <c r="G51" s="6"/>
      <c r="H51" s="1"/>
    </row>
    <row r="52" spans="2:8" ht="13.5" customHeight="1">
      <c r="B52" s="36" t="s">
        <v>73</v>
      </c>
    </row>
    <row r="53" spans="2:8" ht="13.5" customHeight="1">
      <c r="B53" s="36" t="s">
        <v>198</v>
      </c>
    </row>
    <row r="54" spans="2:8" ht="13.5" customHeight="1">
      <c r="B54" s="37" t="s">
        <v>146</v>
      </c>
    </row>
    <row r="55" spans="2:8" ht="13.5" customHeight="1">
      <c r="B55" s="37" t="s">
        <v>145</v>
      </c>
    </row>
    <row r="56" spans="2:8" ht="13.5" customHeight="1">
      <c r="B56" s="37" t="s">
        <v>147</v>
      </c>
    </row>
    <row r="57" spans="2:8" ht="13.5" customHeight="1">
      <c r="B57" s="37" t="s">
        <v>145</v>
      </c>
    </row>
  </sheetData>
  <mergeCells count="6">
    <mergeCell ref="H3:I3"/>
    <mergeCell ref="J3:K3"/>
    <mergeCell ref="B3:B5"/>
    <mergeCell ref="C3:C5"/>
    <mergeCell ref="D3:E3"/>
    <mergeCell ref="F3:G3"/>
  </mergeCells>
  <phoneticPr fontId="3"/>
  <pageMargins left="0.47244094488188981" right="0.23622047244094491" top="0.43307086614173229" bottom="0.31496062992125984" header="0.31496062992125984" footer="0.19685039370078741"/>
  <pageSetup paperSize="8" scale="75" orientation="landscape" r:id="rId1"/>
  <headerFooter>
    <oddHeader>&amp;R&amp;"ＭＳ 明朝,標準"&amp;12 2-17.在宅医療に係る分析</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96A6C-FD77-4484-A630-41DF66456E22}">
  <sheetPr codeName="Sheet31"/>
  <dimension ref="A1:P58"/>
  <sheetViews>
    <sheetView showGridLines="0" zoomScaleNormal="100" zoomScaleSheetLayoutView="100" workbookViewId="0"/>
  </sheetViews>
  <sheetFormatPr defaultColWidth="10" defaultRowHeight="13.5" customHeight="1"/>
  <cols>
    <col min="1" max="1" width="4.625" style="2" customWidth="1"/>
    <col min="2" max="2" width="12.625" style="2" customWidth="1"/>
    <col min="3" max="3" width="10.625" style="2" customWidth="1"/>
    <col min="4" max="7" width="9.875" style="2" customWidth="1"/>
    <col min="8" max="9" width="14.25" style="2" customWidth="1"/>
    <col min="10" max="10" width="10" style="2" customWidth="1"/>
    <col min="11" max="16384" width="10" style="2"/>
  </cols>
  <sheetData>
    <row r="1" spans="2:11" ht="16.5" customHeight="1">
      <c r="B1" s="10" t="s">
        <v>135</v>
      </c>
    </row>
    <row r="2" spans="2:11" ht="16.5" customHeight="1">
      <c r="B2" s="8" t="s">
        <v>187</v>
      </c>
      <c r="J2" s="3"/>
    </row>
    <row r="3" spans="2:11" ht="38.1" customHeight="1">
      <c r="B3" s="211" t="s">
        <v>188</v>
      </c>
      <c r="C3" s="220" t="s">
        <v>75</v>
      </c>
      <c r="D3" s="207" t="s">
        <v>79</v>
      </c>
      <c r="E3" s="208"/>
      <c r="F3" s="219" t="s">
        <v>109</v>
      </c>
      <c r="G3" s="218"/>
      <c r="H3" s="207" t="s">
        <v>80</v>
      </c>
      <c r="I3" s="208"/>
      <c r="J3" s="219" t="s">
        <v>111</v>
      </c>
      <c r="K3" s="218"/>
    </row>
    <row r="4" spans="2:11" ht="12">
      <c r="B4" s="212"/>
      <c r="C4" s="215"/>
      <c r="D4" s="145"/>
      <c r="E4" s="146"/>
      <c r="F4" s="145"/>
      <c r="G4" s="146"/>
      <c r="H4" s="145"/>
      <c r="I4" s="146"/>
      <c r="J4" s="145"/>
      <c r="K4" s="146"/>
    </row>
    <row r="5" spans="2:11" ht="27" customHeight="1">
      <c r="B5" s="213"/>
      <c r="C5" s="216"/>
      <c r="D5" s="55" t="s">
        <v>116</v>
      </c>
      <c r="E5" s="49" t="s">
        <v>104</v>
      </c>
      <c r="F5" s="55" t="s">
        <v>116</v>
      </c>
      <c r="G5" s="49" t="s">
        <v>104</v>
      </c>
      <c r="H5" s="55" t="s">
        <v>116</v>
      </c>
      <c r="I5" s="49" t="s">
        <v>104</v>
      </c>
      <c r="J5" s="55" t="s">
        <v>116</v>
      </c>
      <c r="K5" s="49" t="s">
        <v>104</v>
      </c>
    </row>
    <row r="6" spans="2:11" ht="13.5" customHeight="1">
      <c r="B6" s="151" t="s">
        <v>161</v>
      </c>
      <c r="C6" s="101">
        <v>946419</v>
      </c>
      <c r="D6" s="101">
        <v>11402</v>
      </c>
      <c r="E6" s="101">
        <v>7024</v>
      </c>
      <c r="F6" s="128">
        <f t="shared" ref="F6:F12" si="0">IFERROR(D6/C6,"-")</f>
        <v>1.2047518065465718E-2</v>
      </c>
      <c r="G6" s="128">
        <f t="shared" ref="G6:G12" si="1">IFERROR(E6/C6,"-")</f>
        <v>7.4216599624479223E-3</v>
      </c>
      <c r="H6" s="101">
        <v>2785014870</v>
      </c>
      <c r="I6" s="101">
        <v>2325665150</v>
      </c>
      <c r="J6" s="101">
        <f t="shared" ref="J6:K13" si="2">IFERROR(H6/D6,"-")</f>
        <v>244256.69794772848</v>
      </c>
      <c r="K6" s="113">
        <f t="shared" si="2"/>
        <v>331102.66941913438</v>
      </c>
    </row>
    <row r="7" spans="2:11" ht="13.5" customHeight="1">
      <c r="B7" s="152" t="s">
        <v>162</v>
      </c>
      <c r="C7" s="101">
        <v>75112</v>
      </c>
      <c r="D7" s="101">
        <v>6698</v>
      </c>
      <c r="E7" s="101">
        <v>2703</v>
      </c>
      <c r="F7" s="128">
        <f t="shared" si="0"/>
        <v>8.9173500905314729E-2</v>
      </c>
      <c r="G7" s="128">
        <f t="shared" si="1"/>
        <v>3.598626051762701E-2</v>
      </c>
      <c r="H7" s="101">
        <v>1242016830</v>
      </c>
      <c r="I7" s="101">
        <v>863894650</v>
      </c>
      <c r="J7" s="101">
        <f t="shared" si="2"/>
        <v>185430.99880561361</v>
      </c>
      <c r="K7" s="113">
        <f t="shared" si="2"/>
        <v>319605.86385497596</v>
      </c>
    </row>
    <row r="8" spans="2:11" ht="13.5" customHeight="1">
      <c r="B8" s="152" t="s">
        <v>163</v>
      </c>
      <c r="C8" s="101">
        <v>57217</v>
      </c>
      <c r="D8" s="101">
        <v>8919</v>
      </c>
      <c r="E8" s="101">
        <v>2881</v>
      </c>
      <c r="F8" s="128">
        <f t="shared" si="0"/>
        <v>0.15588024538161735</v>
      </c>
      <c r="G8" s="128">
        <f t="shared" si="1"/>
        <v>5.0352168061939637E-2</v>
      </c>
      <c r="H8" s="101">
        <v>1784252850</v>
      </c>
      <c r="I8" s="101">
        <v>1122363970</v>
      </c>
      <c r="J8" s="101">
        <f t="shared" si="2"/>
        <v>200050.77362933065</v>
      </c>
      <c r="K8" s="113">
        <f t="shared" si="2"/>
        <v>389574.44290177024</v>
      </c>
    </row>
    <row r="9" spans="2:11" ht="13.5" customHeight="1">
      <c r="B9" s="152" t="s">
        <v>164</v>
      </c>
      <c r="C9" s="101">
        <v>85074</v>
      </c>
      <c r="D9" s="101">
        <v>25979</v>
      </c>
      <c r="E9" s="101">
        <v>14502</v>
      </c>
      <c r="F9" s="128">
        <f t="shared" si="0"/>
        <v>0.30536944307308933</v>
      </c>
      <c r="G9" s="128">
        <f t="shared" si="1"/>
        <v>0.17046336130897807</v>
      </c>
      <c r="H9" s="101">
        <v>6134291760</v>
      </c>
      <c r="I9" s="101">
        <v>4794511590</v>
      </c>
      <c r="J9" s="101">
        <f t="shared" si="2"/>
        <v>236125.01481966203</v>
      </c>
      <c r="K9" s="113">
        <f t="shared" si="2"/>
        <v>330610.37029375258</v>
      </c>
    </row>
    <row r="10" spans="2:11" ht="13.5" customHeight="1">
      <c r="B10" s="152" t="s">
        <v>165</v>
      </c>
      <c r="C10" s="101">
        <v>78131</v>
      </c>
      <c r="D10" s="101">
        <v>31679</v>
      </c>
      <c r="E10" s="101">
        <v>18913</v>
      </c>
      <c r="F10" s="128">
        <f t="shared" si="0"/>
        <v>0.40546006066734075</v>
      </c>
      <c r="G10" s="128">
        <f t="shared" si="1"/>
        <v>0.24206780919225404</v>
      </c>
      <c r="H10" s="101">
        <v>8926720080</v>
      </c>
      <c r="I10" s="101">
        <v>7000424810</v>
      </c>
      <c r="J10" s="101">
        <f t="shared" si="2"/>
        <v>281786.67508444079</v>
      </c>
      <c r="K10" s="113">
        <f t="shared" si="2"/>
        <v>370138.25463966583</v>
      </c>
    </row>
    <row r="11" spans="2:11" ht="13.5" customHeight="1">
      <c r="B11" s="152" t="s">
        <v>166</v>
      </c>
      <c r="C11" s="101">
        <v>62013</v>
      </c>
      <c r="D11" s="101">
        <v>28322</v>
      </c>
      <c r="E11" s="101">
        <v>19793</v>
      </c>
      <c r="F11" s="128">
        <f t="shared" si="0"/>
        <v>0.45671068969409639</v>
      </c>
      <c r="G11" s="128">
        <f t="shared" si="1"/>
        <v>0.31917501169109702</v>
      </c>
      <c r="H11" s="101">
        <v>8420780780</v>
      </c>
      <c r="I11" s="101">
        <v>7118733560</v>
      </c>
      <c r="J11" s="101">
        <f t="shared" si="2"/>
        <v>297322.95671209658</v>
      </c>
      <c r="K11" s="113">
        <f t="shared" si="2"/>
        <v>359659.15020461782</v>
      </c>
    </row>
    <row r="12" spans="2:11" ht="13.5" customHeight="1">
      <c r="B12" s="155" t="s">
        <v>167</v>
      </c>
      <c r="C12" s="101">
        <v>69134</v>
      </c>
      <c r="D12" s="101">
        <v>31775</v>
      </c>
      <c r="E12" s="101">
        <v>24170</v>
      </c>
      <c r="F12" s="128">
        <f t="shared" si="0"/>
        <v>0.45961466138224316</v>
      </c>
      <c r="G12" s="128">
        <f t="shared" si="1"/>
        <v>0.34961090056990773</v>
      </c>
      <c r="H12" s="101">
        <v>10565640200</v>
      </c>
      <c r="I12" s="101">
        <v>9239948300</v>
      </c>
      <c r="J12" s="101">
        <f t="shared" si="2"/>
        <v>332514.24704956729</v>
      </c>
      <c r="K12" s="113">
        <f t="shared" si="2"/>
        <v>382289.95862639637</v>
      </c>
    </row>
    <row r="13" spans="2:11" ht="13.5" customHeight="1" thickBot="1">
      <c r="B13" s="151" t="s">
        <v>168</v>
      </c>
      <c r="C13" s="103">
        <v>54413</v>
      </c>
      <c r="D13" s="103">
        <v>28490</v>
      </c>
      <c r="E13" s="103">
        <v>23842</v>
      </c>
      <c r="F13" s="129">
        <f>IFERROR(D13/C13,"-")</f>
        <v>0.52358811313472886</v>
      </c>
      <c r="G13" s="129">
        <f>IFERROR(E13/C13,"-")</f>
        <v>0.43816734971422272</v>
      </c>
      <c r="H13" s="103">
        <v>12255576820</v>
      </c>
      <c r="I13" s="103">
        <v>11162622180</v>
      </c>
      <c r="J13" s="103">
        <f t="shared" si="2"/>
        <v>430171.17655317654</v>
      </c>
      <c r="K13" s="130">
        <f t="shared" si="2"/>
        <v>468191.51832899923</v>
      </c>
    </row>
    <row r="14" spans="2:11" ht="13.5" customHeight="1" thickTop="1">
      <c r="B14" s="9" t="s">
        <v>189</v>
      </c>
      <c r="C14" s="181">
        <v>1427513</v>
      </c>
      <c r="D14" s="184">
        <v>173264</v>
      </c>
      <c r="E14" s="184">
        <v>113828</v>
      </c>
      <c r="F14" s="185">
        <v>0.1213747265348897</v>
      </c>
      <c r="G14" s="185">
        <v>7.9738678386816794E-2</v>
      </c>
      <c r="H14" s="184">
        <v>52114294190</v>
      </c>
      <c r="I14" s="184">
        <v>43628164210</v>
      </c>
      <c r="J14" s="184">
        <v>300779.7014382676</v>
      </c>
      <c r="K14" s="184">
        <v>383281.47916154197</v>
      </c>
    </row>
    <row r="15" spans="2:11" ht="13.5" customHeight="1">
      <c r="B15" s="35" t="s">
        <v>199</v>
      </c>
      <c r="C15" s="5"/>
      <c r="D15" s="5"/>
      <c r="E15" s="5"/>
      <c r="F15" s="5"/>
      <c r="G15" s="6"/>
      <c r="H15" s="6"/>
      <c r="I15" s="87"/>
    </row>
    <row r="16" spans="2:11" ht="13.5" customHeight="1">
      <c r="B16" s="171" t="s">
        <v>292</v>
      </c>
    </row>
    <row r="17" spans="1:16" ht="13.5" customHeight="1">
      <c r="B17" s="36" t="s">
        <v>73</v>
      </c>
    </row>
    <row r="18" spans="1:16" ht="13.5" customHeight="1">
      <c r="B18" s="37" t="s">
        <v>146</v>
      </c>
    </row>
    <row r="19" spans="1:16" ht="13.5" customHeight="1">
      <c r="B19" s="37" t="s">
        <v>145</v>
      </c>
    </row>
    <row r="20" spans="1:16" ht="13.5" customHeight="1">
      <c r="B20" s="37" t="s">
        <v>147</v>
      </c>
    </row>
    <row r="21" spans="1:16" ht="13.5" customHeight="1">
      <c r="B21" s="37" t="s">
        <v>145</v>
      </c>
    </row>
    <row r="22" spans="1:16" ht="13.5" customHeight="1">
      <c r="B22" s="37"/>
    </row>
    <row r="23" spans="1:16" ht="13.5" customHeight="1">
      <c r="B23" s="4"/>
    </row>
    <row r="24" spans="1:16" ht="16.5" customHeight="1">
      <c r="B24" s="10" t="s">
        <v>135</v>
      </c>
      <c r="P24" s="87"/>
    </row>
    <row r="25" spans="1:16" ht="16.5" customHeight="1">
      <c r="B25" s="8" t="s">
        <v>187</v>
      </c>
      <c r="N25" s="2" t="s">
        <v>169</v>
      </c>
    </row>
    <row r="26" spans="1:16" ht="13.5" customHeight="1">
      <c r="B26" s="4"/>
      <c r="N26" s="2" t="s">
        <v>161</v>
      </c>
    </row>
    <row r="27" spans="1:16" ht="13.5" customHeight="1">
      <c r="A27" s="4"/>
      <c r="N27" s="2" t="s">
        <v>162</v>
      </c>
    </row>
    <row r="28" spans="1:16" ht="13.5" customHeight="1">
      <c r="A28" s="4"/>
      <c r="N28" s="2" t="s">
        <v>163</v>
      </c>
    </row>
    <row r="29" spans="1:16" ht="13.5" customHeight="1">
      <c r="A29" s="4"/>
      <c r="N29" s="2" t="s">
        <v>164</v>
      </c>
    </row>
    <row r="30" spans="1:16" ht="13.5" customHeight="1">
      <c r="N30" s="2" t="s">
        <v>165</v>
      </c>
    </row>
    <row r="31" spans="1:16" ht="13.5" customHeight="1">
      <c r="N31" s="2" t="s">
        <v>166</v>
      </c>
    </row>
    <row r="32" spans="1:16" ht="13.5" customHeight="1">
      <c r="N32" s="2" t="s">
        <v>167</v>
      </c>
    </row>
    <row r="33" spans="14:14" ht="13.5" customHeight="1">
      <c r="N33" s="2" t="s">
        <v>168</v>
      </c>
    </row>
    <row r="52" spans="2:2" ht="13.5" customHeight="1">
      <c r="B52" s="35" t="s">
        <v>199</v>
      </c>
    </row>
    <row r="53" spans="2:2" ht="13.5" customHeight="1">
      <c r="B53" s="171" t="s">
        <v>292</v>
      </c>
    </row>
    <row r="54" spans="2:2" ht="13.5" customHeight="1">
      <c r="B54" s="36" t="s">
        <v>73</v>
      </c>
    </row>
    <row r="55" spans="2:2" ht="13.5" customHeight="1">
      <c r="B55" s="37" t="s">
        <v>146</v>
      </c>
    </row>
    <row r="56" spans="2:2" ht="13.5" customHeight="1">
      <c r="B56" s="37" t="s">
        <v>145</v>
      </c>
    </row>
    <row r="57" spans="2:2" ht="13.5" customHeight="1">
      <c r="B57" s="37" t="s">
        <v>147</v>
      </c>
    </row>
    <row r="58" spans="2:2" ht="13.5" customHeight="1">
      <c r="B58" s="37" t="s">
        <v>145</v>
      </c>
    </row>
  </sheetData>
  <mergeCells count="6">
    <mergeCell ref="J3:K3"/>
    <mergeCell ref="B3:B5"/>
    <mergeCell ref="C3:C5"/>
    <mergeCell ref="D3:E3"/>
    <mergeCell ref="F3:G3"/>
    <mergeCell ref="H3:I3"/>
  </mergeCells>
  <phoneticPr fontId="3"/>
  <pageMargins left="0.47244094488188981" right="0.23622047244094491" top="0.43307086614173229" bottom="0.31496062992125984" header="0.31496062992125984" footer="0.19685039370078741"/>
  <pageSetup paperSize="8" scale="75" orientation="landscape" r:id="rId1"/>
  <headerFooter>
    <oddHeader>&amp;R&amp;"ＭＳ 明朝,標準"&amp;12 2-17.在宅医療に係る分析</oddHeader>
  </headerFooter>
  <ignoredErrors>
    <ignoredError sqref="F6:G6 J6:K6 F7:G7 J7:K7 F8:G8 J8:K8 F9:G9 J9:K9 F10:G10 J10:K10 F11:G11 J11:K11 F12:G12 J12:K12 F13:G13 J13:K13" emptyCellReferenc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4B943-4214-430E-96F1-FD5766568A49}">
  <sheetPr codeName="Sheet2"/>
  <dimension ref="B1:K8"/>
  <sheetViews>
    <sheetView showGridLines="0" zoomScaleNormal="100" zoomScaleSheetLayoutView="100" workbookViewId="0"/>
  </sheetViews>
  <sheetFormatPr defaultColWidth="10" defaultRowHeight="13.5" customHeight="1"/>
  <cols>
    <col min="1" max="1" width="4.625" style="2" customWidth="1"/>
    <col min="2" max="2" width="11.875" style="2" customWidth="1"/>
    <col min="3" max="3" width="10.625" style="2" customWidth="1"/>
    <col min="4" max="7" width="9.875" style="2" customWidth="1"/>
    <col min="8" max="9" width="14.25" style="2" customWidth="1"/>
    <col min="10" max="10" width="10" style="2" customWidth="1"/>
    <col min="11" max="16384" width="10" style="2"/>
  </cols>
  <sheetData>
    <row r="1" spans="2:11" ht="16.5" customHeight="1">
      <c r="B1" s="10" t="s">
        <v>135</v>
      </c>
    </row>
    <row r="2" spans="2:11" ht="16.5" customHeight="1">
      <c r="B2" s="8" t="s">
        <v>173</v>
      </c>
      <c r="J2" s="3"/>
    </row>
    <row r="3" spans="2:11" ht="38.1" customHeight="1">
      <c r="B3" s="211" t="s">
        <v>155</v>
      </c>
      <c r="C3" s="214" t="s">
        <v>75</v>
      </c>
      <c r="D3" s="207" t="s">
        <v>79</v>
      </c>
      <c r="E3" s="208"/>
      <c r="F3" s="219" t="s">
        <v>109</v>
      </c>
      <c r="G3" s="218"/>
      <c r="H3" s="207" t="s">
        <v>80</v>
      </c>
      <c r="I3" s="208"/>
      <c r="J3" s="219" t="s">
        <v>111</v>
      </c>
      <c r="K3" s="218"/>
    </row>
    <row r="4" spans="2:11" ht="12">
      <c r="B4" s="212"/>
      <c r="C4" s="215"/>
      <c r="D4" s="140"/>
      <c r="E4" s="141"/>
      <c r="F4" s="140"/>
      <c r="G4" s="141"/>
      <c r="H4" s="140"/>
      <c r="I4" s="141"/>
      <c r="J4" s="140"/>
      <c r="K4" s="141"/>
    </row>
    <row r="5" spans="2:11" ht="27" customHeight="1">
      <c r="B5" s="213"/>
      <c r="C5" s="216"/>
      <c r="D5" s="55" t="s">
        <v>116</v>
      </c>
      <c r="E5" s="49" t="s">
        <v>104</v>
      </c>
      <c r="F5" s="55" t="s">
        <v>116</v>
      </c>
      <c r="G5" s="49" t="s">
        <v>104</v>
      </c>
      <c r="H5" s="55" t="s">
        <v>116</v>
      </c>
      <c r="I5" s="49" t="s">
        <v>104</v>
      </c>
      <c r="J5" s="55" t="s">
        <v>116</v>
      </c>
      <c r="K5" s="49" t="s">
        <v>104</v>
      </c>
    </row>
    <row r="6" spans="2:11" ht="13.5" customHeight="1">
      <c r="B6" s="151" t="s">
        <v>156</v>
      </c>
      <c r="C6" s="101">
        <v>571442</v>
      </c>
      <c r="D6" s="101">
        <v>58299</v>
      </c>
      <c r="E6" s="101">
        <v>36409</v>
      </c>
      <c r="F6" s="128">
        <f>IFERROR(D6/C6,"-")</f>
        <v>0.10202085250996601</v>
      </c>
      <c r="G6" s="128">
        <f>IFERROR(E6/C6,"-")</f>
        <v>6.371425271506119E-2</v>
      </c>
      <c r="H6" s="101">
        <v>17772427670</v>
      </c>
      <c r="I6" s="101">
        <v>14322731410</v>
      </c>
      <c r="J6" s="101">
        <f>IFERROR(H6/D6,"-")</f>
        <v>304849.61440161924</v>
      </c>
      <c r="K6" s="113">
        <f>IFERROR(I6/E6,"-")</f>
        <v>393384.36677744513</v>
      </c>
    </row>
    <row r="7" spans="2:11" ht="13.5" customHeight="1" thickBot="1">
      <c r="B7" s="153" t="s">
        <v>157</v>
      </c>
      <c r="C7" s="103">
        <v>856071</v>
      </c>
      <c r="D7" s="103">
        <v>114965</v>
      </c>
      <c r="E7" s="103">
        <v>77419</v>
      </c>
      <c r="F7" s="129">
        <f>IFERROR(D7/C7,"-")</f>
        <v>0.13429376768982945</v>
      </c>
      <c r="G7" s="129">
        <f>IFERROR(E7/C7,"-")</f>
        <v>9.0435255954237445E-2</v>
      </c>
      <c r="H7" s="103">
        <v>34341866520</v>
      </c>
      <c r="I7" s="103">
        <v>29305432800</v>
      </c>
      <c r="J7" s="103">
        <f>IFERROR(H7/D7,"-")</f>
        <v>298715.83977732353</v>
      </c>
      <c r="K7" s="130">
        <f>IFERROR(I7/E7,"-")</f>
        <v>378530.24193027552</v>
      </c>
    </row>
    <row r="8" spans="2:11" ht="13.5" customHeight="1" thickTop="1">
      <c r="B8" s="154" t="s">
        <v>158</v>
      </c>
      <c r="C8" s="181">
        <v>1427513</v>
      </c>
      <c r="D8" s="184">
        <v>173264</v>
      </c>
      <c r="E8" s="184">
        <v>113828</v>
      </c>
      <c r="F8" s="185">
        <v>0.1213747265348897</v>
      </c>
      <c r="G8" s="185">
        <v>7.9738678386816794E-2</v>
      </c>
      <c r="H8" s="184">
        <v>52114294190</v>
      </c>
      <c r="I8" s="184">
        <v>43628164210</v>
      </c>
      <c r="J8" s="184">
        <v>300779.7014382676</v>
      </c>
      <c r="K8" s="184">
        <v>383281.47916154197</v>
      </c>
    </row>
  </sheetData>
  <mergeCells count="6">
    <mergeCell ref="J3:K3"/>
    <mergeCell ref="B3:B5"/>
    <mergeCell ref="C3:C5"/>
    <mergeCell ref="D3:E3"/>
    <mergeCell ref="F3:G3"/>
    <mergeCell ref="H3:I3"/>
  </mergeCells>
  <phoneticPr fontId="3"/>
  <pageMargins left="0.47244094488188981" right="0.23622047244094491" top="0.43307086614173229" bottom="0.31496062992125984" header="0.31496062992125984" footer="0.19685039370078741"/>
  <pageSetup paperSize="8" scale="75" orientation="landscape" r:id="rId1"/>
  <headerFooter>
    <oddHeader>&amp;R&amp;"ＭＳ 明朝,標準"&amp;12 2-17.在宅医療に係る分析</oddHeader>
  </headerFooter>
  <ignoredErrors>
    <ignoredError sqref="F6:G6 J6:K6 F7:G7 J7:K7"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DD82"/>
  <sheetViews>
    <sheetView showGridLines="0" zoomScaleNormal="100" zoomScaleSheetLayoutView="100" workbookViewId="0"/>
  </sheetViews>
  <sheetFormatPr defaultColWidth="9" defaultRowHeight="13.5"/>
  <cols>
    <col min="1" max="1" width="4.625" style="7" customWidth="1"/>
    <col min="2" max="2" width="3.625" style="7" customWidth="1"/>
    <col min="3" max="3" width="17.625" style="7" customWidth="1"/>
    <col min="4" max="4" width="9.625" style="7" customWidth="1"/>
    <col min="5" max="12" width="9" style="7" customWidth="1"/>
    <col min="13" max="13" width="9.625" style="7" customWidth="1"/>
    <col min="14" max="21" width="9" style="7" customWidth="1"/>
    <col min="22" max="22" width="9.625" style="7" customWidth="1"/>
    <col min="23" max="30" width="9" style="7" customWidth="1"/>
    <col min="31" max="31" width="9.625" style="7" customWidth="1"/>
    <col min="32" max="39" width="9" style="7" customWidth="1"/>
    <col min="40" max="40" width="9.625" style="7" customWidth="1"/>
    <col min="41" max="48" width="9" style="7" customWidth="1"/>
    <col min="49" max="49" width="9.625" style="7" customWidth="1"/>
    <col min="50" max="57" width="9" style="7" customWidth="1"/>
    <col min="58" max="58" width="9.625" style="7" customWidth="1"/>
    <col min="59" max="66" width="9" style="7" customWidth="1"/>
    <col min="67" max="67" width="9.625" style="7" customWidth="1"/>
    <col min="68" max="75" width="9" style="7" customWidth="1"/>
    <col min="76" max="76" width="9" style="7"/>
    <col min="77" max="77" width="3.25" style="7" customWidth="1"/>
    <col min="78" max="78" width="15.625" style="7" customWidth="1"/>
    <col min="79" max="79" width="9.625" style="7" customWidth="1"/>
    <col min="80" max="88" width="9" style="7"/>
    <col min="89" max="89" width="11.375" style="41" bestFit="1" customWidth="1"/>
    <col min="90" max="90" width="9.125" style="41" bestFit="1" customWidth="1"/>
    <col min="91" max="94" width="9.125" style="41" customWidth="1"/>
    <col min="95" max="95" width="12" style="41" customWidth="1"/>
    <col min="96" max="97" width="9.5" style="41" customWidth="1"/>
    <col min="98" max="100" width="9.125" style="41" customWidth="1"/>
    <col min="101" max="101" width="11.125" style="41" customWidth="1"/>
    <col min="102" max="108" width="9" style="15"/>
    <col min="109" max="16384" width="9" style="7"/>
  </cols>
  <sheetData>
    <row r="1" spans="2:108" s="11" customFormat="1" ht="16.5" customHeight="1">
      <c r="B1" s="10" t="s">
        <v>135</v>
      </c>
      <c r="BY1" s="98"/>
      <c r="CK1" s="41"/>
      <c r="CL1" s="41"/>
      <c r="CM1" s="41"/>
      <c r="CN1" s="41"/>
      <c r="CO1" s="41"/>
      <c r="CP1" s="41"/>
      <c r="CQ1" s="41"/>
      <c r="CR1" s="41"/>
      <c r="CS1" s="41"/>
      <c r="CT1" s="41"/>
      <c r="CU1" s="41"/>
      <c r="CV1" s="41"/>
      <c r="CW1" s="41"/>
      <c r="CX1" s="41"/>
      <c r="CY1" s="41"/>
      <c r="CZ1" s="41"/>
      <c r="DA1" s="41"/>
      <c r="DB1" s="41"/>
      <c r="DC1" s="41"/>
      <c r="DD1" s="41"/>
    </row>
    <row r="2" spans="2:108" s="11" customFormat="1" ht="16.5" customHeight="1">
      <c r="B2" s="10" t="s">
        <v>136</v>
      </c>
      <c r="BY2" s="98" t="s">
        <v>197</v>
      </c>
      <c r="CK2" s="41"/>
      <c r="CL2" s="41"/>
      <c r="CM2" s="41"/>
      <c r="CN2" s="41"/>
      <c r="CO2" s="41"/>
      <c r="CP2" s="41"/>
      <c r="CQ2" s="41"/>
      <c r="CR2" s="41"/>
      <c r="CS2" s="41"/>
      <c r="CT2" s="41"/>
      <c r="CU2" s="41"/>
      <c r="CV2" s="41"/>
      <c r="CW2" s="41"/>
      <c r="CX2" s="41"/>
      <c r="CY2" s="41"/>
      <c r="CZ2" s="41"/>
      <c r="DA2" s="41"/>
      <c r="DB2" s="41"/>
      <c r="DC2" s="41"/>
      <c r="DD2" s="41"/>
    </row>
    <row r="3" spans="2:108" ht="16.5" customHeight="1">
      <c r="B3" s="242"/>
      <c r="C3" s="239" t="s">
        <v>0</v>
      </c>
      <c r="D3" s="232" t="s">
        <v>58</v>
      </c>
      <c r="E3" s="233"/>
      <c r="F3" s="233"/>
      <c r="G3" s="233"/>
      <c r="H3" s="233"/>
      <c r="I3" s="233"/>
      <c r="J3" s="233"/>
      <c r="K3" s="233"/>
      <c r="L3" s="234"/>
      <c r="M3" s="232" t="s">
        <v>59</v>
      </c>
      <c r="N3" s="233"/>
      <c r="O3" s="233"/>
      <c r="P3" s="233"/>
      <c r="Q3" s="233"/>
      <c r="R3" s="233"/>
      <c r="S3" s="233"/>
      <c r="T3" s="233"/>
      <c r="U3" s="234"/>
      <c r="V3" s="232" t="s">
        <v>60</v>
      </c>
      <c r="W3" s="233"/>
      <c r="X3" s="233"/>
      <c r="Y3" s="233"/>
      <c r="Z3" s="233"/>
      <c r="AA3" s="233"/>
      <c r="AB3" s="233"/>
      <c r="AC3" s="233"/>
      <c r="AD3" s="234"/>
      <c r="AE3" s="232" t="s">
        <v>61</v>
      </c>
      <c r="AF3" s="233"/>
      <c r="AG3" s="233"/>
      <c r="AH3" s="233"/>
      <c r="AI3" s="233"/>
      <c r="AJ3" s="233"/>
      <c r="AK3" s="233"/>
      <c r="AL3" s="233"/>
      <c r="AM3" s="234"/>
      <c r="AN3" s="245" t="s">
        <v>62</v>
      </c>
      <c r="AO3" s="233"/>
      <c r="AP3" s="233"/>
      <c r="AQ3" s="233"/>
      <c r="AR3" s="233"/>
      <c r="AS3" s="233"/>
      <c r="AT3" s="233"/>
      <c r="AU3" s="233"/>
      <c r="AV3" s="234"/>
      <c r="AW3" s="232" t="s">
        <v>63</v>
      </c>
      <c r="AX3" s="233"/>
      <c r="AY3" s="233"/>
      <c r="AZ3" s="233"/>
      <c r="BA3" s="233"/>
      <c r="BB3" s="233"/>
      <c r="BC3" s="233"/>
      <c r="BD3" s="233"/>
      <c r="BE3" s="234"/>
      <c r="BF3" s="232" t="s">
        <v>64</v>
      </c>
      <c r="BG3" s="233"/>
      <c r="BH3" s="233"/>
      <c r="BI3" s="233"/>
      <c r="BJ3" s="233"/>
      <c r="BK3" s="233"/>
      <c r="BL3" s="233"/>
      <c r="BM3" s="233"/>
      <c r="BN3" s="234"/>
      <c r="BO3" s="246" t="s">
        <v>65</v>
      </c>
      <c r="BP3" s="246"/>
      <c r="BQ3" s="246"/>
      <c r="BR3" s="246"/>
      <c r="BS3" s="246"/>
      <c r="BT3" s="246"/>
      <c r="BU3" s="246"/>
      <c r="BV3" s="246"/>
      <c r="BW3" s="246"/>
      <c r="BY3" s="247"/>
      <c r="BZ3" s="248" t="s">
        <v>0</v>
      </c>
      <c r="CA3" s="255" t="s">
        <v>65</v>
      </c>
      <c r="CB3" s="255"/>
      <c r="CC3" s="255"/>
      <c r="CD3" s="255"/>
      <c r="CE3" s="255"/>
      <c r="CF3" s="255"/>
      <c r="CG3" s="255"/>
      <c r="CH3" s="255"/>
      <c r="CI3" s="255"/>
      <c r="CK3" s="15" t="s">
        <v>103</v>
      </c>
    </row>
    <row r="4" spans="2:108" ht="38.1" customHeight="1">
      <c r="B4" s="243"/>
      <c r="C4" s="240"/>
      <c r="D4" s="214" t="s">
        <v>75</v>
      </c>
      <c r="E4" s="230" t="s">
        <v>79</v>
      </c>
      <c r="F4" s="231"/>
      <c r="G4" s="235" t="s">
        <v>109</v>
      </c>
      <c r="H4" s="236"/>
      <c r="I4" s="230" t="s">
        <v>80</v>
      </c>
      <c r="J4" s="231"/>
      <c r="K4" s="209" t="s">
        <v>111</v>
      </c>
      <c r="L4" s="210"/>
      <c r="M4" s="214" t="s">
        <v>75</v>
      </c>
      <c r="N4" s="230" t="s">
        <v>79</v>
      </c>
      <c r="O4" s="231"/>
      <c r="P4" s="235" t="s">
        <v>109</v>
      </c>
      <c r="Q4" s="236"/>
      <c r="R4" s="230" t="s">
        <v>80</v>
      </c>
      <c r="S4" s="231"/>
      <c r="T4" s="209" t="s">
        <v>111</v>
      </c>
      <c r="U4" s="210"/>
      <c r="V4" s="214" t="s">
        <v>75</v>
      </c>
      <c r="W4" s="230" t="s">
        <v>79</v>
      </c>
      <c r="X4" s="231"/>
      <c r="Y4" s="235" t="s">
        <v>109</v>
      </c>
      <c r="Z4" s="236"/>
      <c r="AA4" s="230" t="s">
        <v>80</v>
      </c>
      <c r="AB4" s="231"/>
      <c r="AC4" s="209" t="s">
        <v>111</v>
      </c>
      <c r="AD4" s="210"/>
      <c r="AE4" s="214" t="s">
        <v>75</v>
      </c>
      <c r="AF4" s="230" t="s">
        <v>79</v>
      </c>
      <c r="AG4" s="231"/>
      <c r="AH4" s="235" t="s">
        <v>109</v>
      </c>
      <c r="AI4" s="236"/>
      <c r="AJ4" s="230" t="s">
        <v>80</v>
      </c>
      <c r="AK4" s="231"/>
      <c r="AL4" s="209" t="s">
        <v>111</v>
      </c>
      <c r="AM4" s="210"/>
      <c r="AN4" s="214" t="s">
        <v>75</v>
      </c>
      <c r="AO4" s="245" t="s">
        <v>79</v>
      </c>
      <c r="AP4" s="234"/>
      <c r="AQ4" s="235" t="s">
        <v>109</v>
      </c>
      <c r="AR4" s="236"/>
      <c r="AS4" s="245" t="s">
        <v>80</v>
      </c>
      <c r="AT4" s="234"/>
      <c r="AU4" s="219" t="s">
        <v>111</v>
      </c>
      <c r="AV4" s="218"/>
      <c r="AW4" s="214" t="s">
        <v>75</v>
      </c>
      <c r="AX4" s="230" t="s">
        <v>79</v>
      </c>
      <c r="AY4" s="231"/>
      <c r="AZ4" s="235" t="s">
        <v>109</v>
      </c>
      <c r="BA4" s="236"/>
      <c r="BB4" s="230" t="s">
        <v>80</v>
      </c>
      <c r="BC4" s="231"/>
      <c r="BD4" s="209" t="s">
        <v>111</v>
      </c>
      <c r="BE4" s="210"/>
      <c r="BF4" s="214" t="s">
        <v>75</v>
      </c>
      <c r="BG4" s="230" t="s">
        <v>79</v>
      </c>
      <c r="BH4" s="231"/>
      <c r="BI4" s="235" t="s">
        <v>109</v>
      </c>
      <c r="BJ4" s="236"/>
      <c r="BK4" s="230" t="s">
        <v>80</v>
      </c>
      <c r="BL4" s="231"/>
      <c r="BM4" s="209" t="s">
        <v>111</v>
      </c>
      <c r="BN4" s="210"/>
      <c r="BO4" s="214" t="s">
        <v>75</v>
      </c>
      <c r="BP4" s="230" t="s">
        <v>79</v>
      </c>
      <c r="BQ4" s="231"/>
      <c r="BR4" s="235" t="s">
        <v>109</v>
      </c>
      <c r="BS4" s="236"/>
      <c r="BT4" s="230" t="s">
        <v>80</v>
      </c>
      <c r="BU4" s="231"/>
      <c r="BV4" s="209" t="s">
        <v>111</v>
      </c>
      <c r="BW4" s="210"/>
      <c r="BY4" s="222"/>
      <c r="BZ4" s="249"/>
      <c r="CA4" s="256" t="s">
        <v>75</v>
      </c>
      <c r="CB4" s="259" t="s">
        <v>79</v>
      </c>
      <c r="CC4" s="260"/>
      <c r="CD4" s="261" t="s">
        <v>109</v>
      </c>
      <c r="CE4" s="262"/>
      <c r="CF4" s="259" t="s">
        <v>80</v>
      </c>
      <c r="CG4" s="260"/>
      <c r="CH4" s="253" t="s">
        <v>111</v>
      </c>
      <c r="CI4" s="263"/>
      <c r="CK4" s="224" t="s">
        <v>117</v>
      </c>
      <c r="CL4" s="225"/>
      <c r="CM4" s="225"/>
      <c r="CN4" s="225"/>
      <c r="CO4" s="225"/>
      <c r="CP4" s="226"/>
      <c r="CQ4" s="224" t="s">
        <v>112</v>
      </c>
      <c r="CR4" s="225"/>
      <c r="CS4" s="225"/>
      <c r="CT4" s="225"/>
      <c r="CU4" s="225"/>
      <c r="CV4" s="226"/>
      <c r="CW4" s="34"/>
      <c r="CX4" s="224" t="s">
        <v>117</v>
      </c>
      <c r="CY4" s="225"/>
      <c r="CZ4" s="226"/>
      <c r="DA4" s="224" t="s">
        <v>112</v>
      </c>
      <c r="DB4" s="225"/>
      <c r="DC4" s="226"/>
      <c r="DD4" s="221"/>
    </row>
    <row r="5" spans="2:108" ht="13.5" customHeight="1">
      <c r="B5" s="243"/>
      <c r="C5" s="240"/>
      <c r="D5" s="215"/>
      <c r="E5" s="17"/>
      <c r="F5" s="18"/>
      <c r="G5" s="17"/>
      <c r="H5" s="18"/>
      <c r="I5" s="17"/>
      <c r="J5" s="18"/>
      <c r="K5" s="17"/>
      <c r="L5" s="18"/>
      <c r="M5" s="215"/>
      <c r="N5" s="17"/>
      <c r="O5" s="18"/>
      <c r="P5" s="17"/>
      <c r="Q5" s="18"/>
      <c r="R5" s="17"/>
      <c r="S5" s="18"/>
      <c r="T5" s="17"/>
      <c r="U5" s="18"/>
      <c r="V5" s="215"/>
      <c r="W5" s="17"/>
      <c r="X5" s="18"/>
      <c r="Y5" s="17"/>
      <c r="Z5" s="18"/>
      <c r="AA5" s="17"/>
      <c r="AB5" s="18"/>
      <c r="AC5" s="17"/>
      <c r="AD5" s="18"/>
      <c r="AE5" s="215"/>
      <c r="AF5" s="17"/>
      <c r="AG5" s="18"/>
      <c r="AH5" s="17"/>
      <c r="AI5" s="18"/>
      <c r="AJ5" s="17"/>
      <c r="AK5" s="18"/>
      <c r="AL5" s="17"/>
      <c r="AM5" s="18"/>
      <c r="AN5" s="215"/>
      <c r="AO5" s="45"/>
      <c r="AP5" s="46"/>
      <c r="AQ5" s="45"/>
      <c r="AR5" s="46"/>
      <c r="AS5" s="45"/>
      <c r="AT5" s="46"/>
      <c r="AU5" s="45"/>
      <c r="AV5" s="46"/>
      <c r="AW5" s="215"/>
      <c r="AX5" s="17"/>
      <c r="AY5" s="18"/>
      <c r="AZ5" s="17"/>
      <c r="BA5" s="18"/>
      <c r="BB5" s="17"/>
      <c r="BC5" s="18"/>
      <c r="BD5" s="17"/>
      <c r="BE5" s="18"/>
      <c r="BF5" s="215"/>
      <c r="BG5" s="17"/>
      <c r="BH5" s="18"/>
      <c r="BI5" s="17"/>
      <c r="BJ5" s="18"/>
      <c r="BK5" s="17"/>
      <c r="BL5" s="18"/>
      <c r="BM5" s="17"/>
      <c r="BN5" s="18"/>
      <c r="BO5" s="215"/>
      <c r="BP5" s="17"/>
      <c r="BQ5" s="18"/>
      <c r="BR5" s="17"/>
      <c r="BS5" s="18"/>
      <c r="BT5" s="17"/>
      <c r="BU5" s="18"/>
      <c r="BV5" s="17"/>
      <c r="BW5" s="18"/>
      <c r="BY5" s="222"/>
      <c r="BZ5" s="249"/>
      <c r="CA5" s="257"/>
      <c r="CB5" s="139"/>
      <c r="CC5" s="164"/>
      <c r="CD5" s="139"/>
      <c r="CE5" s="164"/>
      <c r="CF5" s="139"/>
      <c r="CG5" s="164"/>
      <c r="CH5" s="139"/>
      <c r="CI5" s="164"/>
      <c r="CK5" s="227"/>
      <c r="CL5" s="228"/>
      <c r="CM5" s="228"/>
      <c r="CN5" s="228"/>
      <c r="CO5" s="228"/>
      <c r="CP5" s="229"/>
      <c r="CQ5" s="227"/>
      <c r="CR5" s="228"/>
      <c r="CS5" s="228"/>
      <c r="CT5" s="228"/>
      <c r="CU5" s="228"/>
      <c r="CV5" s="229"/>
      <c r="CW5" s="34"/>
      <c r="CX5" s="227"/>
      <c r="CY5" s="228"/>
      <c r="CZ5" s="229"/>
      <c r="DA5" s="227"/>
      <c r="DB5" s="228"/>
      <c r="DC5" s="229"/>
      <c r="DD5" s="222"/>
    </row>
    <row r="6" spans="2:108" ht="27" customHeight="1">
      <c r="B6" s="244"/>
      <c r="C6" s="241"/>
      <c r="D6" s="216"/>
      <c r="E6" s="19" t="s">
        <v>116</v>
      </c>
      <c r="F6" s="20" t="s">
        <v>104</v>
      </c>
      <c r="G6" s="19" t="s">
        <v>116</v>
      </c>
      <c r="H6" s="20" t="s">
        <v>104</v>
      </c>
      <c r="I6" s="19" t="s">
        <v>116</v>
      </c>
      <c r="J6" s="20" t="s">
        <v>104</v>
      </c>
      <c r="K6" s="19" t="s">
        <v>116</v>
      </c>
      <c r="L6" s="20" t="s">
        <v>104</v>
      </c>
      <c r="M6" s="216"/>
      <c r="N6" s="19" t="s">
        <v>116</v>
      </c>
      <c r="O6" s="20" t="s">
        <v>104</v>
      </c>
      <c r="P6" s="19" t="s">
        <v>116</v>
      </c>
      <c r="Q6" s="20" t="s">
        <v>104</v>
      </c>
      <c r="R6" s="19" t="s">
        <v>116</v>
      </c>
      <c r="S6" s="20" t="s">
        <v>104</v>
      </c>
      <c r="T6" s="19" t="s">
        <v>116</v>
      </c>
      <c r="U6" s="20" t="s">
        <v>104</v>
      </c>
      <c r="V6" s="216"/>
      <c r="W6" s="19" t="s">
        <v>116</v>
      </c>
      <c r="X6" s="20" t="s">
        <v>104</v>
      </c>
      <c r="Y6" s="19" t="s">
        <v>116</v>
      </c>
      <c r="Z6" s="20" t="s">
        <v>104</v>
      </c>
      <c r="AA6" s="19" t="s">
        <v>116</v>
      </c>
      <c r="AB6" s="20" t="s">
        <v>104</v>
      </c>
      <c r="AC6" s="19" t="s">
        <v>116</v>
      </c>
      <c r="AD6" s="20" t="s">
        <v>104</v>
      </c>
      <c r="AE6" s="216"/>
      <c r="AF6" s="19" t="s">
        <v>116</v>
      </c>
      <c r="AG6" s="20" t="s">
        <v>104</v>
      </c>
      <c r="AH6" s="19" t="s">
        <v>116</v>
      </c>
      <c r="AI6" s="20" t="s">
        <v>104</v>
      </c>
      <c r="AJ6" s="19" t="s">
        <v>116</v>
      </c>
      <c r="AK6" s="20" t="s">
        <v>104</v>
      </c>
      <c r="AL6" s="19" t="s">
        <v>116</v>
      </c>
      <c r="AM6" s="20" t="s">
        <v>104</v>
      </c>
      <c r="AN6" s="216"/>
      <c r="AO6" s="48" t="s">
        <v>116</v>
      </c>
      <c r="AP6" s="49" t="s">
        <v>104</v>
      </c>
      <c r="AQ6" s="48" t="s">
        <v>116</v>
      </c>
      <c r="AR6" s="49" t="s">
        <v>104</v>
      </c>
      <c r="AS6" s="48" t="s">
        <v>116</v>
      </c>
      <c r="AT6" s="49" t="s">
        <v>104</v>
      </c>
      <c r="AU6" s="48" t="s">
        <v>116</v>
      </c>
      <c r="AV6" s="49" t="s">
        <v>104</v>
      </c>
      <c r="AW6" s="216"/>
      <c r="AX6" s="19" t="s">
        <v>116</v>
      </c>
      <c r="AY6" s="20" t="s">
        <v>104</v>
      </c>
      <c r="AZ6" s="19" t="s">
        <v>116</v>
      </c>
      <c r="BA6" s="20" t="s">
        <v>104</v>
      </c>
      <c r="BB6" s="19" t="s">
        <v>116</v>
      </c>
      <c r="BC6" s="20" t="s">
        <v>104</v>
      </c>
      <c r="BD6" s="19" t="s">
        <v>116</v>
      </c>
      <c r="BE6" s="20" t="s">
        <v>104</v>
      </c>
      <c r="BF6" s="216"/>
      <c r="BG6" s="19" t="s">
        <v>116</v>
      </c>
      <c r="BH6" s="20" t="s">
        <v>104</v>
      </c>
      <c r="BI6" s="19" t="s">
        <v>116</v>
      </c>
      <c r="BJ6" s="20" t="s">
        <v>104</v>
      </c>
      <c r="BK6" s="19" t="s">
        <v>116</v>
      </c>
      <c r="BL6" s="20" t="s">
        <v>104</v>
      </c>
      <c r="BM6" s="19" t="s">
        <v>116</v>
      </c>
      <c r="BN6" s="20" t="s">
        <v>104</v>
      </c>
      <c r="BO6" s="216"/>
      <c r="BP6" s="19" t="s">
        <v>116</v>
      </c>
      <c r="BQ6" s="20" t="s">
        <v>104</v>
      </c>
      <c r="BR6" s="19" t="s">
        <v>116</v>
      </c>
      <c r="BS6" s="20" t="s">
        <v>104</v>
      </c>
      <c r="BT6" s="19" t="s">
        <v>116</v>
      </c>
      <c r="BU6" s="20" t="s">
        <v>104</v>
      </c>
      <c r="BV6" s="19" t="s">
        <v>116</v>
      </c>
      <c r="BW6" s="20" t="s">
        <v>104</v>
      </c>
      <c r="BX6" s="33"/>
      <c r="BY6" s="223"/>
      <c r="BZ6" s="250"/>
      <c r="CA6" s="258"/>
      <c r="CB6" s="138" t="s">
        <v>116</v>
      </c>
      <c r="CC6" s="163" t="s">
        <v>104</v>
      </c>
      <c r="CD6" s="138" t="s">
        <v>116</v>
      </c>
      <c r="CE6" s="163" t="s">
        <v>104</v>
      </c>
      <c r="CF6" s="138" t="s">
        <v>116</v>
      </c>
      <c r="CG6" s="163" t="s">
        <v>104</v>
      </c>
      <c r="CH6" s="138" t="s">
        <v>116</v>
      </c>
      <c r="CI6" s="163" t="s">
        <v>104</v>
      </c>
      <c r="CJ6" s="33"/>
      <c r="CK6" s="138" t="s">
        <v>186</v>
      </c>
      <c r="CL6" s="253" t="s">
        <v>203</v>
      </c>
      <c r="CM6" s="254"/>
      <c r="CN6" s="253" t="s">
        <v>192</v>
      </c>
      <c r="CO6" s="254"/>
      <c r="CP6" s="138" t="s">
        <v>150</v>
      </c>
      <c r="CQ6" s="138" t="s">
        <v>186</v>
      </c>
      <c r="CR6" s="253" t="s">
        <v>202</v>
      </c>
      <c r="CS6" s="254"/>
      <c r="CT6" s="253" t="s">
        <v>204</v>
      </c>
      <c r="CU6" s="254"/>
      <c r="CV6" s="138" t="s">
        <v>151</v>
      </c>
      <c r="CW6" s="34"/>
      <c r="CX6" s="138" t="s">
        <v>203</v>
      </c>
      <c r="CY6" s="138" t="s">
        <v>192</v>
      </c>
      <c r="CZ6" s="138" t="s">
        <v>153</v>
      </c>
      <c r="DA6" s="138" t="s">
        <v>202</v>
      </c>
      <c r="DB6" s="138" t="s">
        <v>204</v>
      </c>
      <c r="DC6" s="138" t="s">
        <v>153</v>
      </c>
      <c r="DD6" s="223"/>
    </row>
    <row r="7" spans="2:108" s="15" customFormat="1" ht="13.5" customHeight="1">
      <c r="B7" s="52">
        <v>1</v>
      </c>
      <c r="C7" s="168" t="s">
        <v>81</v>
      </c>
      <c r="D7" s="77">
        <v>643</v>
      </c>
      <c r="E7" s="77">
        <v>111</v>
      </c>
      <c r="F7" s="77">
        <v>68</v>
      </c>
      <c r="G7" s="53">
        <f>IFERROR(E7/D7,"-")</f>
        <v>0.17262830482115085</v>
      </c>
      <c r="H7" s="53">
        <f>IFERROR(F7/D7,"-")</f>
        <v>0.10575427682737169</v>
      </c>
      <c r="I7" s="77">
        <v>42075840</v>
      </c>
      <c r="J7" s="77">
        <v>36567540</v>
      </c>
      <c r="K7" s="77">
        <f>IFERROR(I7/E7,"-")</f>
        <v>379061.6216216216</v>
      </c>
      <c r="L7" s="77">
        <f>IFERROR(J7/F7,"-")</f>
        <v>537757.9411764706</v>
      </c>
      <c r="M7" s="77">
        <v>2269</v>
      </c>
      <c r="N7" s="77">
        <v>417</v>
      </c>
      <c r="O7" s="77">
        <v>249</v>
      </c>
      <c r="P7" s="53">
        <f>IFERROR(N7/M7,"-")</f>
        <v>0.18378140149845748</v>
      </c>
      <c r="Q7" s="53">
        <f>IFERROR(O7/M7,"-")</f>
        <v>0.10973997355663288</v>
      </c>
      <c r="R7" s="77">
        <v>207638760</v>
      </c>
      <c r="S7" s="77">
        <v>173995570</v>
      </c>
      <c r="T7" s="77">
        <f>IFERROR(R7/N7,"-")</f>
        <v>497934.67625899281</v>
      </c>
      <c r="U7" s="77">
        <f>IFERROR(S7/O7,"-")</f>
        <v>698777.38955823297</v>
      </c>
      <c r="V7" s="77">
        <v>133977</v>
      </c>
      <c r="W7" s="77">
        <v>6078</v>
      </c>
      <c r="X7" s="77">
        <v>3360</v>
      </c>
      <c r="Y7" s="53">
        <f>IFERROR(W7/V7,"-")</f>
        <v>4.5365995655970798E-2</v>
      </c>
      <c r="Z7" s="53">
        <f>IFERROR(X7/V7,"-")</f>
        <v>2.5078931458384648E-2</v>
      </c>
      <c r="AA7" s="77">
        <v>1823764470</v>
      </c>
      <c r="AB7" s="77">
        <v>1394805020</v>
      </c>
      <c r="AC7" s="77">
        <f>IFERROR(AA7/W7,"-")</f>
        <v>300059.9654491609</v>
      </c>
      <c r="AD7" s="77">
        <f>IFERROR(AB7/X7,"-")</f>
        <v>415120.54166666669</v>
      </c>
      <c r="AE7" s="77">
        <v>115399</v>
      </c>
      <c r="AF7" s="77">
        <v>10841</v>
      </c>
      <c r="AG7" s="77">
        <v>6263</v>
      </c>
      <c r="AH7" s="53">
        <f>IFERROR(AF7/AE7,"-")</f>
        <v>9.3943621695162002E-2</v>
      </c>
      <c r="AI7" s="53">
        <f>IFERROR(AG7/AE7,"-")</f>
        <v>5.4272567353269956E-2</v>
      </c>
      <c r="AJ7" s="77">
        <v>3218189870</v>
      </c>
      <c r="AK7" s="77">
        <v>2585088630</v>
      </c>
      <c r="AL7" s="77">
        <f>IFERROR(AJ7/AF7,"-")</f>
        <v>296853.59929895768</v>
      </c>
      <c r="AM7" s="77">
        <f>IFERROR(AK7/AG7,"-")</f>
        <v>412755.64904997603</v>
      </c>
      <c r="AN7" s="77">
        <v>81859</v>
      </c>
      <c r="AO7" s="77">
        <v>14237</v>
      </c>
      <c r="AP7" s="77">
        <v>9167</v>
      </c>
      <c r="AQ7" s="53">
        <f>IFERROR(AO7/AN7,"-")</f>
        <v>0.17392101051808598</v>
      </c>
      <c r="AR7" s="53">
        <f>IFERROR(AP7/AN7,"-")</f>
        <v>0.11198524291769994</v>
      </c>
      <c r="AS7" s="77">
        <v>4338090090</v>
      </c>
      <c r="AT7" s="77">
        <v>3648077370</v>
      </c>
      <c r="AU7" s="77">
        <f>IFERROR(AS7/AO7,"-")</f>
        <v>304705.35154878133</v>
      </c>
      <c r="AV7" s="77">
        <f>IFERROR(AT7/AP7,"-")</f>
        <v>397957.60554161668</v>
      </c>
      <c r="AW7" s="77">
        <v>44846</v>
      </c>
      <c r="AX7" s="77">
        <v>12297</v>
      </c>
      <c r="AY7" s="77">
        <v>8846</v>
      </c>
      <c r="AZ7" s="53">
        <f>IFERROR(AX7/AW7,"-")</f>
        <v>0.27420505730722916</v>
      </c>
      <c r="BA7" s="53">
        <f>IFERROR(AY7/AW7,"-")</f>
        <v>0.19725282076439371</v>
      </c>
      <c r="BB7" s="77">
        <v>4018503560</v>
      </c>
      <c r="BC7" s="77">
        <v>3499474840</v>
      </c>
      <c r="BD7" s="77">
        <f>IFERROR(BB7/AX7,"-")</f>
        <v>326787.31072619336</v>
      </c>
      <c r="BE7" s="77">
        <f>IFERROR(BC7/AY7,"-")</f>
        <v>395599.68799457385</v>
      </c>
      <c r="BF7" s="77">
        <v>19568</v>
      </c>
      <c r="BG7" s="77">
        <v>6050</v>
      </c>
      <c r="BH7" s="77">
        <v>4738</v>
      </c>
      <c r="BI7" s="53">
        <f>IFERROR(BG7/BF7,"-")</f>
        <v>0.30917825020441536</v>
      </c>
      <c r="BJ7" s="53">
        <f>IFERROR(BH7/BF7,"-")</f>
        <v>0.24213000817661487</v>
      </c>
      <c r="BK7" s="77">
        <v>2144935400</v>
      </c>
      <c r="BL7" s="77">
        <v>1914165650</v>
      </c>
      <c r="BM7" s="77">
        <f>IFERROR(BK7/BG7,"-")</f>
        <v>354534.77685950411</v>
      </c>
      <c r="BN7" s="77">
        <f>IFERROR(BL7/BH7,"-")</f>
        <v>404002.88096243143</v>
      </c>
      <c r="BO7" s="77">
        <f>SUM(D7,M7,V7,AE7,AN7,AW7,BF7)</f>
        <v>398561</v>
      </c>
      <c r="BP7" s="77">
        <f>SUM(E7,N7,W7,AF7,AO7,AX7,BG7)</f>
        <v>50031</v>
      </c>
      <c r="BQ7" s="77">
        <f>SUM(F7,O7,X7,AG7,AP7,AY7,BH7)</f>
        <v>32691</v>
      </c>
      <c r="BR7" s="53">
        <f>IFERROR(BP7/BO7,"-")</f>
        <v>0.12552909090452904</v>
      </c>
      <c r="BS7" s="53">
        <f>IFERROR(BQ7/BO7,"-")</f>
        <v>8.2022576217944052E-2</v>
      </c>
      <c r="BT7" s="77">
        <f>SUM(I7,R7,AA7,AJ7,AS7,BB7,BK7)</f>
        <v>15793197990</v>
      </c>
      <c r="BU7" s="77">
        <f>SUM(J7,S7,AB7,AK7,AT7,BC7,BL7)</f>
        <v>13252174620</v>
      </c>
      <c r="BV7" s="77">
        <f>IFERROR(BT7/BP7,"-")</f>
        <v>315668.24548779754</v>
      </c>
      <c r="BW7" s="77">
        <f>IFERROR(BU7/BQ7,"-")</f>
        <v>405376.85050931451</v>
      </c>
      <c r="BY7" s="90">
        <v>1</v>
      </c>
      <c r="BZ7" s="168" t="s">
        <v>81</v>
      </c>
      <c r="CA7" s="133">
        <v>382481</v>
      </c>
      <c r="CB7" s="133">
        <v>49526</v>
      </c>
      <c r="CC7" s="133">
        <v>31261</v>
      </c>
      <c r="CD7" s="27">
        <v>0.12948617055487724</v>
      </c>
      <c r="CE7" s="27">
        <v>8.1732164473529406E-2</v>
      </c>
      <c r="CF7" s="133">
        <v>15346952190</v>
      </c>
      <c r="CG7" s="133">
        <v>12651017550</v>
      </c>
      <c r="CH7" s="133">
        <v>309876.67467592779</v>
      </c>
      <c r="CI7" s="133">
        <v>404690.11068104027</v>
      </c>
      <c r="CK7" s="96" t="str">
        <f>INDEX($C$7:$C$80,MATCH(CL7,BR$7:BR$80,0))</f>
        <v>中央区</v>
      </c>
      <c r="CL7" s="97">
        <f t="shared" ref="CL7:CL38" si="0">LARGE(BR$7:BR$80,ROW(A1))</f>
        <v>0.14139996256784579</v>
      </c>
      <c r="CM7" s="97">
        <f>ROUND(CL7,3)</f>
        <v>0.14099999999999999</v>
      </c>
      <c r="CN7" s="97">
        <f>VLOOKUP(CK7,$BZ$7:$CI$80,5,FALSE)</f>
        <v>0.14894464356829948</v>
      </c>
      <c r="CO7" s="97">
        <f>ROUND(CN7,3)</f>
        <v>0.14899999999999999</v>
      </c>
      <c r="CP7" s="135">
        <f>(CM7-CO7)*100</f>
        <v>-0.80000000000000071</v>
      </c>
      <c r="CQ7" s="96" t="str">
        <f>INDEX($C$7:$C$80,MATCH(CR7,BS$7:BS$80,0))</f>
        <v>東住吉区</v>
      </c>
      <c r="CR7" s="97">
        <f t="shared" ref="CR7:CR38" si="1">LARGE(BS$7:BS$80,ROW(A1))</f>
        <v>9.7641936457300516E-2</v>
      </c>
      <c r="CS7" s="86">
        <f>ROUND(CR7,3)</f>
        <v>9.8000000000000004E-2</v>
      </c>
      <c r="CT7" s="97">
        <f>VLOOKUP(CQ7,$BZ$7:$CI$80,6,FALSE)</f>
        <v>9.5327436790851428E-2</v>
      </c>
      <c r="CU7" s="97">
        <f>ROUND(CT7,3)</f>
        <v>9.5000000000000001E-2</v>
      </c>
      <c r="CV7" s="135">
        <f>(CS7-CU7)*100</f>
        <v>0.30000000000000027</v>
      </c>
      <c r="CW7" s="43"/>
      <c r="CX7" s="86">
        <f>ROUND($BR$81,3)</f>
        <v>0.121</v>
      </c>
      <c r="CY7" s="86">
        <f>ROUND($CD$81,3)</f>
        <v>0.123</v>
      </c>
      <c r="CZ7" s="136">
        <f>(CX7-CY7)*100</f>
        <v>-0.20000000000000018</v>
      </c>
      <c r="DA7" s="86">
        <f>ROUND($BS$81,3)</f>
        <v>0.08</v>
      </c>
      <c r="DB7" s="86">
        <f>ROUND($CE$81,3)</f>
        <v>7.8E-2</v>
      </c>
      <c r="DC7" s="136">
        <f>(DA7-DB7)*100</f>
        <v>0.20000000000000018</v>
      </c>
      <c r="DD7" s="149">
        <v>0</v>
      </c>
    </row>
    <row r="8" spans="2:108" s="15" customFormat="1" ht="13.5" customHeight="1">
      <c r="B8" s="52">
        <v>2</v>
      </c>
      <c r="C8" s="168" t="s">
        <v>82</v>
      </c>
      <c r="D8" s="77">
        <v>15</v>
      </c>
      <c r="E8" s="77">
        <v>2</v>
      </c>
      <c r="F8" s="77">
        <v>0</v>
      </c>
      <c r="G8" s="53">
        <f t="shared" ref="G8:G71" si="2">IFERROR(E8/D8,"-")</f>
        <v>0.13333333333333333</v>
      </c>
      <c r="H8" s="53">
        <f t="shared" ref="H8:H71" si="3">IFERROR(F8/D8,"-")</f>
        <v>0</v>
      </c>
      <c r="I8" s="77">
        <v>38170</v>
      </c>
      <c r="J8" s="77">
        <v>0</v>
      </c>
      <c r="K8" s="77">
        <f t="shared" ref="K8:K71" si="4">IFERROR(I8/E8,"-")</f>
        <v>19085</v>
      </c>
      <c r="L8" s="77" t="str">
        <f t="shared" ref="L8:L71" si="5">IFERROR(J8/F8,"-")</f>
        <v>-</v>
      </c>
      <c r="M8" s="77">
        <v>79</v>
      </c>
      <c r="N8" s="77">
        <v>7</v>
      </c>
      <c r="O8" s="77">
        <v>3</v>
      </c>
      <c r="P8" s="53">
        <f t="shared" ref="P8:P71" si="6">IFERROR(N8/M8,"-")</f>
        <v>8.8607594936708861E-2</v>
      </c>
      <c r="Q8" s="53">
        <f t="shared" ref="Q8:Q71" si="7">IFERROR(O8/M8,"-")</f>
        <v>3.7974683544303799E-2</v>
      </c>
      <c r="R8" s="77">
        <v>1445970</v>
      </c>
      <c r="S8" s="77">
        <v>624170</v>
      </c>
      <c r="T8" s="77">
        <f t="shared" ref="T8:T71" si="8">IFERROR(R8/N8,"-")</f>
        <v>206567.14285714287</v>
      </c>
      <c r="U8" s="77">
        <f t="shared" ref="U8:U71" si="9">IFERROR(S8/O8,"-")</f>
        <v>208056.66666666666</v>
      </c>
      <c r="V8" s="77">
        <v>5281</v>
      </c>
      <c r="W8" s="77">
        <v>221</v>
      </c>
      <c r="X8" s="77">
        <v>112</v>
      </c>
      <c r="Y8" s="53">
        <f t="shared" ref="Y8:Y71" si="10">IFERROR(W8/V8,"-")</f>
        <v>4.1848134822950196E-2</v>
      </c>
      <c r="Z8" s="53">
        <f t="shared" ref="Z8:Z71" si="11">IFERROR(X8/V8,"-")</f>
        <v>2.1208104525658019E-2</v>
      </c>
      <c r="AA8" s="77">
        <v>52535850</v>
      </c>
      <c r="AB8" s="77">
        <v>38977080</v>
      </c>
      <c r="AC8" s="77">
        <f t="shared" ref="AC8:AC71" si="12">IFERROR(AA8/W8,"-")</f>
        <v>237718.77828054299</v>
      </c>
      <c r="AD8" s="77">
        <f t="shared" ref="AD8:AD71" si="13">IFERROR(AB8/X8,"-")</f>
        <v>348009.64285714284</v>
      </c>
      <c r="AE8" s="77">
        <v>4289</v>
      </c>
      <c r="AF8" s="77">
        <v>422</v>
      </c>
      <c r="AG8" s="77">
        <v>211</v>
      </c>
      <c r="AH8" s="53">
        <f t="shared" ref="AH8:AH71" si="14">IFERROR(AF8/AE8,"-")</f>
        <v>9.8391233387736074E-2</v>
      </c>
      <c r="AI8" s="53">
        <f t="shared" ref="AI8:AI71" si="15">IFERROR(AG8/AE8,"-")</f>
        <v>4.9195616693868037E-2</v>
      </c>
      <c r="AJ8" s="77">
        <v>106615470</v>
      </c>
      <c r="AK8" s="77">
        <v>82966760</v>
      </c>
      <c r="AL8" s="77">
        <f t="shared" ref="AL8:AL71" si="16">IFERROR(AJ8/AF8,"-")</f>
        <v>252643.29383886256</v>
      </c>
      <c r="AM8" s="77">
        <f t="shared" ref="AM8:AM71" si="17">IFERROR(AK8/AG8,"-")</f>
        <v>393207.3933649289</v>
      </c>
      <c r="AN8" s="77">
        <v>3117</v>
      </c>
      <c r="AO8" s="77">
        <v>485</v>
      </c>
      <c r="AP8" s="77">
        <v>295</v>
      </c>
      <c r="AQ8" s="53">
        <f t="shared" ref="AQ8:AQ71" si="18">IFERROR(AO8/AN8,"-")</f>
        <v>0.15559833172922682</v>
      </c>
      <c r="AR8" s="53">
        <f t="shared" ref="AR8:AR71" si="19">IFERROR(AP8/AN8,"-")</f>
        <v>9.4642284247674041E-2</v>
      </c>
      <c r="AS8" s="77">
        <v>133306670</v>
      </c>
      <c r="AT8" s="77">
        <v>114110410</v>
      </c>
      <c r="AU8" s="77">
        <f t="shared" ref="AU8:AU71" si="20">IFERROR(AS8/AO8,"-")</f>
        <v>274859.11340206186</v>
      </c>
      <c r="AV8" s="77">
        <f t="shared" ref="AV8:AV71" si="21">IFERROR(AT8/AP8,"-")</f>
        <v>386814.94915254239</v>
      </c>
      <c r="AW8" s="77">
        <v>1894</v>
      </c>
      <c r="AX8" s="77">
        <v>490</v>
      </c>
      <c r="AY8" s="77">
        <v>320</v>
      </c>
      <c r="AZ8" s="53">
        <f t="shared" ref="AZ8:AZ71" si="22">IFERROR(AX8/AW8,"-")</f>
        <v>0.25871172122492081</v>
      </c>
      <c r="BA8" s="53">
        <f t="shared" ref="BA8:BA71" si="23">IFERROR(AY8/AW8,"-")</f>
        <v>0.16895459345300951</v>
      </c>
      <c r="BB8" s="77">
        <v>133309950</v>
      </c>
      <c r="BC8" s="77">
        <v>111657670</v>
      </c>
      <c r="BD8" s="77">
        <f t="shared" ref="BD8:BD71" si="24">IFERROR(BB8/AX8,"-")</f>
        <v>272061.12244897959</v>
      </c>
      <c r="BE8" s="77">
        <f t="shared" ref="BE8:BE71" si="25">IFERROR(BC8/AY8,"-")</f>
        <v>348930.21875</v>
      </c>
      <c r="BF8" s="77">
        <v>813</v>
      </c>
      <c r="BG8" s="77">
        <v>273</v>
      </c>
      <c r="BH8" s="77">
        <v>222</v>
      </c>
      <c r="BI8" s="53">
        <f t="shared" ref="BI8:BI71" si="26">IFERROR(BG8/BF8,"-")</f>
        <v>0.33579335793357934</v>
      </c>
      <c r="BJ8" s="53">
        <f t="shared" ref="BJ8:BJ71" si="27">IFERROR(BH8/BF8,"-")</f>
        <v>0.27306273062730629</v>
      </c>
      <c r="BK8" s="77">
        <v>94636730</v>
      </c>
      <c r="BL8" s="77">
        <v>88176280</v>
      </c>
      <c r="BM8" s="77">
        <f t="shared" ref="BM8:BM71" si="28">IFERROR(BK8/BG8,"-")</f>
        <v>346654.68864468863</v>
      </c>
      <c r="BN8" s="77">
        <f t="shared" ref="BN8:BN71" si="29">IFERROR(BL8/BH8,"-")</f>
        <v>397190.45045045047</v>
      </c>
      <c r="BO8" s="77">
        <f t="shared" ref="BO8:BO14" si="30">SUM(D8,M8,V8,AE8,AN8,AW8,BF8)</f>
        <v>15488</v>
      </c>
      <c r="BP8" s="77">
        <f t="shared" ref="BP8:BQ22" si="31">SUM(E8,N8,W8,AF8,AO8,AX8,BG8)</f>
        <v>1900</v>
      </c>
      <c r="BQ8" s="77">
        <f t="shared" si="31"/>
        <v>1163</v>
      </c>
      <c r="BR8" s="53">
        <f t="shared" ref="BR8:BR71" si="32">IFERROR(BP8/BO8,"-")</f>
        <v>0.12267561983471074</v>
      </c>
      <c r="BS8" s="53">
        <f t="shared" ref="BS8:BS71" si="33">IFERROR(BQ8/BO8,"-")</f>
        <v>7.5090392561983466E-2</v>
      </c>
      <c r="BT8" s="77">
        <f>SUM(I8,R8,AA8,AJ8,AS8,BB8,BK8)</f>
        <v>521888810</v>
      </c>
      <c r="BU8" s="77">
        <f t="shared" ref="BT8:BU22" si="34">SUM(J8,S8,AB8,AK8,AT8,BC8,BL8)</f>
        <v>436512370</v>
      </c>
      <c r="BV8" s="77">
        <f t="shared" ref="BV8:BV71" si="35">IFERROR(BT8/BP8,"-")</f>
        <v>274678.3210526316</v>
      </c>
      <c r="BW8" s="77">
        <f t="shared" ref="BW8:BW71" si="36">IFERROR(BU8/BQ8,"-")</f>
        <v>375333.07824591576</v>
      </c>
      <c r="BY8" s="90">
        <v>2</v>
      </c>
      <c r="BZ8" s="168" t="s">
        <v>82</v>
      </c>
      <c r="CA8" s="133">
        <v>14656</v>
      </c>
      <c r="CB8" s="133">
        <v>1817</v>
      </c>
      <c r="CC8" s="133">
        <v>1122</v>
      </c>
      <c r="CD8" s="27">
        <v>0.12397652838427947</v>
      </c>
      <c r="CE8" s="27">
        <v>7.6555676855895191E-2</v>
      </c>
      <c r="CF8" s="133">
        <v>505450690</v>
      </c>
      <c r="CG8" s="133">
        <v>430139630</v>
      </c>
      <c r="CH8" s="133">
        <v>278178.69565217389</v>
      </c>
      <c r="CI8" s="133">
        <v>383368.65418894833</v>
      </c>
      <c r="CK8" s="42" t="str">
        <f t="shared" ref="CK8:CK71" si="37">INDEX($C$7:$C$80,MATCH(CL8,BR$7:BR$80,0))</f>
        <v>池田市</v>
      </c>
      <c r="CL8" s="86">
        <f t="shared" si="0"/>
        <v>0.14129256126653655</v>
      </c>
      <c r="CM8" s="97">
        <f t="shared" ref="CM8:CM71" si="38">ROUND(CL8,3)</f>
        <v>0.14099999999999999</v>
      </c>
      <c r="CN8" s="97">
        <f t="shared" ref="CN8:CN12" si="39">VLOOKUP(CK8,$BZ$7:$CI$80,5,FALSE)</f>
        <v>0.14111092159872649</v>
      </c>
      <c r="CO8" s="97">
        <f t="shared" ref="CO8:CO71" si="40">ROUND(CN8,3)</f>
        <v>0.14099999999999999</v>
      </c>
      <c r="CP8" s="135">
        <f t="shared" ref="CP8:CP12" si="41">(CM8-CO8)*100</f>
        <v>0</v>
      </c>
      <c r="CQ8" s="42" t="str">
        <f t="shared" ref="CQ8:CQ71" si="42">INDEX($C$7:$C$80,MATCH(CR8,BS$7:BS$80,0))</f>
        <v>田尻町</v>
      </c>
      <c r="CR8" s="86">
        <f t="shared" si="1"/>
        <v>9.6997690531177835E-2</v>
      </c>
      <c r="CS8" s="86">
        <f t="shared" ref="CS8:CS71" si="43">ROUND(CR8,3)</f>
        <v>9.7000000000000003E-2</v>
      </c>
      <c r="CT8" s="97">
        <f t="shared" ref="CT8:CT71" si="44">VLOOKUP(CQ8,$BZ$7:$CI$80,6,FALSE)</f>
        <v>9.5623987034035657E-2</v>
      </c>
      <c r="CU8" s="97">
        <f t="shared" ref="CU8:CU71" si="45">ROUND(CT8,3)</f>
        <v>9.6000000000000002E-2</v>
      </c>
      <c r="CV8" s="135">
        <f t="shared" ref="CV8:CV71" si="46">(CS8-CU8)*100</f>
        <v>0.10000000000000009</v>
      </c>
      <c r="CW8" s="43"/>
      <c r="CX8" s="86">
        <f t="shared" ref="CX8:CX71" si="47">ROUND($BR$81,3)</f>
        <v>0.121</v>
      </c>
      <c r="CY8" s="86">
        <f t="shared" ref="CY8:CY71" si="48">ROUND($CD$81,3)</f>
        <v>0.123</v>
      </c>
      <c r="CZ8" s="136">
        <f t="shared" ref="CZ8:CZ71" si="49">(CX8-CY8)*100</f>
        <v>-0.20000000000000018</v>
      </c>
      <c r="DA8" s="86">
        <f t="shared" ref="DA8:DA71" si="50">ROUND($BS$81,3)</f>
        <v>0.08</v>
      </c>
      <c r="DB8" s="86">
        <f t="shared" ref="DB8:DB71" si="51">ROUND($CE$81,3)</f>
        <v>7.8E-2</v>
      </c>
      <c r="DC8" s="136">
        <f t="shared" ref="DC8:DC71" si="52">(DA8-DB8)*100</f>
        <v>0.20000000000000018</v>
      </c>
      <c r="DD8" s="149">
        <v>0</v>
      </c>
    </row>
    <row r="9" spans="2:108" s="15" customFormat="1" ht="13.5" customHeight="1">
      <c r="B9" s="52">
        <v>3</v>
      </c>
      <c r="C9" s="168" t="s">
        <v>83</v>
      </c>
      <c r="D9" s="77">
        <v>11</v>
      </c>
      <c r="E9" s="77">
        <v>2</v>
      </c>
      <c r="F9" s="77">
        <v>0</v>
      </c>
      <c r="G9" s="53">
        <f t="shared" si="2"/>
        <v>0.18181818181818182</v>
      </c>
      <c r="H9" s="53">
        <f t="shared" si="3"/>
        <v>0</v>
      </c>
      <c r="I9" s="77">
        <v>159700</v>
      </c>
      <c r="J9" s="77">
        <v>0</v>
      </c>
      <c r="K9" s="77">
        <f t="shared" si="4"/>
        <v>79850</v>
      </c>
      <c r="L9" s="77" t="str">
        <f t="shared" si="5"/>
        <v>-</v>
      </c>
      <c r="M9" s="77">
        <v>56</v>
      </c>
      <c r="N9" s="77">
        <v>10</v>
      </c>
      <c r="O9" s="77">
        <v>6</v>
      </c>
      <c r="P9" s="53">
        <f t="shared" si="6"/>
        <v>0.17857142857142858</v>
      </c>
      <c r="Q9" s="53">
        <f t="shared" si="7"/>
        <v>0.10714285714285714</v>
      </c>
      <c r="R9" s="77">
        <v>2861340</v>
      </c>
      <c r="S9" s="77">
        <v>2400910</v>
      </c>
      <c r="T9" s="77">
        <f t="shared" si="8"/>
        <v>286134</v>
      </c>
      <c r="U9" s="77">
        <f t="shared" si="9"/>
        <v>400151.66666666669</v>
      </c>
      <c r="V9" s="77">
        <v>3321</v>
      </c>
      <c r="W9" s="77">
        <v>160</v>
      </c>
      <c r="X9" s="77">
        <v>73</v>
      </c>
      <c r="Y9" s="53">
        <f t="shared" si="10"/>
        <v>4.8178259560373381E-2</v>
      </c>
      <c r="Z9" s="53">
        <f t="shared" si="11"/>
        <v>2.1981330924420357E-2</v>
      </c>
      <c r="AA9" s="77">
        <v>38553480</v>
      </c>
      <c r="AB9" s="77">
        <v>29741170</v>
      </c>
      <c r="AC9" s="77">
        <f t="shared" si="12"/>
        <v>240959.25</v>
      </c>
      <c r="AD9" s="77">
        <f t="shared" si="13"/>
        <v>407413.28767123289</v>
      </c>
      <c r="AE9" s="77">
        <v>2698</v>
      </c>
      <c r="AF9" s="77">
        <v>246</v>
      </c>
      <c r="AG9" s="77">
        <v>132</v>
      </c>
      <c r="AH9" s="53">
        <f t="shared" si="14"/>
        <v>9.117865085248332E-2</v>
      </c>
      <c r="AI9" s="53">
        <f t="shared" si="15"/>
        <v>4.8925129725722757E-2</v>
      </c>
      <c r="AJ9" s="77">
        <v>65780870</v>
      </c>
      <c r="AK9" s="77">
        <v>53840100</v>
      </c>
      <c r="AL9" s="77">
        <f t="shared" si="16"/>
        <v>267401.9105691057</v>
      </c>
      <c r="AM9" s="77">
        <f t="shared" si="17"/>
        <v>407879.54545454547</v>
      </c>
      <c r="AN9" s="77">
        <v>1947</v>
      </c>
      <c r="AO9" s="77">
        <v>348</v>
      </c>
      <c r="AP9" s="77">
        <v>185</v>
      </c>
      <c r="AQ9" s="53">
        <f t="shared" si="18"/>
        <v>0.17873651771956856</v>
      </c>
      <c r="AR9" s="53">
        <f t="shared" si="19"/>
        <v>9.5017976373908575E-2</v>
      </c>
      <c r="AS9" s="77">
        <v>97849090</v>
      </c>
      <c r="AT9" s="77">
        <v>73084940</v>
      </c>
      <c r="AU9" s="77">
        <f t="shared" si="20"/>
        <v>281175.5459770115</v>
      </c>
      <c r="AV9" s="77">
        <f t="shared" si="21"/>
        <v>395053.7297297297</v>
      </c>
      <c r="AW9" s="77">
        <v>1197</v>
      </c>
      <c r="AX9" s="77">
        <v>364</v>
      </c>
      <c r="AY9" s="77">
        <v>229</v>
      </c>
      <c r="AZ9" s="53">
        <f t="shared" si="22"/>
        <v>0.30409356725146197</v>
      </c>
      <c r="BA9" s="53">
        <f t="shared" si="23"/>
        <v>0.19131161236424393</v>
      </c>
      <c r="BB9" s="77">
        <v>107858790</v>
      </c>
      <c r="BC9" s="77">
        <v>91686690</v>
      </c>
      <c r="BD9" s="77">
        <f t="shared" si="24"/>
        <v>296315.35714285716</v>
      </c>
      <c r="BE9" s="77">
        <f t="shared" si="25"/>
        <v>400378.55895196507</v>
      </c>
      <c r="BF9" s="77">
        <v>499</v>
      </c>
      <c r="BG9" s="77">
        <v>155</v>
      </c>
      <c r="BH9" s="77">
        <v>116</v>
      </c>
      <c r="BI9" s="53">
        <f t="shared" si="26"/>
        <v>0.31062124248496992</v>
      </c>
      <c r="BJ9" s="53">
        <f t="shared" si="27"/>
        <v>0.23246492985971945</v>
      </c>
      <c r="BK9" s="77">
        <v>46209170</v>
      </c>
      <c r="BL9" s="77">
        <v>41145930</v>
      </c>
      <c r="BM9" s="77">
        <f t="shared" si="28"/>
        <v>298123.67741935485</v>
      </c>
      <c r="BN9" s="77">
        <f t="shared" si="29"/>
        <v>354706.29310344829</v>
      </c>
      <c r="BO9" s="77">
        <f t="shared" si="30"/>
        <v>9729</v>
      </c>
      <c r="BP9" s="77">
        <f t="shared" si="31"/>
        <v>1285</v>
      </c>
      <c r="BQ9" s="77">
        <f t="shared" si="31"/>
        <v>741</v>
      </c>
      <c r="BR9" s="53">
        <f t="shared" si="32"/>
        <v>0.13207935039572413</v>
      </c>
      <c r="BS9" s="53">
        <f t="shared" si="33"/>
        <v>7.6164045636756092E-2</v>
      </c>
      <c r="BT9" s="77">
        <f>SUM(I9,R9,AA9,AJ9,AS9,BB9,BK9)</f>
        <v>359272440</v>
      </c>
      <c r="BU9" s="77">
        <f t="shared" si="34"/>
        <v>291899740</v>
      </c>
      <c r="BV9" s="77">
        <f t="shared" si="35"/>
        <v>279589.44747081713</v>
      </c>
      <c r="BW9" s="77">
        <f t="shared" si="36"/>
        <v>393926.77462887991</v>
      </c>
      <c r="BY9" s="90">
        <v>3</v>
      </c>
      <c r="BZ9" s="168" t="s">
        <v>83</v>
      </c>
      <c r="CA9" s="133">
        <v>9306</v>
      </c>
      <c r="CB9" s="133">
        <v>1277</v>
      </c>
      <c r="CC9" s="133">
        <v>727</v>
      </c>
      <c r="CD9" s="27">
        <v>0.13722329679776488</v>
      </c>
      <c r="CE9" s="27">
        <v>7.8121641951429191E-2</v>
      </c>
      <c r="CF9" s="133">
        <v>360153260</v>
      </c>
      <c r="CG9" s="133">
        <v>288681390</v>
      </c>
      <c r="CH9" s="133">
        <v>282030.74393108848</v>
      </c>
      <c r="CI9" s="133">
        <v>397085.81843191199</v>
      </c>
      <c r="CK9" s="42" t="str">
        <f t="shared" si="37"/>
        <v>豊中市</v>
      </c>
      <c r="CL9" s="86">
        <f t="shared" si="0"/>
        <v>0.14034030111675433</v>
      </c>
      <c r="CM9" s="97">
        <f t="shared" si="38"/>
        <v>0.14000000000000001</v>
      </c>
      <c r="CN9" s="97">
        <f t="shared" si="39"/>
        <v>0.1396919114991442</v>
      </c>
      <c r="CO9" s="97">
        <f t="shared" si="40"/>
        <v>0.14000000000000001</v>
      </c>
      <c r="CP9" s="135">
        <f t="shared" si="41"/>
        <v>0</v>
      </c>
      <c r="CQ9" s="42" t="str">
        <f t="shared" si="42"/>
        <v>八尾市</v>
      </c>
      <c r="CR9" s="86">
        <f t="shared" si="1"/>
        <v>9.6864081623904141E-2</v>
      </c>
      <c r="CS9" s="86">
        <f t="shared" si="43"/>
        <v>9.7000000000000003E-2</v>
      </c>
      <c r="CT9" s="97">
        <f t="shared" si="44"/>
        <v>9.4361103669970539E-2</v>
      </c>
      <c r="CU9" s="97">
        <f t="shared" si="45"/>
        <v>9.4E-2</v>
      </c>
      <c r="CV9" s="135">
        <f t="shared" si="46"/>
        <v>0.30000000000000027</v>
      </c>
      <c r="CW9" s="43"/>
      <c r="CX9" s="86">
        <f t="shared" si="47"/>
        <v>0.121</v>
      </c>
      <c r="CY9" s="86">
        <f t="shared" si="48"/>
        <v>0.123</v>
      </c>
      <c r="CZ9" s="136">
        <f t="shared" si="49"/>
        <v>-0.20000000000000018</v>
      </c>
      <c r="DA9" s="86">
        <f t="shared" si="50"/>
        <v>0.08</v>
      </c>
      <c r="DB9" s="86">
        <f t="shared" si="51"/>
        <v>7.8E-2</v>
      </c>
      <c r="DC9" s="136">
        <f t="shared" si="52"/>
        <v>0.20000000000000018</v>
      </c>
      <c r="DD9" s="149">
        <v>0</v>
      </c>
    </row>
    <row r="10" spans="2:108" s="15" customFormat="1" ht="13.5" customHeight="1">
      <c r="B10" s="52">
        <v>4</v>
      </c>
      <c r="C10" s="168" t="s">
        <v>84</v>
      </c>
      <c r="D10" s="77">
        <v>16</v>
      </c>
      <c r="E10" s="77">
        <v>4</v>
      </c>
      <c r="F10" s="77">
        <v>2</v>
      </c>
      <c r="G10" s="53">
        <f t="shared" si="2"/>
        <v>0.25</v>
      </c>
      <c r="H10" s="53">
        <f t="shared" si="3"/>
        <v>0.125</v>
      </c>
      <c r="I10" s="77">
        <v>863810</v>
      </c>
      <c r="J10" s="77">
        <v>845100</v>
      </c>
      <c r="K10" s="77">
        <f t="shared" si="4"/>
        <v>215952.5</v>
      </c>
      <c r="L10" s="77">
        <f t="shared" si="5"/>
        <v>422550</v>
      </c>
      <c r="M10" s="77">
        <v>63</v>
      </c>
      <c r="N10" s="77">
        <v>9</v>
      </c>
      <c r="O10" s="77">
        <v>6</v>
      </c>
      <c r="P10" s="53">
        <f t="shared" si="6"/>
        <v>0.14285714285714285</v>
      </c>
      <c r="Q10" s="53">
        <f t="shared" si="7"/>
        <v>9.5238095238095233E-2</v>
      </c>
      <c r="R10" s="77">
        <v>7245740</v>
      </c>
      <c r="S10" s="77">
        <v>6100950</v>
      </c>
      <c r="T10" s="77">
        <f t="shared" si="8"/>
        <v>805082.22222222225</v>
      </c>
      <c r="U10" s="77">
        <f t="shared" si="9"/>
        <v>1016825</v>
      </c>
      <c r="V10" s="77">
        <v>3556</v>
      </c>
      <c r="W10" s="77">
        <v>121</v>
      </c>
      <c r="X10" s="77">
        <v>53</v>
      </c>
      <c r="Y10" s="53">
        <f t="shared" si="10"/>
        <v>3.4026996625421822E-2</v>
      </c>
      <c r="Z10" s="53">
        <f t="shared" si="11"/>
        <v>1.4904386951631047E-2</v>
      </c>
      <c r="AA10" s="77">
        <v>32484620</v>
      </c>
      <c r="AB10" s="77">
        <v>24443220</v>
      </c>
      <c r="AC10" s="77">
        <f t="shared" si="12"/>
        <v>268467.9338842975</v>
      </c>
      <c r="AD10" s="77">
        <f t="shared" si="13"/>
        <v>461192.83018867922</v>
      </c>
      <c r="AE10" s="77">
        <v>3149</v>
      </c>
      <c r="AF10" s="77">
        <v>249</v>
      </c>
      <c r="AG10" s="77">
        <v>111</v>
      </c>
      <c r="AH10" s="53">
        <f t="shared" si="14"/>
        <v>7.907272149888854E-2</v>
      </c>
      <c r="AI10" s="53">
        <f t="shared" si="15"/>
        <v>3.5249285487456337E-2</v>
      </c>
      <c r="AJ10" s="77">
        <v>59245760</v>
      </c>
      <c r="AK10" s="77">
        <v>45818020</v>
      </c>
      <c r="AL10" s="77">
        <f t="shared" si="16"/>
        <v>237934.77911646586</v>
      </c>
      <c r="AM10" s="77">
        <f t="shared" si="17"/>
        <v>412774.95495495497</v>
      </c>
      <c r="AN10" s="77">
        <v>2347</v>
      </c>
      <c r="AO10" s="77">
        <v>367</v>
      </c>
      <c r="AP10" s="77">
        <v>202</v>
      </c>
      <c r="AQ10" s="53">
        <f t="shared" si="18"/>
        <v>0.15636983383042183</v>
      </c>
      <c r="AR10" s="53">
        <f t="shared" si="19"/>
        <v>8.6067319982956969E-2</v>
      </c>
      <c r="AS10" s="77">
        <v>98400380</v>
      </c>
      <c r="AT10" s="77">
        <v>83454050</v>
      </c>
      <c r="AU10" s="77">
        <f t="shared" si="20"/>
        <v>268120.92643051769</v>
      </c>
      <c r="AV10" s="77">
        <f t="shared" si="21"/>
        <v>413138.8613861386</v>
      </c>
      <c r="AW10" s="77">
        <v>1157</v>
      </c>
      <c r="AX10" s="77">
        <v>260</v>
      </c>
      <c r="AY10" s="77">
        <v>158</v>
      </c>
      <c r="AZ10" s="53">
        <f t="shared" si="22"/>
        <v>0.2247191011235955</v>
      </c>
      <c r="BA10" s="53">
        <f t="shared" si="23"/>
        <v>0.1365600691443388</v>
      </c>
      <c r="BB10" s="77">
        <v>68002760</v>
      </c>
      <c r="BC10" s="77">
        <v>55536830</v>
      </c>
      <c r="BD10" s="77">
        <f t="shared" si="24"/>
        <v>261549.07692307694</v>
      </c>
      <c r="BE10" s="77">
        <f t="shared" si="25"/>
        <v>351498.92405063292</v>
      </c>
      <c r="BF10" s="77">
        <v>520</v>
      </c>
      <c r="BG10" s="77">
        <v>129</v>
      </c>
      <c r="BH10" s="77">
        <v>91</v>
      </c>
      <c r="BI10" s="53">
        <f t="shared" si="26"/>
        <v>0.24807692307692308</v>
      </c>
      <c r="BJ10" s="53">
        <f t="shared" si="27"/>
        <v>0.17499999999999999</v>
      </c>
      <c r="BK10" s="77">
        <v>45512590</v>
      </c>
      <c r="BL10" s="77">
        <v>40432500</v>
      </c>
      <c r="BM10" s="77">
        <f t="shared" si="28"/>
        <v>352810.77519379847</v>
      </c>
      <c r="BN10" s="77">
        <f t="shared" si="29"/>
        <v>444313.1868131868</v>
      </c>
      <c r="BO10" s="77">
        <f t="shared" si="30"/>
        <v>10808</v>
      </c>
      <c r="BP10" s="77">
        <f t="shared" si="31"/>
        <v>1139</v>
      </c>
      <c r="BQ10" s="77">
        <f t="shared" si="31"/>
        <v>623</v>
      </c>
      <c r="BR10" s="53">
        <f t="shared" si="32"/>
        <v>0.10538490007401924</v>
      </c>
      <c r="BS10" s="53">
        <f t="shared" si="33"/>
        <v>5.7642487046632121E-2</v>
      </c>
      <c r="BT10" s="77">
        <f>SUM(I10,R10,AA10,AJ10,AS10,BB10,BK10)</f>
        <v>311755660</v>
      </c>
      <c r="BU10" s="77">
        <f t="shared" si="34"/>
        <v>256630670</v>
      </c>
      <c r="BV10" s="77">
        <f t="shared" si="35"/>
        <v>273709.97366110625</v>
      </c>
      <c r="BW10" s="77">
        <f t="shared" si="36"/>
        <v>411927.23916532903</v>
      </c>
      <c r="BY10" s="90">
        <v>4</v>
      </c>
      <c r="BZ10" s="168" t="s">
        <v>84</v>
      </c>
      <c r="CA10" s="133">
        <v>10425</v>
      </c>
      <c r="CB10" s="133">
        <v>1125</v>
      </c>
      <c r="CC10" s="133">
        <v>624</v>
      </c>
      <c r="CD10" s="27">
        <v>0.1079136690647482</v>
      </c>
      <c r="CE10" s="27">
        <v>5.9856115107913672E-2</v>
      </c>
      <c r="CF10" s="133">
        <v>332256280</v>
      </c>
      <c r="CG10" s="133">
        <v>269839520</v>
      </c>
      <c r="CH10" s="133">
        <v>295338.91555555555</v>
      </c>
      <c r="CI10" s="133">
        <v>432435.12820512819</v>
      </c>
      <c r="CK10" s="42" t="str">
        <f t="shared" si="37"/>
        <v>箕面市</v>
      </c>
      <c r="CL10" s="86">
        <f t="shared" si="0"/>
        <v>0.13905377094972068</v>
      </c>
      <c r="CM10" s="97">
        <f t="shared" si="38"/>
        <v>0.13900000000000001</v>
      </c>
      <c r="CN10" s="97">
        <f t="shared" si="39"/>
        <v>0.13827342098004963</v>
      </c>
      <c r="CO10" s="97">
        <f t="shared" si="40"/>
        <v>0.13800000000000001</v>
      </c>
      <c r="CP10" s="135">
        <f t="shared" si="41"/>
        <v>0.10000000000000009</v>
      </c>
      <c r="CQ10" s="42" t="str">
        <f t="shared" si="42"/>
        <v>豊中市</v>
      </c>
      <c r="CR10" s="86">
        <f t="shared" si="1"/>
        <v>9.5263213419137044E-2</v>
      </c>
      <c r="CS10" s="86">
        <f t="shared" si="43"/>
        <v>9.5000000000000001E-2</v>
      </c>
      <c r="CT10" s="97">
        <f t="shared" si="44"/>
        <v>9.2756308590989753E-2</v>
      </c>
      <c r="CU10" s="97">
        <f t="shared" si="45"/>
        <v>9.2999999999999999E-2</v>
      </c>
      <c r="CV10" s="135">
        <f t="shared" si="46"/>
        <v>0.20000000000000018</v>
      </c>
      <c r="CW10" s="43"/>
      <c r="CX10" s="86">
        <f t="shared" si="47"/>
        <v>0.121</v>
      </c>
      <c r="CY10" s="86">
        <f t="shared" si="48"/>
        <v>0.123</v>
      </c>
      <c r="CZ10" s="136">
        <f t="shared" si="49"/>
        <v>-0.20000000000000018</v>
      </c>
      <c r="DA10" s="86">
        <f t="shared" si="50"/>
        <v>0.08</v>
      </c>
      <c r="DB10" s="86">
        <f t="shared" si="51"/>
        <v>7.8E-2</v>
      </c>
      <c r="DC10" s="136">
        <f t="shared" si="52"/>
        <v>0.20000000000000018</v>
      </c>
      <c r="DD10" s="149">
        <v>0</v>
      </c>
    </row>
    <row r="11" spans="2:108" s="15" customFormat="1" ht="13.5" customHeight="1">
      <c r="B11" s="52">
        <v>5</v>
      </c>
      <c r="C11" s="168" t="s">
        <v>85</v>
      </c>
      <c r="D11" s="77">
        <v>14</v>
      </c>
      <c r="E11" s="77">
        <v>0</v>
      </c>
      <c r="F11" s="77">
        <v>0</v>
      </c>
      <c r="G11" s="53">
        <f t="shared" si="2"/>
        <v>0</v>
      </c>
      <c r="H11" s="53">
        <f t="shared" si="3"/>
        <v>0</v>
      </c>
      <c r="I11" s="77">
        <v>0</v>
      </c>
      <c r="J11" s="77">
        <v>0</v>
      </c>
      <c r="K11" s="77" t="str">
        <f t="shared" si="4"/>
        <v>-</v>
      </c>
      <c r="L11" s="77" t="str">
        <f t="shared" si="5"/>
        <v>-</v>
      </c>
      <c r="M11" s="77">
        <v>63</v>
      </c>
      <c r="N11" s="77">
        <v>6</v>
      </c>
      <c r="O11" s="77">
        <v>1</v>
      </c>
      <c r="P11" s="53">
        <f t="shared" si="6"/>
        <v>9.5238095238095233E-2</v>
      </c>
      <c r="Q11" s="53">
        <f t="shared" si="7"/>
        <v>1.5873015873015872E-2</v>
      </c>
      <c r="R11" s="77">
        <v>225050</v>
      </c>
      <c r="S11" s="77">
        <v>157860</v>
      </c>
      <c r="T11" s="77">
        <f t="shared" si="8"/>
        <v>37508.333333333336</v>
      </c>
      <c r="U11" s="77">
        <f t="shared" si="9"/>
        <v>157860</v>
      </c>
      <c r="V11" s="77">
        <v>3553</v>
      </c>
      <c r="W11" s="77">
        <v>137</v>
      </c>
      <c r="X11" s="77">
        <v>68</v>
      </c>
      <c r="Y11" s="53">
        <f t="shared" si="10"/>
        <v>3.855896425555868E-2</v>
      </c>
      <c r="Z11" s="53">
        <f t="shared" si="11"/>
        <v>1.9138755980861243E-2</v>
      </c>
      <c r="AA11" s="77">
        <v>46176260</v>
      </c>
      <c r="AB11" s="77">
        <v>28161100</v>
      </c>
      <c r="AC11" s="77">
        <f t="shared" si="12"/>
        <v>337052.99270072993</v>
      </c>
      <c r="AD11" s="77">
        <f t="shared" si="13"/>
        <v>414133.82352941175</v>
      </c>
      <c r="AE11" s="77">
        <v>2747</v>
      </c>
      <c r="AF11" s="77">
        <v>218</v>
      </c>
      <c r="AG11" s="77">
        <v>110</v>
      </c>
      <c r="AH11" s="53">
        <f t="shared" si="14"/>
        <v>7.9359301055697121E-2</v>
      </c>
      <c r="AI11" s="53">
        <f t="shared" si="15"/>
        <v>4.0043684018929743E-2</v>
      </c>
      <c r="AJ11" s="77">
        <v>55381940</v>
      </c>
      <c r="AK11" s="77">
        <v>43084480</v>
      </c>
      <c r="AL11" s="77">
        <f t="shared" si="16"/>
        <v>254045.59633027524</v>
      </c>
      <c r="AM11" s="77">
        <f t="shared" si="17"/>
        <v>391677.09090909088</v>
      </c>
      <c r="AN11" s="77">
        <v>1984</v>
      </c>
      <c r="AO11" s="77">
        <v>326</v>
      </c>
      <c r="AP11" s="77">
        <v>204</v>
      </c>
      <c r="AQ11" s="53">
        <f t="shared" si="18"/>
        <v>0.16431451612903225</v>
      </c>
      <c r="AR11" s="53">
        <f t="shared" si="19"/>
        <v>0.1028225806451613</v>
      </c>
      <c r="AS11" s="77">
        <v>102103690</v>
      </c>
      <c r="AT11" s="77">
        <v>84856460</v>
      </c>
      <c r="AU11" s="77">
        <f t="shared" si="20"/>
        <v>313201.50306748465</v>
      </c>
      <c r="AV11" s="77">
        <f t="shared" si="21"/>
        <v>415963.03921568627</v>
      </c>
      <c r="AW11" s="77">
        <v>1095</v>
      </c>
      <c r="AX11" s="77">
        <v>253</v>
      </c>
      <c r="AY11" s="77">
        <v>171</v>
      </c>
      <c r="AZ11" s="53">
        <f t="shared" si="22"/>
        <v>0.23105022831050229</v>
      </c>
      <c r="BA11" s="53">
        <f t="shared" si="23"/>
        <v>0.15616438356164383</v>
      </c>
      <c r="BB11" s="77">
        <v>80416290</v>
      </c>
      <c r="BC11" s="77">
        <v>69615070</v>
      </c>
      <c r="BD11" s="77">
        <f t="shared" si="24"/>
        <v>317850.94861660077</v>
      </c>
      <c r="BE11" s="77">
        <f t="shared" si="25"/>
        <v>407105.67251461989</v>
      </c>
      <c r="BF11" s="77">
        <v>507</v>
      </c>
      <c r="BG11" s="77">
        <v>131</v>
      </c>
      <c r="BH11" s="77">
        <v>103</v>
      </c>
      <c r="BI11" s="53">
        <f t="shared" si="26"/>
        <v>0.2583826429980276</v>
      </c>
      <c r="BJ11" s="53">
        <f t="shared" si="27"/>
        <v>0.20315581854043394</v>
      </c>
      <c r="BK11" s="77">
        <v>47101010</v>
      </c>
      <c r="BL11" s="77">
        <v>43861460</v>
      </c>
      <c r="BM11" s="77">
        <f t="shared" si="28"/>
        <v>359549.69465648854</v>
      </c>
      <c r="BN11" s="77">
        <f t="shared" si="29"/>
        <v>425839.41747572814</v>
      </c>
      <c r="BO11" s="77">
        <f t="shared" si="30"/>
        <v>9963</v>
      </c>
      <c r="BP11" s="77">
        <f t="shared" si="31"/>
        <v>1071</v>
      </c>
      <c r="BQ11" s="77">
        <f t="shared" si="31"/>
        <v>657</v>
      </c>
      <c r="BR11" s="53">
        <f t="shared" si="32"/>
        <v>0.10749774164408311</v>
      </c>
      <c r="BS11" s="53">
        <f t="shared" si="33"/>
        <v>6.5943992773261059E-2</v>
      </c>
      <c r="BT11" s="77">
        <f>SUM(I11,R11,AA11,AJ11,AS11,BB11,BK11)</f>
        <v>331404240</v>
      </c>
      <c r="BU11" s="77">
        <f t="shared" si="34"/>
        <v>269736430</v>
      </c>
      <c r="BV11" s="77">
        <f t="shared" si="35"/>
        <v>309434.39775910362</v>
      </c>
      <c r="BW11" s="77">
        <f t="shared" si="36"/>
        <v>410557.73211567733</v>
      </c>
      <c r="BY11" s="90">
        <v>5</v>
      </c>
      <c r="BZ11" s="168" t="s">
        <v>85</v>
      </c>
      <c r="CA11" s="133">
        <v>9340</v>
      </c>
      <c r="CB11" s="133">
        <v>1086</v>
      </c>
      <c r="CC11" s="133">
        <v>620</v>
      </c>
      <c r="CD11" s="27">
        <v>0.11627408993576017</v>
      </c>
      <c r="CE11" s="27">
        <v>6.638115631691649E-2</v>
      </c>
      <c r="CF11" s="133">
        <v>311599850</v>
      </c>
      <c r="CG11" s="133">
        <v>247232210</v>
      </c>
      <c r="CH11" s="133">
        <v>286924.35543278087</v>
      </c>
      <c r="CI11" s="133">
        <v>398761.62903225806</v>
      </c>
      <c r="CK11" s="42" t="str">
        <f t="shared" si="37"/>
        <v>田尻町</v>
      </c>
      <c r="CL11" s="86">
        <f t="shared" si="0"/>
        <v>0.13856812933025403</v>
      </c>
      <c r="CM11" s="97">
        <f t="shared" si="38"/>
        <v>0.13900000000000001</v>
      </c>
      <c r="CN11" s="97">
        <f t="shared" si="39"/>
        <v>0.14343598055105347</v>
      </c>
      <c r="CO11" s="97">
        <f t="shared" si="40"/>
        <v>0.14299999999999999</v>
      </c>
      <c r="CP11" s="135">
        <f t="shared" si="41"/>
        <v>-0.39999999999999758</v>
      </c>
      <c r="CQ11" s="42" t="str">
        <f t="shared" si="42"/>
        <v>池田市</v>
      </c>
      <c r="CR11" s="86">
        <f t="shared" si="1"/>
        <v>9.5152895250487965E-2</v>
      </c>
      <c r="CS11" s="86">
        <f t="shared" si="43"/>
        <v>9.5000000000000001E-2</v>
      </c>
      <c r="CT11" s="97">
        <f t="shared" si="44"/>
        <v>8.943089430894309E-2</v>
      </c>
      <c r="CU11" s="97">
        <f t="shared" si="45"/>
        <v>8.8999999999999996E-2</v>
      </c>
      <c r="CV11" s="135">
        <f t="shared" si="46"/>
        <v>0.60000000000000053</v>
      </c>
      <c r="CW11" s="43"/>
      <c r="CX11" s="86">
        <f t="shared" si="47"/>
        <v>0.121</v>
      </c>
      <c r="CY11" s="86">
        <f t="shared" si="48"/>
        <v>0.123</v>
      </c>
      <c r="CZ11" s="136">
        <f t="shared" si="49"/>
        <v>-0.20000000000000018</v>
      </c>
      <c r="DA11" s="86">
        <f t="shared" si="50"/>
        <v>0.08</v>
      </c>
      <c r="DB11" s="86">
        <f t="shared" si="51"/>
        <v>7.8E-2</v>
      </c>
      <c r="DC11" s="136">
        <f t="shared" si="52"/>
        <v>0.20000000000000018</v>
      </c>
      <c r="DD11" s="149">
        <v>0</v>
      </c>
    </row>
    <row r="12" spans="2:108" s="15" customFormat="1" ht="13.5" customHeight="1">
      <c r="B12" s="52">
        <v>6</v>
      </c>
      <c r="C12" s="168" t="s">
        <v>86</v>
      </c>
      <c r="D12" s="77">
        <v>16</v>
      </c>
      <c r="E12" s="77">
        <v>2</v>
      </c>
      <c r="F12" s="77">
        <v>0</v>
      </c>
      <c r="G12" s="53">
        <f t="shared" si="2"/>
        <v>0.125</v>
      </c>
      <c r="H12" s="53">
        <f t="shared" si="3"/>
        <v>0</v>
      </c>
      <c r="I12" s="77">
        <v>33470</v>
      </c>
      <c r="J12" s="77">
        <v>0</v>
      </c>
      <c r="K12" s="77">
        <f t="shared" si="4"/>
        <v>16735</v>
      </c>
      <c r="L12" s="77" t="str">
        <f t="shared" si="5"/>
        <v>-</v>
      </c>
      <c r="M12" s="77">
        <v>84</v>
      </c>
      <c r="N12" s="77">
        <v>9</v>
      </c>
      <c r="O12" s="77">
        <v>8</v>
      </c>
      <c r="P12" s="53">
        <f t="shared" si="6"/>
        <v>0.10714285714285714</v>
      </c>
      <c r="Q12" s="53">
        <f t="shared" si="7"/>
        <v>9.5238095238095233E-2</v>
      </c>
      <c r="R12" s="77">
        <v>5117190</v>
      </c>
      <c r="S12" s="77">
        <v>5010810</v>
      </c>
      <c r="T12" s="77">
        <f t="shared" si="8"/>
        <v>568576.66666666663</v>
      </c>
      <c r="U12" s="77">
        <f t="shared" si="9"/>
        <v>626351.25</v>
      </c>
      <c r="V12" s="77">
        <v>4299</v>
      </c>
      <c r="W12" s="77">
        <v>141</v>
      </c>
      <c r="X12" s="77">
        <v>80</v>
      </c>
      <c r="Y12" s="53">
        <f t="shared" si="10"/>
        <v>3.2798325191905092E-2</v>
      </c>
      <c r="Z12" s="53">
        <f t="shared" si="11"/>
        <v>1.8608978832286578E-2</v>
      </c>
      <c r="AA12" s="77">
        <v>41501710</v>
      </c>
      <c r="AB12" s="77">
        <v>32137690</v>
      </c>
      <c r="AC12" s="77">
        <f t="shared" si="12"/>
        <v>294338.36879432626</v>
      </c>
      <c r="AD12" s="77">
        <f t="shared" si="13"/>
        <v>401721.125</v>
      </c>
      <c r="AE12" s="77">
        <v>4026</v>
      </c>
      <c r="AF12" s="77">
        <v>263</v>
      </c>
      <c r="AG12" s="77">
        <v>185</v>
      </c>
      <c r="AH12" s="53">
        <f t="shared" si="14"/>
        <v>6.5325384997516139E-2</v>
      </c>
      <c r="AI12" s="53">
        <f t="shared" si="15"/>
        <v>4.595131644311972E-2</v>
      </c>
      <c r="AJ12" s="77">
        <v>115867160</v>
      </c>
      <c r="AK12" s="77">
        <v>92447660</v>
      </c>
      <c r="AL12" s="77">
        <f t="shared" si="16"/>
        <v>440559.54372623574</v>
      </c>
      <c r="AM12" s="77">
        <f t="shared" si="17"/>
        <v>499717.08108108107</v>
      </c>
      <c r="AN12" s="77">
        <v>2788</v>
      </c>
      <c r="AO12" s="77">
        <v>315</v>
      </c>
      <c r="AP12" s="77">
        <v>207</v>
      </c>
      <c r="AQ12" s="53">
        <f t="shared" si="18"/>
        <v>0.1129842180774749</v>
      </c>
      <c r="AR12" s="53">
        <f t="shared" si="19"/>
        <v>7.4246771879483503E-2</v>
      </c>
      <c r="AS12" s="77">
        <v>88353370</v>
      </c>
      <c r="AT12" s="77">
        <v>76618660</v>
      </c>
      <c r="AU12" s="77">
        <f t="shared" si="20"/>
        <v>280486.88888888888</v>
      </c>
      <c r="AV12" s="77">
        <f t="shared" si="21"/>
        <v>370138.45410628017</v>
      </c>
      <c r="AW12" s="77">
        <v>1480</v>
      </c>
      <c r="AX12" s="77">
        <v>269</v>
      </c>
      <c r="AY12" s="77">
        <v>202</v>
      </c>
      <c r="AZ12" s="53">
        <f t="shared" si="22"/>
        <v>0.18175675675675676</v>
      </c>
      <c r="BA12" s="53">
        <f t="shared" si="23"/>
        <v>0.13648648648648648</v>
      </c>
      <c r="BB12" s="77">
        <v>84506390</v>
      </c>
      <c r="BC12" s="77">
        <v>76784370</v>
      </c>
      <c r="BD12" s="77">
        <f t="shared" si="24"/>
        <v>314150.14869888476</v>
      </c>
      <c r="BE12" s="77">
        <f t="shared" si="25"/>
        <v>380120.64356435643</v>
      </c>
      <c r="BF12" s="77">
        <v>590</v>
      </c>
      <c r="BG12" s="77">
        <v>130</v>
      </c>
      <c r="BH12" s="77">
        <v>106</v>
      </c>
      <c r="BI12" s="53">
        <f t="shared" si="26"/>
        <v>0.22033898305084745</v>
      </c>
      <c r="BJ12" s="53">
        <f t="shared" si="27"/>
        <v>0.17966101694915254</v>
      </c>
      <c r="BK12" s="77">
        <v>43622640</v>
      </c>
      <c r="BL12" s="77">
        <v>40891120</v>
      </c>
      <c r="BM12" s="77">
        <f t="shared" si="28"/>
        <v>335558.76923076925</v>
      </c>
      <c r="BN12" s="77">
        <f t="shared" si="29"/>
        <v>385765.28301886795</v>
      </c>
      <c r="BO12" s="77">
        <f t="shared" si="30"/>
        <v>13283</v>
      </c>
      <c r="BP12" s="77">
        <f t="shared" si="31"/>
        <v>1129</v>
      </c>
      <c r="BQ12" s="77">
        <f t="shared" si="31"/>
        <v>788</v>
      </c>
      <c r="BR12" s="53">
        <f t="shared" si="32"/>
        <v>8.4995859369118423E-2</v>
      </c>
      <c r="BS12" s="53">
        <f t="shared" si="33"/>
        <v>5.9323947903335089E-2</v>
      </c>
      <c r="BT12" s="77">
        <f t="shared" si="34"/>
        <v>379001930</v>
      </c>
      <c r="BU12" s="77">
        <f t="shared" si="34"/>
        <v>323890310</v>
      </c>
      <c r="BV12" s="77">
        <f t="shared" si="35"/>
        <v>335697.01505757309</v>
      </c>
      <c r="BW12" s="77">
        <f t="shared" si="36"/>
        <v>411028.31218274112</v>
      </c>
      <c r="BY12" s="90">
        <v>6</v>
      </c>
      <c r="BZ12" s="168" t="s">
        <v>86</v>
      </c>
      <c r="CA12" s="133">
        <v>12774</v>
      </c>
      <c r="CB12" s="133">
        <v>1170</v>
      </c>
      <c r="CC12" s="133">
        <v>712</v>
      </c>
      <c r="CD12" s="27">
        <v>9.1592296852982619E-2</v>
      </c>
      <c r="CE12" s="27">
        <v>5.573821825583216E-2</v>
      </c>
      <c r="CF12" s="133">
        <v>357244930</v>
      </c>
      <c r="CG12" s="133">
        <v>289912130</v>
      </c>
      <c r="CH12" s="133">
        <v>305337.547008547</v>
      </c>
      <c r="CI12" s="133">
        <v>407179.95786516852</v>
      </c>
      <c r="CK12" s="42" t="str">
        <f t="shared" si="37"/>
        <v>東成区</v>
      </c>
      <c r="CL12" s="86">
        <f t="shared" si="0"/>
        <v>0.13760407030527289</v>
      </c>
      <c r="CM12" s="97">
        <f t="shared" si="38"/>
        <v>0.13800000000000001</v>
      </c>
      <c r="CN12" s="97">
        <f t="shared" si="39"/>
        <v>0.14421069535892084</v>
      </c>
      <c r="CO12" s="97">
        <f t="shared" si="40"/>
        <v>0.14399999999999999</v>
      </c>
      <c r="CP12" s="135">
        <f t="shared" si="41"/>
        <v>-0.59999999999999776</v>
      </c>
      <c r="CQ12" s="42" t="str">
        <f t="shared" si="42"/>
        <v>箕面市</v>
      </c>
      <c r="CR12" s="86">
        <f t="shared" si="1"/>
        <v>9.2527932960893858E-2</v>
      </c>
      <c r="CS12" s="86">
        <f t="shared" si="43"/>
        <v>9.2999999999999999E-2</v>
      </c>
      <c r="CT12" s="97">
        <f t="shared" si="44"/>
        <v>9.1707272225797554E-2</v>
      </c>
      <c r="CU12" s="97">
        <f t="shared" si="45"/>
        <v>9.1999999999999998E-2</v>
      </c>
      <c r="CV12" s="135">
        <f t="shared" si="46"/>
        <v>0.10000000000000009</v>
      </c>
      <c r="CW12" s="43"/>
      <c r="CX12" s="86">
        <f t="shared" si="47"/>
        <v>0.121</v>
      </c>
      <c r="CY12" s="86">
        <f t="shared" si="48"/>
        <v>0.123</v>
      </c>
      <c r="CZ12" s="136">
        <f t="shared" si="49"/>
        <v>-0.20000000000000018</v>
      </c>
      <c r="DA12" s="86">
        <f t="shared" si="50"/>
        <v>0.08</v>
      </c>
      <c r="DB12" s="86">
        <f t="shared" si="51"/>
        <v>7.8E-2</v>
      </c>
      <c r="DC12" s="136">
        <f t="shared" si="52"/>
        <v>0.20000000000000018</v>
      </c>
      <c r="DD12" s="149">
        <v>0</v>
      </c>
    </row>
    <row r="13" spans="2:108" s="15" customFormat="1" ht="13.5" customHeight="1">
      <c r="B13" s="52">
        <v>7</v>
      </c>
      <c r="C13" s="168" t="s">
        <v>87</v>
      </c>
      <c r="D13" s="77">
        <v>24</v>
      </c>
      <c r="E13" s="77">
        <v>6</v>
      </c>
      <c r="F13" s="77">
        <v>4</v>
      </c>
      <c r="G13" s="53">
        <f t="shared" si="2"/>
        <v>0.25</v>
      </c>
      <c r="H13" s="53">
        <f t="shared" si="3"/>
        <v>0.16666666666666666</v>
      </c>
      <c r="I13" s="77">
        <v>2847290</v>
      </c>
      <c r="J13" s="77">
        <v>1857320</v>
      </c>
      <c r="K13" s="77">
        <f t="shared" si="4"/>
        <v>474548.33333333331</v>
      </c>
      <c r="L13" s="77">
        <f t="shared" si="5"/>
        <v>464330</v>
      </c>
      <c r="M13" s="77">
        <v>89</v>
      </c>
      <c r="N13" s="77">
        <v>14</v>
      </c>
      <c r="O13" s="77">
        <v>9</v>
      </c>
      <c r="P13" s="53">
        <f t="shared" si="6"/>
        <v>0.15730337078651685</v>
      </c>
      <c r="Q13" s="53">
        <f t="shared" si="7"/>
        <v>0.10112359550561797</v>
      </c>
      <c r="R13" s="77">
        <v>32185450</v>
      </c>
      <c r="S13" s="77">
        <v>30549460</v>
      </c>
      <c r="T13" s="77">
        <f t="shared" si="8"/>
        <v>2298960.7142857141</v>
      </c>
      <c r="U13" s="77">
        <f t="shared" si="9"/>
        <v>3394384.4444444445</v>
      </c>
      <c r="V13" s="77">
        <v>4137</v>
      </c>
      <c r="W13" s="77">
        <v>148</v>
      </c>
      <c r="X13" s="77">
        <v>76</v>
      </c>
      <c r="Y13" s="53">
        <f t="shared" si="10"/>
        <v>3.5774715977761662E-2</v>
      </c>
      <c r="Z13" s="53">
        <f t="shared" si="11"/>
        <v>1.8370800096688421E-2</v>
      </c>
      <c r="AA13" s="77">
        <v>46686750</v>
      </c>
      <c r="AB13" s="77">
        <v>33621490</v>
      </c>
      <c r="AC13" s="77">
        <f t="shared" si="12"/>
        <v>315451.01351351349</v>
      </c>
      <c r="AD13" s="77">
        <f t="shared" si="13"/>
        <v>442388.0263157895</v>
      </c>
      <c r="AE13" s="77">
        <v>3563</v>
      </c>
      <c r="AF13" s="77">
        <v>263</v>
      </c>
      <c r="AG13" s="77">
        <v>152</v>
      </c>
      <c r="AH13" s="53">
        <f t="shared" si="14"/>
        <v>7.3814201515576758E-2</v>
      </c>
      <c r="AI13" s="53">
        <f t="shared" si="15"/>
        <v>4.266067920291889E-2</v>
      </c>
      <c r="AJ13" s="77">
        <v>73422520</v>
      </c>
      <c r="AK13" s="77">
        <v>60073720</v>
      </c>
      <c r="AL13" s="77">
        <f t="shared" si="16"/>
        <v>279173.07984790875</v>
      </c>
      <c r="AM13" s="77">
        <f t="shared" si="17"/>
        <v>395221.84210526315</v>
      </c>
      <c r="AN13" s="77">
        <v>2423</v>
      </c>
      <c r="AO13" s="77">
        <v>286</v>
      </c>
      <c r="AP13" s="77">
        <v>194</v>
      </c>
      <c r="AQ13" s="53">
        <f t="shared" si="18"/>
        <v>0.11803549319026001</v>
      </c>
      <c r="AR13" s="53">
        <f t="shared" si="19"/>
        <v>8.0066033842344203E-2</v>
      </c>
      <c r="AS13" s="77">
        <v>91061650</v>
      </c>
      <c r="AT13" s="77">
        <v>75046760</v>
      </c>
      <c r="AU13" s="77">
        <f t="shared" si="20"/>
        <v>318397.37762237765</v>
      </c>
      <c r="AV13" s="77">
        <f t="shared" si="21"/>
        <v>386838.96907216497</v>
      </c>
      <c r="AW13" s="77">
        <v>1236</v>
      </c>
      <c r="AX13" s="77">
        <v>244</v>
      </c>
      <c r="AY13" s="77">
        <v>170</v>
      </c>
      <c r="AZ13" s="53">
        <f t="shared" si="22"/>
        <v>0.19741100323624594</v>
      </c>
      <c r="BA13" s="53">
        <f t="shared" si="23"/>
        <v>0.13754045307443366</v>
      </c>
      <c r="BB13" s="77">
        <v>81789080</v>
      </c>
      <c r="BC13" s="77">
        <v>73580810</v>
      </c>
      <c r="BD13" s="77">
        <f t="shared" si="24"/>
        <v>335201.14754098363</v>
      </c>
      <c r="BE13" s="77">
        <f t="shared" si="25"/>
        <v>432828.29411764705</v>
      </c>
      <c r="BF13" s="77">
        <v>522</v>
      </c>
      <c r="BG13" s="77">
        <v>120</v>
      </c>
      <c r="BH13" s="77">
        <v>90</v>
      </c>
      <c r="BI13" s="53">
        <f t="shared" si="26"/>
        <v>0.22988505747126436</v>
      </c>
      <c r="BJ13" s="53">
        <f t="shared" si="27"/>
        <v>0.17241379310344829</v>
      </c>
      <c r="BK13" s="77">
        <v>41395360</v>
      </c>
      <c r="BL13" s="77">
        <v>37294440</v>
      </c>
      <c r="BM13" s="77">
        <f t="shared" si="28"/>
        <v>344961.33333333331</v>
      </c>
      <c r="BN13" s="77">
        <f t="shared" si="29"/>
        <v>414382.66666666669</v>
      </c>
      <c r="BO13" s="77">
        <f t="shared" si="30"/>
        <v>11994</v>
      </c>
      <c r="BP13" s="77">
        <f t="shared" si="31"/>
        <v>1081</v>
      </c>
      <c r="BQ13" s="77">
        <f t="shared" si="31"/>
        <v>695</v>
      </c>
      <c r="BR13" s="53">
        <f t="shared" si="32"/>
        <v>9.0128397532099377E-2</v>
      </c>
      <c r="BS13" s="53">
        <f t="shared" si="33"/>
        <v>5.7945639486409871E-2</v>
      </c>
      <c r="BT13" s="77">
        <f t="shared" si="34"/>
        <v>369388100</v>
      </c>
      <c r="BU13" s="77">
        <f t="shared" si="34"/>
        <v>312024000</v>
      </c>
      <c r="BV13" s="77">
        <f t="shared" si="35"/>
        <v>341709.62072155409</v>
      </c>
      <c r="BW13" s="77">
        <f t="shared" si="36"/>
        <v>448955.39568345324</v>
      </c>
      <c r="BY13" s="90">
        <v>7</v>
      </c>
      <c r="BZ13" s="168" t="s">
        <v>87</v>
      </c>
      <c r="CA13" s="133">
        <v>11462</v>
      </c>
      <c r="CB13" s="133">
        <v>1073</v>
      </c>
      <c r="CC13" s="133">
        <v>659</v>
      </c>
      <c r="CD13" s="27">
        <v>9.3613679986040838E-2</v>
      </c>
      <c r="CE13" s="27">
        <v>5.7494329087419298E-2</v>
      </c>
      <c r="CF13" s="133">
        <v>330424070</v>
      </c>
      <c r="CG13" s="133">
        <v>269688660</v>
      </c>
      <c r="CH13" s="133">
        <v>307944.147250699</v>
      </c>
      <c r="CI13" s="133">
        <v>409239.24127465859</v>
      </c>
      <c r="CK13" s="42" t="str">
        <f t="shared" si="37"/>
        <v>東住吉区</v>
      </c>
      <c r="CL13" s="86">
        <f t="shared" si="0"/>
        <v>0.13648316592662843</v>
      </c>
      <c r="CM13" s="97">
        <f t="shared" si="38"/>
        <v>0.13600000000000001</v>
      </c>
      <c r="CN13" s="97">
        <f t="shared" ref="CN13:CN76" si="53">VLOOKUP(CK13,$BZ$7:$CI$80,5,FALSE)</f>
        <v>0.139104797641383</v>
      </c>
      <c r="CO13" s="97">
        <f t="shared" si="40"/>
        <v>0.13900000000000001</v>
      </c>
      <c r="CP13" s="135">
        <f t="shared" ref="CP13:CP76" si="54">(CM13-CO13)*100</f>
        <v>-0.30000000000000027</v>
      </c>
      <c r="CQ13" s="42" t="str">
        <f t="shared" si="42"/>
        <v>旭区</v>
      </c>
      <c r="CR13" s="86">
        <f t="shared" si="1"/>
        <v>9.1326350476638812E-2</v>
      </c>
      <c r="CS13" s="86">
        <f t="shared" si="43"/>
        <v>9.0999999999999998E-2</v>
      </c>
      <c r="CT13" s="97">
        <f t="shared" si="44"/>
        <v>9.4005533353827234E-2</v>
      </c>
      <c r="CU13" s="97">
        <f t="shared" si="45"/>
        <v>9.4E-2</v>
      </c>
      <c r="CV13" s="135">
        <f t="shared" si="46"/>
        <v>-0.30000000000000027</v>
      </c>
      <c r="CW13" s="43"/>
      <c r="CX13" s="86">
        <f t="shared" si="47"/>
        <v>0.121</v>
      </c>
      <c r="CY13" s="86">
        <f t="shared" si="48"/>
        <v>0.123</v>
      </c>
      <c r="CZ13" s="136">
        <f t="shared" si="49"/>
        <v>-0.20000000000000018</v>
      </c>
      <c r="DA13" s="86">
        <f t="shared" si="50"/>
        <v>0.08</v>
      </c>
      <c r="DB13" s="86">
        <f t="shared" si="51"/>
        <v>7.8E-2</v>
      </c>
      <c r="DC13" s="136">
        <f t="shared" si="52"/>
        <v>0.20000000000000018</v>
      </c>
      <c r="DD13" s="149">
        <v>0</v>
      </c>
    </row>
    <row r="14" spans="2:108" s="15" customFormat="1" ht="13.5" customHeight="1">
      <c r="B14" s="52">
        <v>8</v>
      </c>
      <c r="C14" s="168" t="s">
        <v>52</v>
      </c>
      <c r="D14" s="77">
        <v>10</v>
      </c>
      <c r="E14" s="77">
        <v>1</v>
      </c>
      <c r="F14" s="77">
        <v>1</v>
      </c>
      <c r="G14" s="53">
        <f t="shared" si="2"/>
        <v>0.1</v>
      </c>
      <c r="H14" s="53">
        <f t="shared" si="3"/>
        <v>0.1</v>
      </c>
      <c r="I14" s="77">
        <v>1119780</v>
      </c>
      <c r="J14" s="77">
        <v>1119780</v>
      </c>
      <c r="K14" s="77">
        <f t="shared" si="4"/>
        <v>1119780</v>
      </c>
      <c r="L14" s="77">
        <f t="shared" si="5"/>
        <v>1119780</v>
      </c>
      <c r="M14" s="77">
        <v>52</v>
      </c>
      <c r="N14" s="77">
        <v>6</v>
      </c>
      <c r="O14" s="77">
        <v>5</v>
      </c>
      <c r="P14" s="53">
        <f t="shared" si="6"/>
        <v>0.11538461538461539</v>
      </c>
      <c r="Q14" s="53">
        <f t="shared" si="7"/>
        <v>9.6153846153846159E-2</v>
      </c>
      <c r="R14" s="77">
        <v>2856050</v>
      </c>
      <c r="S14" s="77">
        <v>2776180</v>
      </c>
      <c r="T14" s="77">
        <f t="shared" si="8"/>
        <v>476008.33333333331</v>
      </c>
      <c r="U14" s="77">
        <f t="shared" si="9"/>
        <v>555236</v>
      </c>
      <c r="V14" s="77">
        <v>3290</v>
      </c>
      <c r="W14" s="77">
        <v>161</v>
      </c>
      <c r="X14" s="77">
        <v>92</v>
      </c>
      <c r="Y14" s="53">
        <f t="shared" si="10"/>
        <v>4.8936170212765959E-2</v>
      </c>
      <c r="Z14" s="53">
        <f t="shared" si="11"/>
        <v>2.7963525835866261E-2</v>
      </c>
      <c r="AA14" s="77">
        <v>66485500</v>
      </c>
      <c r="AB14" s="77">
        <v>38542630</v>
      </c>
      <c r="AC14" s="77">
        <f t="shared" si="12"/>
        <v>412953.41614906833</v>
      </c>
      <c r="AD14" s="77">
        <f t="shared" si="13"/>
        <v>418941.63043478259</v>
      </c>
      <c r="AE14" s="77">
        <v>2704</v>
      </c>
      <c r="AF14" s="77">
        <v>274</v>
      </c>
      <c r="AG14" s="77">
        <v>165</v>
      </c>
      <c r="AH14" s="53">
        <f t="shared" si="14"/>
        <v>0.10133136094674557</v>
      </c>
      <c r="AI14" s="53">
        <f t="shared" si="15"/>
        <v>6.1020710059171597E-2</v>
      </c>
      <c r="AJ14" s="77">
        <v>76000150</v>
      </c>
      <c r="AK14" s="77">
        <v>60570800</v>
      </c>
      <c r="AL14" s="77">
        <f t="shared" si="16"/>
        <v>277372.81021897809</v>
      </c>
      <c r="AM14" s="77">
        <f t="shared" si="17"/>
        <v>367095.75757575757</v>
      </c>
      <c r="AN14" s="77">
        <v>2120</v>
      </c>
      <c r="AO14" s="77">
        <v>327</v>
      </c>
      <c r="AP14" s="77">
        <v>203</v>
      </c>
      <c r="AQ14" s="53">
        <f t="shared" si="18"/>
        <v>0.15424528301886792</v>
      </c>
      <c r="AR14" s="53">
        <f t="shared" si="19"/>
        <v>9.5754716981132082E-2</v>
      </c>
      <c r="AS14" s="77">
        <v>96296860</v>
      </c>
      <c r="AT14" s="77">
        <v>78291370</v>
      </c>
      <c r="AU14" s="77">
        <f t="shared" si="20"/>
        <v>294485.81039755349</v>
      </c>
      <c r="AV14" s="77">
        <f t="shared" si="21"/>
        <v>385671.77339901478</v>
      </c>
      <c r="AW14" s="77">
        <v>1281</v>
      </c>
      <c r="AX14" s="77">
        <v>333</v>
      </c>
      <c r="AY14" s="77">
        <v>252</v>
      </c>
      <c r="AZ14" s="53">
        <f t="shared" si="22"/>
        <v>0.25995316159250587</v>
      </c>
      <c r="BA14" s="53">
        <f t="shared" si="23"/>
        <v>0.19672131147540983</v>
      </c>
      <c r="BB14" s="77">
        <v>101422940</v>
      </c>
      <c r="BC14" s="77">
        <v>87423730</v>
      </c>
      <c r="BD14" s="77">
        <f t="shared" si="24"/>
        <v>304573.39339339337</v>
      </c>
      <c r="BE14" s="77">
        <f t="shared" si="25"/>
        <v>346919.56349206349</v>
      </c>
      <c r="BF14" s="77">
        <v>637</v>
      </c>
      <c r="BG14" s="77">
        <v>202</v>
      </c>
      <c r="BH14" s="77">
        <v>158</v>
      </c>
      <c r="BI14" s="53">
        <f t="shared" si="26"/>
        <v>0.31711145996860285</v>
      </c>
      <c r="BJ14" s="53">
        <f t="shared" si="27"/>
        <v>0.24803767660910517</v>
      </c>
      <c r="BK14" s="77">
        <v>64067690</v>
      </c>
      <c r="BL14" s="77">
        <v>57767250</v>
      </c>
      <c r="BM14" s="77">
        <f t="shared" si="28"/>
        <v>317166.78217821784</v>
      </c>
      <c r="BN14" s="77">
        <f t="shared" si="29"/>
        <v>365615.50632911391</v>
      </c>
      <c r="BO14" s="77">
        <f t="shared" si="30"/>
        <v>10094</v>
      </c>
      <c r="BP14" s="77">
        <f t="shared" si="31"/>
        <v>1304</v>
      </c>
      <c r="BQ14" s="77">
        <f t="shared" si="31"/>
        <v>876</v>
      </c>
      <c r="BR14" s="53">
        <f t="shared" si="32"/>
        <v>0.12918565484446207</v>
      </c>
      <c r="BS14" s="53">
        <f t="shared" si="33"/>
        <v>8.6784228254408555E-2</v>
      </c>
      <c r="BT14" s="77">
        <f t="shared" si="34"/>
        <v>408248970</v>
      </c>
      <c r="BU14" s="77">
        <f t="shared" si="34"/>
        <v>326491740</v>
      </c>
      <c r="BV14" s="77">
        <f t="shared" si="35"/>
        <v>313074.36349693249</v>
      </c>
      <c r="BW14" s="77">
        <f t="shared" si="36"/>
        <v>372707.46575342468</v>
      </c>
      <c r="BY14" s="90">
        <v>8</v>
      </c>
      <c r="BZ14" s="168" t="s">
        <v>52</v>
      </c>
      <c r="CA14" s="133">
        <v>9525</v>
      </c>
      <c r="CB14" s="133">
        <v>1269</v>
      </c>
      <c r="CC14" s="133">
        <v>835</v>
      </c>
      <c r="CD14" s="27">
        <v>0.1332283464566929</v>
      </c>
      <c r="CE14" s="27">
        <v>8.7664041994750655E-2</v>
      </c>
      <c r="CF14" s="133">
        <v>390618330</v>
      </c>
      <c r="CG14" s="133">
        <v>308938770</v>
      </c>
      <c r="CH14" s="133">
        <v>307815.86288416077</v>
      </c>
      <c r="CI14" s="133">
        <v>369986.55089820357</v>
      </c>
      <c r="CK14" s="42" t="str">
        <f t="shared" si="37"/>
        <v>阿倍野区</v>
      </c>
      <c r="CL14" s="86">
        <f t="shared" si="0"/>
        <v>0.13450834879406309</v>
      </c>
      <c r="CM14" s="97">
        <f t="shared" si="38"/>
        <v>0.13500000000000001</v>
      </c>
      <c r="CN14" s="97">
        <f t="shared" si="53"/>
        <v>0.14035486806187444</v>
      </c>
      <c r="CO14" s="97">
        <f t="shared" si="40"/>
        <v>0.14000000000000001</v>
      </c>
      <c r="CP14" s="135">
        <f t="shared" si="54"/>
        <v>-0.50000000000000044</v>
      </c>
      <c r="CQ14" s="42" t="str">
        <f t="shared" si="42"/>
        <v>阿倍野区</v>
      </c>
      <c r="CR14" s="86">
        <f t="shared" si="1"/>
        <v>8.9326639746807809E-2</v>
      </c>
      <c r="CS14" s="86">
        <f t="shared" si="43"/>
        <v>8.8999999999999996E-2</v>
      </c>
      <c r="CT14" s="97">
        <f t="shared" si="44"/>
        <v>8.8262056414922657E-2</v>
      </c>
      <c r="CU14" s="97">
        <f t="shared" si="45"/>
        <v>8.7999999999999995E-2</v>
      </c>
      <c r="CV14" s="135">
        <f t="shared" si="46"/>
        <v>0.10000000000000009</v>
      </c>
      <c r="CW14" s="43"/>
      <c r="CX14" s="86">
        <f t="shared" si="47"/>
        <v>0.121</v>
      </c>
      <c r="CY14" s="86">
        <f t="shared" si="48"/>
        <v>0.123</v>
      </c>
      <c r="CZ14" s="136">
        <f t="shared" si="49"/>
        <v>-0.20000000000000018</v>
      </c>
      <c r="DA14" s="86">
        <f t="shared" si="50"/>
        <v>0.08</v>
      </c>
      <c r="DB14" s="86">
        <f t="shared" si="51"/>
        <v>7.8E-2</v>
      </c>
      <c r="DC14" s="136">
        <f t="shared" si="52"/>
        <v>0.20000000000000018</v>
      </c>
      <c r="DD14" s="149">
        <v>0</v>
      </c>
    </row>
    <row r="15" spans="2:108" s="15" customFormat="1" ht="13.5" customHeight="1">
      <c r="B15" s="52">
        <v>9</v>
      </c>
      <c r="C15" s="168" t="s">
        <v>88</v>
      </c>
      <c r="D15" s="77">
        <v>7</v>
      </c>
      <c r="E15" s="77">
        <v>2</v>
      </c>
      <c r="F15" s="77">
        <v>1</v>
      </c>
      <c r="G15" s="53">
        <f t="shared" si="2"/>
        <v>0.2857142857142857</v>
      </c>
      <c r="H15" s="53">
        <f t="shared" si="3"/>
        <v>0.14285714285714285</v>
      </c>
      <c r="I15" s="77">
        <v>526890</v>
      </c>
      <c r="J15" s="77">
        <v>413730</v>
      </c>
      <c r="K15" s="77">
        <f t="shared" si="4"/>
        <v>263445</v>
      </c>
      <c r="L15" s="77">
        <f t="shared" si="5"/>
        <v>413730</v>
      </c>
      <c r="M15" s="77">
        <v>37</v>
      </c>
      <c r="N15" s="77">
        <v>3</v>
      </c>
      <c r="O15" s="77">
        <v>3</v>
      </c>
      <c r="P15" s="53">
        <f t="shared" si="6"/>
        <v>8.1081081081081086E-2</v>
      </c>
      <c r="Q15" s="53">
        <f t="shared" si="7"/>
        <v>8.1081081081081086E-2</v>
      </c>
      <c r="R15" s="77">
        <v>1228350</v>
      </c>
      <c r="S15" s="77">
        <v>1182000</v>
      </c>
      <c r="T15" s="77">
        <f t="shared" si="8"/>
        <v>409450</v>
      </c>
      <c r="U15" s="77">
        <f t="shared" si="9"/>
        <v>394000</v>
      </c>
      <c r="V15" s="77">
        <v>2172</v>
      </c>
      <c r="W15" s="77">
        <v>115</v>
      </c>
      <c r="X15" s="77">
        <v>82</v>
      </c>
      <c r="Y15" s="53">
        <f t="shared" si="10"/>
        <v>5.2946593001841617E-2</v>
      </c>
      <c r="Z15" s="53">
        <f t="shared" si="11"/>
        <v>3.7753222836095765E-2</v>
      </c>
      <c r="AA15" s="77">
        <v>36925420</v>
      </c>
      <c r="AB15" s="77">
        <v>30906320</v>
      </c>
      <c r="AC15" s="77">
        <f t="shared" si="12"/>
        <v>321090.60869565216</v>
      </c>
      <c r="AD15" s="77">
        <f t="shared" si="13"/>
        <v>376906.34146341466</v>
      </c>
      <c r="AE15" s="77">
        <v>1849</v>
      </c>
      <c r="AF15" s="77">
        <v>181</v>
      </c>
      <c r="AG15" s="77">
        <v>101</v>
      </c>
      <c r="AH15" s="53">
        <f t="shared" si="14"/>
        <v>9.7890751757706868E-2</v>
      </c>
      <c r="AI15" s="53">
        <f t="shared" si="15"/>
        <v>5.4624121146565709E-2</v>
      </c>
      <c r="AJ15" s="77">
        <v>48059300</v>
      </c>
      <c r="AK15" s="77">
        <v>40627500</v>
      </c>
      <c r="AL15" s="77">
        <f t="shared" si="16"/>
        <v>265520.99447513814</v>
      </c>
      <c r="AM15" s="77">
        <f t="shared" si="17"/>
        <v>402252.47524752474</v>
      </c>
      <c r="AN15" s="77">
        <v>1356</v>
      </c>
      <c r="AO15" s="77">
        <v>231</v>
      </c>
      <c r="AP15" s="77">
        <v>147</v>
      </c>
      <c r="AQ15" s="53">
        <f t="shared" si="18"/>
        <v>0.17035398230088494</v>
      </c>
      <c r="AR15" s="53">
        <f t="shared" si="19"/>
        <v>0.1084070796460177</v>
      </c>
      <c r="AS15" s="77">
        <v>65777230</v>
      </c>
      <c r="AT15" s="77">
        <v>58064070</v>
      </c>
      <c r="AU15" s="77">
        <f t="shared" si="20"/>
        <v>284749.91341991344</v>
      </c>
      <c r="AV15" s="77">
        <f t="shared" si="21"/>
        <v>394993.67346938775</v>
      </c>
      <c r="AW15" s="77">
        <v>759</v>
      </c>
      <c r="AX15" s="77">
        <v>168</v>
      </c>
      <c r="AY15" s="77">
        <v>117</v>
      </c>
      <c r="AZ15" s="53">
        <f t="shared" si="22"/>
        <v>0.22134387351778656</v>
      </c>
      <c r="BA15" s="53">
        <f t="shared" si="23"/>
        <v>0.1541501976284585</v>
      </c>
      <c r="BB15" s="77">
        <v>41180050</v>
      </c>
      <c r="BC15" s="77">
        <v>37281110</v>
      </c>
      <c r="BD15" s="77">
        <f t="shared" si="24"/>
        <v>245119.34523809524</v>
      </c>
      <c r="BE15" s="77">
        <f t="shared" si="25"/>
        <v>318641.96581196581</v>
      </c>
      <c r="BF15" s="77">
        <v>357</v>
      </c>
      <c r="BG15" s="77">
        <v>93</v>
      </c>
      <c r="BH15" s="77">
        <v>70</v>
      </c>
      <c r="BI15" s="53">
        <f t="shared" si="26"/>
        <v>0.26050420168067229</v>
      </c>
      <c r="BJ15" s="53">
        <f t="shared" si="27"/>
        <v>0.19607843137254902</v>
      </c>
      <c r="BK15" s="77">
        <v>27397800</v>
      </c>
      <c r="BL15" s="77">
        <v>24618970</v>
      </c>
      <c r="BM15" s="77">
        <f t="shared" si="28"/>
        <v>294600</v>
      </c>
      <c r="BN15" s="77">
        <f t="shared" si="29"/>
        <v>351699.57142857142</v>
      </c>
      <c r="BO15" s="77">
        <f t="shared" ref="BO15:BQ71" si="55">SUM(D15,M15,V15,AE15,AN15,AW15,BF15)</f>
        <v>6537</v>
      </c>
      <c r="BP15" s="77">
        <f t="shared" si="31"/>
        <v>793</v>
      </c>
      <c r="BQ15" s="77">
        <f t="shared" si="31"/>
        <v>521</v>
      </c>
      <c r="BR15" s="53">
        <f t="shared" si="32"/>
        <v>0.12130946917546274</v>
      </c>
      <c r="BS15" s="53">
        <f t="shared" si="33"/>
        <v>7.9700168272908059E-2</v>
      </c>
      <c r="BT15" s="77">
        <f t="shared" si="34"/>
        <v>221095040</v>
      </c>
      <c r="BU15" s="77">
        <f t="shared" si="34"/>
        <v>193093700</v>
      </c>
      <c r="BV15" s="77">
        <f t="shared" si="35"/>
        <v>278808.37326607818</v>
      </c>
      <c r="BW15" s="77">
        <f t="shared" si="36"/>
        <v>370621.30518234166</v>
      </c>
      <c r="BY15" s="90">
        <v>9</v>
      </c>
      <c r="BZ15" s="168" t="s">
        <v>88</v>
      </c>
      <c r="CA15" s="133">
        <v>6207</v>
      </c>
      <c r="CB15" s="133">
        <v>755</v>
      </c>
      <c r="CC15" s="133">
        <v>481</v>
      </c>
      <c r="CD15" s="27">
        <v>0.12163686160786209</v>
      </c>
      <c r="CE15" s="27">
        <v>7.7493152891896247E-2</v>
      </c>
      <c r="CF15" s="133">
        <v>201434470</v>
      </c>
      <c r="CG15" s="133">
        <v>173636120</v>
      </c>
      <c r="CH15" s="133">
        <v>266800.62251655629</v>
      </c>
      <c r="CI15" s="133">
        <v>360989.85446985444</v>
      </c>
      <c r="CK15" s="42" t="str">
        <f t="shared" si="37"/>
        <v>旭区</v>
      </c>
      <c r="CL15" s="86">
        <f t="shared" si="0"/>
        <v>0.1343415323055196</v>
      </c>
      <c r="CM15" s="97">
        <f t="shared" si="38"/>
        <v>0.13400000000000001</v>
      </c>
      <c r="CN15" s="97">
        <f t="shared" si="53"/>
        <v>0.13642791269597296</v>
      </c>
      <c r="CO15" s="97">
        <f t="shared" si="40"/>
        <v>0.13600000000000001</v>
      </c>
      <c r="CP15" s="135">
        <f t="shared" si="54"/>
        <v>-0.20000000000000018</v>
      </c>
      <c r="CQ15" s="42" t="str">
        <f t="shared" si="42"/>
        <v>中央区</v>
      </c>
      <c r="CR15" s="86">
        <f t="shared" si="1"/>
        <v>8.9182107430282612E-2</v>
      </c>
      <c r="CS15" s="86">
        <f t="shared" si="43"/>
        <v>8.8999999999999996E-2</v>
      </c>
      <c r="CT15" s="97">
        <f t="shared" si="44"/>
        <v>9.5878136200716849E-2</v>
      </c>
      <c r="CU15" s="97">
        <f t="shared" si="45"/>
        <v>9.6000000000000002E-2</v>
      </c>
      <c r="CV15" s="135">
        <f t="shared" si="46"/>
        <v>-0.70000000000000062</v>
      </c>
      <c r="CW15" s="43"/>
      <c r="CX15" s="86">
        <f t="shared" si="47"/>
        <v>0.121</v>
      </c>
      <c r="CY15" s="86">
        <f t="shared" si="48"/>
        <v>0.123</v>
      </c>
      <c r="CZ15" s="136">
        <f t="shared" si="49"/>
        <v>-0.20000000000000018</v>
      </c>
      <c r="DA15" s="86">
        <f t="shared" si="50"/>
        <v>0.08</v>
      </c>
      <c r="DB15" s="86">
        <f t="shared" si="51"/>
        <v>7.8E-2</v>
      </c>
      <c r="DC15" s="136">
        <f t="shared" si="52"/>
        <v>0.20000000000000018</v>
      </c>
      <c r="DD15" s="149">
        <v>0</v>
      </c>
    </row>
    <row r="16" spans="2:108" s="15" customFormat="1" ht="13.5" customHeight="1">
      <c r="B16" s="52">
        <v>10</v>
      </c>
      <c r="C16" s="168" t="s">
        <v>53</v>
      </c>
      <c r="D16" s="77">
        <v>25</v>
      </c>
      <c r="E16" s="77">
        <v>5</v>
      </c>
      <c r="F16" s="77">
        <v>2</v>
      </c>
      <c r="G16" s="53">
        <f t="shared" si="2"/>
        <v>0.2</v>
      </c>
      <c r="H16" s="53">
        <f t="shared" si="3"/>
        <v>0.08</v>
      </c>
      <c r="I16" s="77">
        <v>4054450</v>
      </c>
      <c r="J16" s="77">
        <v>3871570</v>
      </c>
      <c r="K16" s="77">
        <f t="shared" si="4"/>
        <v>810890</v>
      </c>
      <c r="L16" s="77">
        <f t="shared" si="5"/>
        <v>1935785</v>
      </c>
      <c r="M16" s="77">
        <v>75</v>
      </c>
      <c r="N16" s="77">
        <v>15</v>
      </c>
      <c r="O16" s="77">
        <v>7</v>
      </c>
      <c r="P16" s="53">
        <f t="shared" si="6"/>
        <v>0.2</v>
      </c>
      <c r="Q16" s="53">
        <f t="shared" si="7"/>
        <v>9.3333333333333338E-2</v>
      </c>
      <c r="R16" s="77">
        <v>3974230</v>
      </c>
      <c r="S16" s="77">
        <v>3412410</v>
      </c>
      <c r="T16" s="77">
        <f t="shared" si="8"/>
        <v>264948.66666666669</v>
      </c>
      <c r="U16" s="77">
        <f t="shared" si="9"/>
        <v>487487.14285714284</v>
      </c>
      <c r="V16" s="77">
        <v>5134</v>
      </c>
      <c r="W16" s="77">
        <v>234</v>
      </c>
      <c r="X16" s="77">
        <v>131</v>
      </c>
      <c r="Y16" s="53">
        <f t="shared" si="10"/>
        <v>4.5578496299181925E-2</v>
      </c>
      <c r="Z16" s="53">
        <f t="shared" si="11"/>
        <v>2.55161667315933E-2</v>
      </c>
      <c r="AA16" s="77">
        <v>72999300</v>
      </c>
      <c r="AB16" s="77">
        <v>58672070</v>
      </c>
      <c r="AC16" s="77">
        <f t="shared" si="12"/>
        <v>311962.8205128205</v>
      </c>
      <c r="AD16" s="77">
        <f t="shared" si="13"/>
        <v>447878.3969465649</v>
      </c>
      <c r="AE16" s="77">
        <v>4369</v>
      </c>
      <c r="AF16" s="77">
        <v>426</v>
      </c>
      <c r="AG16" s="77">
        <v>235</v>
      </c>
      <c r="AH16" s="53">
        <f t="shared" si="14"/>
        <v>9.7505149919890136E-2</v>
      </c>
      <c r="AI16" s="53">
        <f t="shared" si="15"/>
        <v>5.378805218585489E-2</v>
      </c>
      <c r="AJ16" s="77">
        <v>138418790</v>
      </c>
      <c r="AK16" s="77">
        <v>109340370</v>
      </c>
      <c r="AL16" s="77">
        <f t="shared" si="16"/>
        <v>324926.73708920187</v>
      </c>
      <c r="AM16" s="77">
        <f t="shared" si="17"/>
        <v>465278.17021276598</v>
      </c>
      <c r="AN16" s="77">
        <v>3011</v>
      </c>
      <c r="AO16" s="77">
        <v>502</v>
      </c>
      <c r="AP16" s="77">
        <v>284</v>
      </c>
      <c r="AQ16" s="53">
        <f t="shared" si="18"/>
        <v>0.16672201926270341</v>
      </c>
      <c r="AR16" s="53">
        <f t="shared" si="19"/>
        <v>9.4320823646629026E-2</v>
      </c>
      <c r="AS16" s="77">
        <v>141358410</v>
      </c>
      <c r="AT16" s="77">
        <v>118587680</v>
      </c>
      <c r="AU16" s="77">
        <f t="shared" si="20"/>
        <v>281590.45816733065</v>
      </c>
      <c r="AV16" s="77">
        <f t="shared" si="21"/>
        <v>417562.25352112675</v>
      </c>
      <c r="AW16" s="77">
        <v>1503</v>
      </c>
      <c r="AX16" s="77">
        <v>427</v>
      </c>
      <c r="AY16" s="77">
        <v>281</v>
      </c>
      <c r="AZ16" s="53">
        <f t="shared" si="22"/>
        <v>0.28409846972721225</v>
      </c>
      <c r="BA16" s="53">
        <f t="shared" si="23"/>
        <v>0.18695941450432468</v>
      </c>
      <c r="BB16" s="77">
        <v>139594100</v>
      </c>
      <c r="BC16" s="77">
        <v>120864120</v>
      </c>
      <c r="BD16" s="77">
        <f t="shared" si="24"/>
        <v>326918.26697892271</v>
      </c>
      <c r="BE16" s="77">
        <f t="shared" si="25"/>
        <v>430121.42348754447</v>
      </c>
      <c r="BF16" s="77">
        <v>642</v>
      </c>
      <c r="BG16" s="77">
        <v>202</v>
      </c>
      <c r="BH16" s="77">
        <v>141</v>
      </c>
      <c r="BI16" s="53">
        <f t="shared" si="26"/>
        <v>0.31464174454828658</v>
      </c>
      <c r="BJ16" s="53">
        <f t="shared" si="27"/>
        <v>0.21962616822429906</v>
      </c>
      <c r="BK16" s="77">
        <v>59040570</v>
      </c>
      <c r="BL16" s="77">
        <v>52945040</v>
      </c>
      <c r="BM16" s="77">
        <f t="shared" si="28"/>
        <v>292280.04950495047</v>
      </c>
      <c r="BN16" s="77">
        <f t="shared" si="29"/>
        <v>375496.73758865247</v>
      </c>
      <c r="BO16" s="77">
        <f t="shared" si="55"/>
        <v>14759</v>
      </c>
      <c r="BP16" s="77">
        <f t="shared" si="31"/>
        <v>1811</v>
      </c>
      <c r="BQ16" s="77">
        <f t="shared" si="31"/>
        <v>1081</v>
      </c>
      <c r="BR16" s="53">
        <f t="shared" si="32"/>
        <v>0.12270479029744563</v>
      </c>
      <c r="BS16" s="53">
        <f t="shared" si="33"/>
        <v>7.3243444677823705E-2</v>
      </c>
      <c r="BT16" s="77">
        <f t="shared" si="34"/>
        <v>559439850</v>
      </c>
      <c r="BU16" s="77">
        <f t="shared" si="34"/>
        <v>467693260</v>
      </c>
      <c r="BV16" s="77">
        <f t="shared" si="35"/>
        <v>308912.12037548318</v>
      </c>
      <c r="BW16" s="77">
        <f t="shared" si="36"/>
        <v>432648.71415356151</v>
      </c>
      <c r="BY16" s="90">
        <v>10</v>
      </c>
      <c r="BZ16" s="168" t="s">
        <v>53</v>
      </c>
      <c r="CA16" s="133">
        <v>14097</v>
      </c>
      <c r="CB16" s="133">
        <v>1771</v>
      </c>
      <c r="CC16" s="133">
        <v>1044</v>
      </c>
      <c r="CD16" s="27">
        <v>0.12562956657444846</v>
      </c>
      <c r="CE16" s="27">
        <v>7.4058310278782721E-2</v>
      </c>
      <c r="CF16" s="133">
        <v>546065300</v>
      </c>
      <c r="CG16" s="133">
        <v>444815950</v>
      </c>
      <c r="CH16" s="133">
        <v>308337.26708074537</v>
      </c>
      <c r="CI16" s="133">
        <v>426068.91762452107</v>
      </c>
      <c r="CK16" s="42" t="str">
        <f t="shared" si="37"/>
        <v>吹田市</v>
      </c>
      <c r="CL16" s="86">
        <f t="shared" si="0"/>
        <v>0.13269728105123366</v>
      </c>
      <c r="CM16" s="97">
        <f t="shared" si="38"/>
        <v>0.13300000000000001</v>
      </c>
      <c r="CN16" s="97">
        <f t="shared" si="53"/>
        <v>0.13512766153562542</v>
      </c>
      <c r="CO16" s="97">
        <f t="shared" si="40"/>
        <v>0.13500000000000001</v>
      </c>
      <c r="CP16" s="135">
        <f t="shared" si="54"/>
        <v>-0.20000000000000018</v>
      </c>
      <c r="CQ16" s="42" t="str">
        <f t="shared" si="42"/>
        <v>藤井寺市</v>
      </c>
      <c r="CR16" s="86">
        <f t="shared" si="1"/>
        <v>8.7779103460030677E-2</v>
      </c>
      <c r="CS16" s="86">
        <f t="shared" si="43"/>
        <v>8.7999999999999995E-2</v>
      </c>
      <c r="CT16" s="97">
        <f t="shared" si="44"/>
        <v>8.6534176989573122E-2</v>
      </c>
      <c r="CU16" s="97">
        <f t="shared" si="45"/>
        <v>8.6999999999999994E-2</v>
      </c>
      <c r="CV16" s="135">
        <f t="shared" si="46"/>
        <v>0.10000000000000009</v>
      </c>
      <c r="CW16" s="43"/>
      <c r="CX16" s="86">
        <f t="shared" si="47"/>
        <v>0.121</v>
      </c>
      <c r="CY16" s="86">
        <f t="shared" si="48"/>
        <v>0.123</v>
      </c>
      <c r="CZ16" s="136">
        <f t="shared" si="49"/>
        <v>-0.20000000000000018</v>
      </c>
      <c r="DA16" s="86">
        <f t="shared" si="50"/>
        <v>0.08</v>
      </c>
      <c r="DB16" s="86">
        <f t="shared" si="51"/>
        <v>7.8E-2</v>
      </c>
      <c r="DC16" s="136">
        <f t="shared" si="52"/>
        <v>0.20000000000000018</v>
      </c>
      <c r="DD16" s="149">
        <v>0</v>
      </c>
    </row>
    <row r="17" spans="2:108" s="15" customFormat="1" ht="13.5" customHeight="1">
      <c r="B17" s="52">
        <v>11</v>
      </c>
      <c r="C17" s="168" t="s">
        <v>54</v>
      </c>
      <c r="D17" s="77">
        <v>43</v>
      </c>
      <c r="E17" s="77">
        <v>7</v>
      </c>
      <c r="F17" s="77">
        <v>5</v>
      </c>
      <c r="G17" s="53">
        <f t="shared" si="2"/>
        <v>0.16279069767441862</v>
      </c>
      <c r="H17" s="53">
        <f t="shared" si="3"/>
        <v>0.11627906976744186</v>
      </c>
      <c r="I17" s="77">
        <v>3194830</v>
      </c>
      <c r="J17" s="77">
        <v>3107790</v>
      </c>
      <c r="K17" s="77">
        <f t="shared" si="4"/>
        <v>456404.28571428574</v>
      </c>
      <c r="L17" s="77">
        <f t="shared" si="5"/>
        <v>621558</v>
      </c>
      <c r="M17" s="77">
        <v>135</v>
      </c>
      <c r="N17" s="77">
        <v>28</v>
      </c>
      <c r="O17" s="77">
        <v>16</v>
      </c>
      <c r="P17" s="53">
        <f t="shared" si="6"/>
        <v>0.2074074074074074</v>
      </c>
      <c r="Q17" s="53">
        <f t="shared" si="7"/>
        <v>0.11851851851851852</v>
      </c>
      <c r="R17" s="77">
        <v>11398710</v>
      </c>
      <c r="S17" s="77">
        <v>8953660</v>
      </c>
      <c r="T17" s="77">
        <f t="shared" si="8"/>
        <v>407096.78571428574</v>
      </c>
      <c r="U17" s="77">
        <f t="shared" si="9"/>
        <v>559603.75</v>
      </c>
      <c r="V17" s="77">
        <v>8180</v>
      </c>
      <c r="W17" s="77">
        <v>371</v>
      </c>
      <c r="X17" s="77">
        <v>189</v>
      </c>
      <c r="Y17" s="53">
        <f t="shared" si="10"/>
        <v>4.5354523227383862E-2</v>
      </c>
      <c r="Z17" s="53">
        <f t="shared" si="11"/>
        <v>2.3105134474327629E-2</v>
      </c>
      <c r="AA17" s="77">
        <v>94618880</v>
      </c>
      <c r="AB17" s="77">
        <v>77719440</v>
      </c>
      <c r="AC17" s="77">
        <f t="shared" si="12"/>
        <v>255037.41239892182</v>
      </c>
      <c r="AD17" s="77">
        <f t="shared" si="13"/>
        <v>411213.96825396823</v>
      </c>
      <c r="AE17" s="77">
        <v>7648</v>
      </c>
      <c r="AF17" s="77">
        <v>714</v>
      </c>
      <c r="AG17" s="77">
        <v>366</v>
      </c>
      <c r="AH17" s="53">
        <f t="shared" si="14"/>
        <v>9.3357740585774063E-2</v>
      </c>
      <c r="AI17" s="53">
        <f t="shared" si="15"/>
        <v>4.7855648535564857E-2</v>
      </c>
      <c r="AJ17" s="77">
        <v>194051100</v>
      </c>
      <c r="AK17" s="77">
        <v>145388270</v>
      </c>
      <c r="AL17" s="77">
        <f t="shared" si="16"/>
        <v>271780.25210084033</v>
      </c>
      <c r="AM17" s="77">
        <f t="shared" si="17"/>
        <v>397235.71038251364</v>
      </c>
      <c r="AN17" s="77">
        <v>5137</v>
      </c>
      <c r="AO17" s="77">
        <v>866</v>
      </c>
      <c r="AP17" s="77">
        <v>537</v>
      </c>
      <c r="AQ17" s="53">
        <f t="shared" si="18"/>
        <v>0.16858088378430991</v>
      </c>
      <c r="AR17" s="53">
        <f t="shared" si="19"/>
        <v>0.1045357212380767</v>
      </c>
      <c r="AS17" s="77">
        <v>238260110</v>
      </c>
      <c r="AT17" s="77">
        <v>198965890</v>
      </c>
      <c r="AU17" s="77">
        <f t="shared" si="20"/>
        <v>275127.14780600462</v>
      </c>
      <c r="AV17" s="77">
        <f t="shared" si="21"/>
        <v>370513.76163873373</v>
      </c>
      <c r="AW17" s="77">
        <v>2806</v>
      </c>
      <c r="AX17" s="77">
        <v>752</v>
      </c>
      <c r="AY17" s="77">
        <v>529</v>
      </c>
      <c r="AZ17" s="53">
        <f t="shared" si="22"/>
        <v>0.26799714896650034</v>
      </c>
      <c r="BA17" s="53">
        <f t="shared" si="23"/>
        <v>0.18852459016393441</v>
      </c>
      <c r="BB17" s="77">
        <v>234687210</v>
      </c>
      <c r="BC17" s="77">
        <v>210342180</v>
      </c>
      <c r="BD17" s="77">
        <f t="shared" si="24"/>
        <v>312084.05585106381</v>
      </c>
      <c r="BE17" s="77">
        <f t="shared" si="25"/>
        <v>397622.26843100187</v>
      </c>
      <c r="BF17" s="77">
        <v>1149</v>
      </c>
      <c r="BG17" s="77">
        <v>337</v>
      </c>
      <c r="BH17" s="77">
        <v>266</v>
      </c>
      <c r="BI17" s="53">
        <f t="shared" si="26"/>
        <v>0.29329852045256743</v>
      </c>
      <c r="BJ17" s="53">
        <f t="shared" si="27"/>
        <v>0.23150565709312446</v>
      </c>
      <c r="BK17" s="77">
        <v>110601530</v>
      </c>
      <c r="BL17" s="77">
        <v>103351730</v>
      </c>
      <c r="BM17" s="77">
        <f t="shared" si="28"/>
        <v>328194.45103857567</v>
      </c>
      <c r="BN17" s="77">
        <f t="shared" si="29"/>
        <v>388540.33834586467</v>
      </c>
      <c r="BO17" s="77">
        <f t="shared" si="55"/>
        <v>25098</v>
      </c>
      <c r="BP17" s="77">
        <f t="shared" si="31"/>
        <v>3075</v>
      </c>
      <c r="BQ17" s="77">
        <f t="shared" si="31"/>
        <v>1908</v>
      </c>
      <c r="BR17" s="53">
        <f t="shared" si="32"/>
        <v>0.12251972268706669</v>
      </c>
      <c r="BS17" s="53">
        <f t="shared" si="33"/>
        <v>7.6021993784365291E-2</v>
      </c>
      <c r="BT17" s="77">
        <f t="shared" si="34"/>
        <v>886812370</v>
      </c>
      <c r="BU17" s="77">
        <f t="shared" si="34"/>
        <v>747828960</v>
      </c>
      <c r="BV17" s="77">
        <f t="shared" si="35"/>
        <v>288394.26666666666</v>
      </c>
      <c r="BW17" s="77">
        <f t="shared" si="36"/>
        <v>391943.89937106916</v>
      </c>
      <c r="BY17" s="90">
        <v>11</v>
      </c>
      <c r="BZ17" s="168" t="s">
        <v>54</v>
      </c>
      <c r="CA17" s="133">
        <v>24081</v>
      </c>
      <c r="CB17" s="133">
        <v>2977</v>
      </c>
      <c r="CC17" s="133">
        <v>1791</v>
      </c>
      <c r="CD17" s="27">
        <v>0.12362443420123749</v>
      </c>
      <c r="CE17" s="27">
        <v>7.4373987791204688E-2</v>
      </c>
      <c r="CF17" s="133">
        <v>841740890</v>
      </c>
      <c r="CG17" s="133">
        <v>687701750</v>
      </c>
      <c r="CH17" s="133">
        <v>282748.0315754115</v>
      </c>
      <c r="CI17" s="133">
        <v>383976.40982691234</v>
      </c>
      <c r="CK17" s="42" t="str">
        <f t="shared" si="37"/>
        <v>福島区</v>
      </c>
      <c r="CL17" s="86">
        <f t="shared" si="0"/>
        <v>0.13207935039572413</v>
      </c>
      <c r="CM17" s="97">
        <f t="shared" si="38"/>
        <v>0.13200000000000001</v>
      </c>
      <c r="CN17" s="97">
        <f t="shared" si="53"/>
        <v>0.13722329679776488</v>
      </c>
      <c r="CO17" s="97">
        <f t="shared" si="40"/>
        <v>0.13700000000000001</v>
      </c>
      <c r="CP17" s="135">
        <f t="shared" si="54"/>
        <v>-0.50000000000000044</v>
      </c>
      <c r="CQ17" s="42" t="str">
        <f t="shared" si="42"/>
        <v>東成区</v>
      </c>
      <c r="CR17" s="86">
        <f t="shared" si="1"/>
        <v>8.7033610854147389E-2</v>
      </c>
      <c r="CS17" s="86">
        <f t="shared" si="43"/>
        <v>8.6999999999999994E-2</v>
      </c>
      <c r="CT17" s="97">
        <f t="shared" si="44"/>
        <v>8.985065039344789E-2</v>
      </c>
      <c r="CU17" s="97">
        <f t="shared" si="45"/>
        <v>0.09</v>
      </c>
      <c r="CV17" s="135">
        <f t="shared" si="46"/>
        <v>-0.30000000000000027</v>
      </c>
      <c r="CW17" s="43"/>
      <c r="CX17" s="86">
        <f t="shared" si="47"/>
        <v>0.121</v>
      </c>
      <c r="CY17" s="86">
        <f t="shared" si="48"/>
        <v>0.123</v>
      </c>
      <c r="CZ17" s="136">
        <f t="shared" si="49"/>
        <v>-0.20000000000000018</v>
      </c>
      <c r="DA17" s="86">
        <f t="shared" si="50"/>
        <v>0.08</v>
      </c>
      <c r="DB17" s="86">
        <f t="shared" si="51"/>
        <v>7.8E-2</v>
      </c>
      <c r="DC17" s="136">
        <f t="shared" si="52"/>
        <v>0.20000000000000018</v>
      </c>
      <c r="DD17" s="149">
        <v>0</v>
      </c>
    </row>
    <row r="18" spans="2:108" s="15" customFormat="1" ht="13.5" customHeight="1">
      <c r="B18" s="52">
        <v>12</v>
      </c>
      <c r="C18" s="168" t="s">
        <v>89</v>
      </c>
      <c r="D18" s="77">
        <v>24</v>
      </c>
      <c r="E18" s="77">
        <v>6</v>
      </c>
      <c r="F18" s="77">
        <v>2</v>
      </c>
      <c r="G18" s="53">
        <f t="shared" si="2"/>
        <v>0.25</v>
      </c>
      <c r="H18" s="53">
        <f t="shared" si="3"/>
        <v>8.3333333333333329E-2</v>
      </c>
      <c r="I18" s="77">
        <v>1519260</v>
      </c>
      <c r="J18" s="77">
        <v>1172010</v>
      </c>
      <c r="K18" s="77">
        <f t="shared" si="4"/>
        <v>253210</v>
      </c>
      <c r="L18" s="77">
        <f t="shared" si="5"/>
        <v>586005</v>
      </c>
      <c r="M18" s="77">
        <v>75</v>
      </c>
      <c r="N18" s="77">
        <v>16</v>
      </c>
      <c r="O18" s="77">
        <v>10</v>
      </c>
      <c r="P18" s="53">
        <f t="shared" si="6"/>
        <v>0.21333333333333335</v>
      </c>
      <c r="Q18" s="53">
        <f t="shared" si="7"/>
        <v>0.13333333333333333</v>
      </c>
      <c r="R18" s="77">
        <v>6944470</v>
      </c>
      <c r="S18" s="77">
        <v>5745130</v>
      </c>
      <c r="T18" s="77">
        <f t="shared" si="8"/>
        <v>434029.375</v>
      </c>
      <c r="U18" s="77">
        <f t="shared" si="9"/>
        <v>574513</v>
      </c>
      <c r="V18" s="77">
        <v>4104</v>
      </c>
      <c r="W18" s="77">
        <v>199</v>
      </c>
      <c r="X18" s="77">
        <v>113</v>
      </c>
      <c r="Y18" s="53">
        <f t="shared" si="10"/>
        <v>4.8489278752436644E-2</v>
      </c>
      <c r="Z18" s="53">
        <f t="shared" si="11"/>
        <v>2.7534113060428848E-2</v>
      </c>
      <c r="AA18" s="77">
        <v>58552820</v>
      </c>
      <c r="AB18" s="77">
        <v>44723270</v>
      </c>
      <c r="AC18" s="77">
        <f t="shared" si="12"/>
        <v>294235.27638190956</v>
      </c>
      <c r="AD18" s="77">
        <f t="shared" si="13"/>
        <v>395781.1504424779</v>
      </c>
      <c r="AE18" s="77">
        <v>3613</v>
      </c>
      <c r="AF18" s="77">
        <v>367</v>
      </c>
      <c r="AG18" s="77">
        <v>202</v>
      </c>
      <c r="AH18" s="53">
        <f t="shared" si="14"/>
        <v>0.10157763631331304</v>
      </c>
      <c r="AI18" s="53">
        <f t="shared" si="15"/>
        <v>5.5909216717409352E-2</v>
      </c>
      <c r="AJ18" s="77">
        <v>112241990</v>
      </c>
      <c r="AK18" s="77">
        <v>88891550</v>
      </c>
      <c r="AL18" s="77">
        <f t="shared" si="16"/>
        <v>305836.48501362395</v>
      </c>
      <c r="AM18" s="77">
        <f t="shared" si="17"/>
        <v>440057.17821782175</v>
      </c>
      <c r="AN18" s="77">
        <v>2784</v>
      </c>
      <c r="AO18" s="77">
        <v>500</v>
      </c>
      <c r="AP18" s="77">
        <v>318</v>
      </c>
      <c r="AQ18" s="53">
        <f t="shared" si="18"/>
        <v>0.17959770114942528</v>
      </c>
      <c r="AR18" s="53">
        <f t="shared" si="19"/>
        <v>0.11422413793103449</v>
      </c>
      <c r="AS18" s="77">
        <v>151193590</v>
      </c>
      <c r="AT18" s="77">
        <v>120989140</v>
      </c>
      <c r="AU18" s="77">
        <f t="shared" si="20"/>
        <v>302387.18</v>
      </c>
      <c r="AV18" s="77">
        <f t="shared" si="21"/>
        <v>380468.99371069181</v>
      </c>
      <c r="AW18" s="77">
        <v>1627</v>
      </c>
      <c r="AX18" s="77">
        <v>472</v>
      </c>
      <c r="AY18" s="77">
        <v>319</v>
      </c>
      <c r="AZ18" s="53">
        <f t="shared" si="22"/>
        <v>0.29010448678549478</v>
      </c>
      <c r="BA18" s="53">
        <f t="shared" si="23"/>
        <v>0.19606637984019668</v>
      </c>
      <c r="BB18" s="77">
        <v>153845250</v>
      </c>
      <c r="BC18" s="77">
        <v>126853580</v>
      </c>
      <c r="BD18" s="77">
        <f t="shared" si="24"/>
        <v>325943.32627118647</v>
      </c>
      <c r="BE18" s="77">
        <f t="shared" si="25"/>
        <v>397660.12539184955</v>
      </c>
      <c r="BF18" s="77">
        <v>745</v>
      </c>
      <c r="BG18" s="77">
        <v>225</v>
      </c>
      <c r="BH18" s="77">
        <v>165</v>
      </c>
      <c r="BI18" s="53">
        <f t="shared" si="26"/>
        <v>0.30201342281879195</v>
      </c>
      <c r="BJ18" s="53">
        <f t="shared" si="27"/>
        <v>0.22147651006711411</v>
      </c>
      <c r="BK18" s="77">
        <v>87085190</v>
      </c>
      <c r="BL18" s="77">
        <v>70919930</v>
      </c>
      <c r="BM18" s="77">
        <f t="shared" si="28"/>
        <v>387045.2888888889</v>
      </c>
      <c r="BN18" s="77">
        <f t="shared" si="29"/>
        <v>429817.75757575757</v>
      </c>
      <c r="BO18" s="77">
        <f t="shared" si="55"/>
        <v>12972</v>
      </c>
      <c r="BP18" s="77">
        <f t="shared" si="31"/>
        <v>1785</v>
      </c>
      <c r="BQ18" s="77">
        <f t="shared" si="31"/>
        <v>1129</v>
      </c>
      <c r="BR18" s="53">
        <f t="shared" si="32"/>
        <v>0.13760407030527289</v>
      </c>
      <c r="BS18" s="53">
        <f t="shared" si="33"/>
        <v>8.7033610854147389E-2</v>
      </c>
      <c r="BT18" s="77">
        <f t="shared" si="34"/>
        <v>571382570</v>
      </c>
      <c r="BU18" s="77">
        <f t="shared" si="34"/>
        <v>459294610</v>
      </c>
      <c r="BV18" s="77">
        <f t="shared" si="35"/>
        <v>320102.28011204483</v>
      </c>
      <c r="BW18" s="77">
        <f t="shared" si="36"/>
        <v>406815.42072630645</v>
      </c>
      <c r="BY18" s="90">
        <v>12</v>
      </c>
      <c r="BZ18" s="168" t="s">
        <v>89</v>
      </c>
      <c r="CA18" s="133">
        <v>12454</v>
      </c>
      <c r="CB18" s="133">
        <v>1796</v>
      </c>
      <c r="CC18" s="133">
        <v>1119</v>
      </c>
      <c r="CD18" s="27">
        <v>0.14421069535892084</v>
      </c>
      <c r="CE18" s="27">
        <v>8.985065039344789E-2</v>
      </c>
      <c r="CF18" s="133">
        <v>610372980</v>
      </c>
      <c r="CG18" s="133">
        <v>480952270</v>
      </c>
      <c r="CH18" s="133">
        <v>339851.32516703784</v>
      </c>
      <c r="CI18" s="133">
        <v>429805.42448614835</v>
      </c>
      <c r="CK18" s="42" t="str">
        <f t="shared" si="37"/>
        <v>北区</v>
      </c>
      <c r="CL18" s="86">
        <f t="shared" si="0"/>
        <v>0.13105413105413105</v>
      </c>
      <c r="CM18" s="97">
        <f t="shared" si="38"/>
        <v>0.13100000000000001</v>
      </c>
      <c r="CN18" s="97">
        <f t="shared" si="53"/>
        <v>0.13682838125300212</v>
      </c>
      <c r="CO18" s="97">
        <f t="shared" si="40"/>
        <v>0.13700000000000001</v>
      </c>
      <c r="CP18" s="135">
        <f t="shared" si="54"/>
        <v>-0.60000000000000053</v>
      </c>
      <c r="CQ18" s="42" t="str">
        <f t="shared" si="42"/>
        <v>天王寺区</v>
      </c>
      <c r="CR18" s="86">
        <f t="shared" si="1"/>
        <v>8.6784228254408555E-2</v>
      </c>
      <c r="CS18" s="86">
        <f t="shared" si="43"/>
        <v>8.6999999999999994E-2</v>
      </c>
      <c r="CT18" s="97">
        <f t="shared" si="44"/>
        <v>8.7664041994750655E-2</v>
      </c>
      <c r="CU18" s="97">
        <f t="shared" si="45"/>
        <v>8.7999999999999995E-2</v>
      </c>
      <c r="CV18" s="135">
        <f t="shared" si="46"/>
        <v>-0.10000000000000009</v>
      </c>
      <c r="CW18" s="43"/>
      <c r="CX18" s="86">
        <f t="shared" si="47"/>
        <v>0.121</v>
      </c>
      <c r="CY18" s="86">
        <f t="shared" si="48"/>
        <v>0.123</v>
      </c>
      <c r="CZ18" s="136">
        <f t="shared" si="49"/>
        <v>-0.20000000000000018</v>
      </c>
      <c r="DA18" s="86">
        <f t="shared" si="50"/>
        <v>0.08</v>
      </c>
      <c r="DB18" s="86">
        <f t="shared" si="51"/>
        <v>7.8E-2</v>
      </c>
      <c r="DC18" s="136">
        <f t="shared" si="52"/>
        <v>0.20000000000000018</v>
      </c>
      <c r="DD18" s="149">
        <v>0</v>
      </c>
    </row>
    <row r="19" spans="2:108" s="15" customFormat="1" ht="13.5" customHeight="1">
      <c r="B19" s="52">
        <v>13</v>
      </c>
      <c r="C19" s="168" t="s">
        <v>90</v>
      </c>
      <c r="D19" s="77">
        <v>40</v>
      </c>
      <c r="E19" s="77">
        <v>10</v>
      </c>
      <c r="F19" s="77">
        <v>9</v>
      </c>
      <c r="G19" s="53">
        <f t="shared" si="2"/>
        <v>0.25</v>
      </c>
      <c r="H19" s="53">
        <f t="shared" si="3"/>
        <v>0.22500000000000001</v>
      </c>
      <c r="I19" s="77">
        <v>3234620</v>
      </c>
      <c r="J19" s="77">
        <v>2848920</v>
      </c>
      <c r="K19" s="77">
        <f t="shared" si="4"/>
        <v>323462</v>
      </c>
      <c r="L19" s="77">
        <f t="shared" si="5"/>
        <v>316546.66666666669</v>
      </c>
      <c r="M19" s="77">
        <v>148</v>
      </c>
      <c r="N19" s="77">
        <v>41</v>
      </c>
      <c r="O19" s="77">
        <v>26</v>
      </c>
      <c r="P19" s="53">
        <f t="shared" si="6"/>
        <v>0.27702702702702703</v>
      </c>
      <c r="Q19" s="53">
        <f t="shared" si="7"/>
        <v>0.17567567567567569</v>
      </c>
      <c r="R19" s="77">
        <v>18997840</v>
      </c>
      <c r="S19" s="77">
        <v>16246690</v>
      </c>
      <c r="T19" s="77">
        <f t="shared" si="8"/>
        <v>463361.95121951221</v>
      </c>
      <c r="U19" s="77">
        <f t="shared" si="9"/>
        <v>624872.69230769225</v>
      </c>
      <c r="V19" s="77">
        <v>6798</v>
      </c>
      <c r="W19" s="77">
        <v>313</v>
      </c>
      <c r="X19" s="77">
        <v>189</v>
      </c>
      <c r="Y19" s="53">
        <f t="shared" si="10"/>
        <v>4.6042953809944102E-2</v>
      </c>
      <c r="Z19" s="53">
        <f t="shared" si="11"/>
        <v>2.7802294792586054E-2</v>
      </c>
      <c r="AA19" s="77">
        <v>92013400</v>
      </c>
      <c r="AB19" s="77">
        <v>76674820</v>
      </c>
      <c r="AC19" s="77">
        <f t="shared" si="12"/>
        <v>293972.52396166133</v>
      </c>
      <c r="AD19" s="77">
        <f t="shared" si="13"/>
        <v>405686.87830687832</v>
      </c>
      <c r="AE19" s="77">
        <v>6583</v>
      </c>
      <c r="AF19" s="77">
        <v>598</v>
      </c>
      <c r="AG19" s="77">
        <v>371</v>
      </c>
      <c r="AH19" s="53">
        <f t="shared" si="14"/>
        <v>9.0840042533799181E-2</v>
      </c>
      <c r="AI19" s="53">
        <f t="shared" si="15"/>
        <v>5.6357283913109527E-2</v>
      </c>
      <c r="AJ19" s="77">
        <v>175513250</v>
      </c>
      <c r="AK19" s="77">
        <v>153092910</v>
      </c>
      <c r="AL19" s="77">
        <f t="shared" si="16"/>
        <v>293500.4180602007</v>
      </c>
      <c r="AM19" s="77">
        <f t="shared" si="17"/>
        <v>412649.35309973045</v>
      </c>
      <c r="AN19" s="77">
        <v>4727</v>
      </c>
      <c r="AO19" s="77">
        <v>770</v>
      </c>
      <c r="AP19" s="77">
        <v>519</v>
      </c>
      <c r="AQ19" s="53">
        <f t="shared" si="18"/>
        <v>0.16289401311614132</v>
      </c>
      <c r="AR19" s="53">
        <f t="shared" si="19"/>
        <v>0.10979479585360694</v>
      </c>
      <c r="AS19" s="77">
        <v>237500170</v>
      </c>
      <c r="AT19" s="77">
        <v>205002000</v>
      </c>
      <c r="AU19" s="77">
        <f t="shared" si="20"/>
        <v>308441.77922077919</v>
      </c>
      <c r="AV19" s="77">
        <f t="shared" si="21"/>
        <v>394994.21965317917</v>
      </c>
      <c r="AW19" s="77">
        <v>2578</v>
      </c>
      <c r="AX19" s="77">
        <v>641</v>
      </c>
      <c r="AY19" s="77">
        <v>472</v>
      </c>
      <c r="AZ19" s="53">
        <f t="shared" si="22"/>
        <v>0.24864235841737781</v>
      </c>
      <c r="BA19" s="53">
        <f t="shared" si="23"/>
        <v>0.1830876648564779</v>
      </c>
      <c r="BB19" s="77">
        <v>212053770</v>
      </c>
      <c r="BC19" s="77">
        <v>183021750</v>
      </c>
      <c r="BD19" s="77">
        <f t="shared" si="24"/>
        <v>330817.11388455541</v>
      </c>
      <c r="BE19" s="77">
        <f t="shared" si="25"/>
        <v>387757.94491525425</v>
      </c>
      <c r="BF19" s="77">
        <v>1153</v>
      </c>
      <c r="BG19" s="77">
        <v>321</v>
      </c>
      <c r="BH19" s="77">
        <v>257</v>
      </c>
      <c r="BI19" s="53">
        <f t="shared" si="26"/>
        <v>0.27840416305290544</v>
      </c>
      <c r="BJ19" s="53">
        <f t="shared" si="27"/>
        <v>0.22289679098005205</v>
      </c>
      <c r="BK19" s="77">
        <v>128846040</v>
      </c>
      <c r="BL19" s="77">
        <v>113024730</v>
      </c>
      <c r="BM19" s="77">
        <f t="shared" si="28"/>
        <v>401389.53271028039</v>
      </c>
      <c r="BN19" s="77">
        <f t="shared" si="29"/>
        <v>439784.94163424126</v>
      </c>
      <c r="BO19" s="77">
        <f t="shared" si="55"/>
        <v>22027</v>
      </c>
      <c r="BP19" s="77">
        <f t="shared" si="31"/>
        <v>2694</v>
      </c>
      <c r="BQ19" s="77">
        <f t="shared" si="31"/>
        <v>1843</v>
      </c>
      <c r="BR19" s="53">
        <f t="shared" si="32"/>
        <v>0.12230444454533074</v>
      </c>
      <c r="BS19" s="53">
        <f t="shared" si="33"/>
        <v>8.3670041312934124E-2</v>
      </c>
      <c r="BT19" s="77">
        <f t="shared" si="34"/>
        <v>868159090</v>
      </c>
      <c r="BU19" s="77">
        <f t="shared" si="34"/>
        <v>749911820</v>
      </c>
      <c r="BV19" s="77">
        <f t="shared" si="35"/>
        <v>322256.52932442463</v>
      </c>
      <c r="BW19" s="77">
        <f t="shared" si="36"/>
        <v>406897.3521432447</v>
      </c>
      <c r="BY19" s="90">
        <v>13</v>
      </c>
      <c r="BZ19" s="168" t="s">
        <v>90</v>
      </c>
      <c r="CA19" s="133">
        <v>21368</v>
      </c>
      <c r="CB19" s="133">
        <v>2696</v>
      </c>
      <c r="CC19" s="133">
        <v>1736</v>
      </c>
      <c r="CD19" s="27">
        <v>0.12616997379258704</v>
      </c>
      <c r="CE19" s="27">
        <v>8.1242980157244474E-2</v>
      </c>
      <c r="CF19" s="133">
        <v>839678200</v>
      </c>
      <c r="CG19" s="133">
        <v>700441090</v>
      </c>
      <c r="CH19" s="133">
        <v>311453.33827893174</v>
      </c>
      <c r="CI19" s="133">
        <v>403479.89055299538</v>
      </c>
      <c r="CK19" s="42" t="str">
        <f t="shared" si="37"/>
        <v>八尾市</v>
      </c>
      <c r="CL19" s="86">
        <f t="shared" si="0"/>
        <v>0.12980944419437121</v>
      </c>
      <c r="CM19" s="97">
        <f t="shared" si="38"/>
        <v>0.13</v>
      </c>
      <c r="CN19" s="97">
        <f t="shared" si="53"/>
        <v>0.12880614340566121</v>
      </c>
      <c r="CO19" s="97">
        <f t="shared" si="40"/>
        <v>0.129</v>
      </c>
      <c r="CP19" s="135">
        <f t="shared" si="54"/>
        <v>0.10000000000000009</v>
      </c>
      <c r="CQ19" s="42" t="str">
        <f t="shared" si="42"/>
        <v>平野区</v>
      </c>
      <c r="CR19" s="86">
        <f t="shared" si="1"/>
        <v>8.5420300996422338E-2</v>
      </c>
      <c r="CS19" s="86">
        <f t="shared" si="43"/>
        <v>8.5000000000000006E-2</v>
      </c>
      <c r="CT19" s="97">
        <f t="shared" si="44"/>
        <v>8.2247507187863222E-2</v>
      </c>
      <c r="CU19" s="97">
        <f t="shared" si="45"/>
        <v>8.2000000000000003E-2</v>
      </c>
      <c r="CV19" s="135">
        <f t="shared" si="46"/>
        <v>0.30000000000000027</v>
      </c>
      <c r="CW19" s="43"/>
      <c r="CX19" s="86">
        <f t="shared" si="47"/>
        <v>0.121</v>
      </c>
      <c r="CY19" s="86">
        <f t="shared" si="48"/>
        <v>0.123</v>
      </c>
      <c r="CZ19" s="136">
        <f t="shared" si="49"/>
        <v>-0.20000000000000018</v>
      </c>
      <c r="DA19" s="86">
        <f t="shared" si="50"/>
        <v>0.08</v>
      </c>
      <c r="DB19" s="86">
        <f t="shared" si="51"/>
        <v>7.8E-2</v>
      </c>
      <c r="DC19" s="136">
        <f t="shared" si="52"/>
        <v>0.20000000000000018</v>
      </c>
      <c r="DD19" s="149">
        <v>0</v>
      </c>
    </row>
    <row r="20" spans="2:108" s="15" customFormat="1" ht="13.5" customHeight="1">
      <c r="B20" s="52">
        <v>14</v>
      </c>
      <c r="C20" s="168" t="s">
        <v>91</v>
      </c>
      <c r="D20" s="77">
        <v>26</v>
      </c>
      <c r="E20" s="77">
        <v>3</v>
      </c>
      <c r="F20" s="77">
        <v>3</v>
      </c>
      <c r="G20" s="53">
        <f t="shared" si="2"/>
        <v>0.11538461538461539</v>
      </c>
      <c r="H20" s="53">
        <f t="shared" si="3"/>
        <v>0.11538461538461539</v>
      </c>
      <c r="I20" s="77">
        <v>1406150</v>
      </c>
      <c r="J20" s="77">
        <v>1406150</v>
      </c>
      <c r="K20" s="77">
        <f t="shared" si="4"/>
        <v>468716.66666666669</v>
      </c>
      <c r="L20" s="77">
        <f t="shared" si="5"/>
        <v>468716.66666666669</v>
      </c>
      <c r="M20" s="77">
        <v>87</v>
      </c>
      <c r="N20" s="77">
        <v>16</v>
      </c>
      <c r="O20" s="77">
        <v>10</v>
      </c>
      <c r="P20" s="53">
        <f t="shared" si="6"/>
        <v>0.18390804597701149</v>
      </c>
      <c r="Q20" s="53">
        <f t="shared" si="7"/>
        <v>0.11494252873563218</v>
      </c>
      <c r="R20" s="77">
        <v>11802420</v>
      </c>
      <c r="S20" s="77">
        <v>8378680</v>
      </c>
      <c r="T20" s="77">
        <f t="shared" si="8"/>
        <v>737651.25</v>
      </c>
      <c r="U20" s="77">
        <f t="shared" si="9"/>
        <v>837868</v>
      </c>
      <c r="V20" s="77">
        <v>5345</v>
      </c>
      <c r="W20" s="77">
        <v>257</v>
      </c>
      <c r="X20" s="77">
        <v>140</v>
      </c>
      <c r="Y20" s="53">
        <f t="shared" si="10"/>
        <v>4.8082319925163701E-2</v>
      </c>
      <c r="Z20" s="53">
        <f t="shared" si="11"/>
        <v>2.6192703461178673E-2</v>
      </c>
      <c r="AA20" s="77">
        <v>74642860</v>
      </c>
      <c r="AB20" s="77">
        <v>56902110</v>
      </c>
      <c r="AC20" s="77">
        <f t="shared" si="12"/>
        <v>290439.14396887162</v>
      </c>
      <c r="AD20" s="77">
        <f t="shared" si="13"/>
        <v>406443.64285714284</v>
      </c>
      <c r="AE20" s="77">
        <v>4774</v>
      </c>
      <c r="AF20" s="77">
        <v>452</v>
      </c>
      <c r="AG20" s="77">
        <v>263</v>
      </c>
      <c r="AH20" s="53">
        <f t="shared" si="14"/>
        <v>9.4679514034352749E-2</v>
      </c>
      <c r="AI20" s="53">
        <f t="shared" si="15"/>
        <v>5.5090071219103476E-2</v>
      </c>
      <c r="AJ20" s="77">
        <v>146411330</v>
      </c>
      <c r="AK20" s="77">
        <v>115020220</v>
      </c>
      <c r="AL20" s="77">
        <f t="shared" si="16"/>
        <v>323918.87168141594</v>
      </c>
      <c r="AM20" s="77">
        <f t="shared" si="17"/>
        <v>437339.23954372626</v>
      </c>
      <c r="AN20" s="77">
        <v>3621</v>
      </c>
      <c r="AO20" s="77">
        <v>625</v>
      </c>
      <c r="AP20" s="77">
        <v>422</v>
      </c>
      <c r="AQ20" s="53">
        <f t="shared" si="18"/>
        <v>0.17260425296879314</v>
      </c>
      <c r="AR20" s="53">
        <f t="shared" si="19"/>
        <v>0.11654239160452913</v>
      </c>
      <c r="AS20" s="77">
        <v>211120770</v>
      </c>
      <c r="AT20" s="77">
        <v>181242700</v>
      </c>
      <c r="AU20" s="77">
        <f t="shared" si="20"/>
        <v>337793.23200000002</v>
      </c>
      <c r="AV20" s="77">
        <f t="shared" si="21"/>
        <v>429485.07109004742</v>
      </c>
      <c r="AW20" s="77">
        <v>2186</v>
      </c>
      <c r="AX20" s="77">
        <v>626</v>
      </c>
      <c r="AY20" s="77">
        <v>471</v>
      </c>
      <c r="AZ20" s="53">
        <f t="shared" si="22"/>
        <v>0.28636779505946935</v>
      </c>
      <c r="BA20" s="53">
        <f t="shared" si="23"/>
        <v>0.21546203110704484</v>
      </c>
      <c r="BB20" s="77">
        <v>201222120</v>
      </c>
      <c r="BC20" s="77">
        <v>178651120</v>
      </c>
      <c r="BD20" s="77">
        <f t="shared" si="24"/>
        <v>321441.08626198082</v>
      </c>
      <c r="BE20" s="77">
        <f t="shared" si="25"/>
        <v>379301.74097664544</v>
      </c>
      <c r="BF20" s="77">
        <v>955</v>
      </c>
      <c r="BG20" s="77">
        <v>304</v>
      </c>
      <c r="BH20" s="77">
        <v>243</v>
      </c>
      <c r="BI20" s="53">
        <f t="shared" si="26"/>
        <v>0.31832460732984291</v>
      </c>
      <c r="BJ20" s="53">
        <f t="shared" si="27"/>
        <v>0.25445026178010471</v>
      </c>
      <c r="BK20" s="77">
        <v>116623650</v>
      </c>
      <c r="BL20" s="77">
        <v>96205730</v>
      </c>
      <c r="BM20" s="77">
        <f t="shared" si="28"/>
        <v>383630.42763157893</v>
      </c>
      <c r="BN20" s="77">
        <f t="shared" si="29"/>
        <v>395908.35390946502</v>
      </c>
      <c r="BO20" s="77">
        <f t="shared" si="55"/>
        <v>16994</v>
      </c>
      <c r="BP20" s="77">
        <f t="shared" si="31"/>
        <v>2283</v>
      </c>
      <c r="BQ20" s="77">
        <f t="shared" si="31"/>
        <v>1552</v>
      </c>
      <c r="BR20" s="53">
        <f t="shared" si="32"/>
        <v>0.1343415323055196</v>
      </c>
      <c r="BS20" s="53">
        <f t="shared" si="33"/>
        <v>9.1326350476638812E-2</v>
      </c>
      <c r="BT20" s="77">
        <f t="shared" si="34"/>
        <v>763229300</v>
      </c>
      <c r="BU20" s="77">
        <f t="shared" si="34"/>
        <v>637806710</v>
      </c>
      <c r="BV20" s="77">
        <f t="shared" si="35"/>
        <v>334309.81165133597</v>
      </c>
      <c r="BW20" s="77">
        <f t="shared" si="36"/>
        <v>410957.93170103093</v>
      </c>
      <c r="BY20" s="90">
        <v>14</v>
      </c>
      <c r="BZ20" s="168" t="s">
        <v>91</v>
      </c>
      <c r="CA20" s="133">
        <v>16265</v>
      </c>
      <c r="CB20" s="133">
        <v>2219</v>
      </c>
      <c r="CC20" s="133">
        <v>1529</v>
      </c>
      <c r="CD20" s="27">
        <v>0.13642791269597296</v>
      </c>
      <c r="CE20" s="27">
        <v>9.4005533353827234E-2</v>
      </c>
      <c r="CF20" s="133">
        <v>746122960</v>
      </c>
      <c r="CG20" s="133">
        <v>617201150</v>
      </c>
      <c r="CH20" s="133">
        <v>336242.88418206398</v>
      </c>
      <c r="CI20" s="133">
        <v>403663.27665140614</v>
      </c>
      <c r="CK20" s="42" t="str">
        <f t="shared" si="37"/>
        <v>天王寺区</v>
      </c>
      <c r="CL20" s="86">
        <f t="shared" si="0"/>
        <v>0.12918565484446207</v>
      </c>
      <c r="CM20" s="97">
        <f t="shared" si="38"/>
        <v>0.129</v>
      </c>
      <c r="CN20" s="97">
        <f t="shared" si="53"/>
        <v>0.1332283464566929</v>
      </c>
      <c r="CO20" s="97">
        <f t="shared" si="40"/>
        <v>0.13300000000000001</v>
      </c>
      <c r="CP20" s="135">
        <f t="shared" si="54"/>
        <v>-0.40000000000000036</v>
      </c>
      <c r="CQ20" s="42" t="str">
        <f t="shared" si="42"/>
        <v>住吉区</v>
      </c>
      <c r="CR20" s="86">
        <f t="shared" si="1"/>
        <v>8.5401572375520277E-2</v>
      </c>
      <c r="CS20" s="86">
        <f t="shared" si="43"/>
        <v>8.5000000000000006E-2</v>
      </c>
      <c r="CT20" s="97">
        <f t="shared" si="44"/>
        <v>8.800866843245847E-2</v>
      </c>
      <c r="CU20" s="97">
        <f t="shared" si="45"/>
        <v>8.7999999999999995E-2</v>
      </c>
      <c r="CV20" s="135">
        <f t="shared" si="46"/>
        <v>-0.29999999999999888</v>
      </c>
      <c r="CW20" s="43"/>
      <c r="CX20" s="86">
        <f t="shared" si="47"/>
        <v>0.121</v>
      </c>
      <c r="CY20" s="86">
        <f t="shared" si="48"/>
        <v>0.123</v>
      </c>
      <c r="CZ20" s="136">
        <f t="shared" si="49"/>
        <v>-0.20000000000000018</v>
      </c>
      <c r="DA20" s="86">
        <f t="shared" si="50"/>
        <v>0.08</v>
      </c>
      <c r="DB20" s="86">
        <f t="shared" si="51"/>
        <v>7.8E-2</v>
      </c>
      <c r="DC20" s="136">
        <f t="shared" si="52"/>
        <v>0.20000000000000018</v>
      </c>
      <c r="DD20" s="149">
        <v>0</v>
      </c>
    </row>
    <row r="21" spans="2:108" s="15" customFormat="1" ht="13.5" customHeight="1">
      <c r="B21" s="52">
        <v>15</v>
      </c>
      <c r="C21" s="168" t="s">
        <v>92</v>
      </c>
      <c r="D21" s="77">
        <v>37</v>
      </c>
      <c r="E21" s="77">
        <v>6</v>
      </c>
      <c r="F21" s="77">
        <v>4</v>
      </c>
      <c r="G21" s="53">
        <f t="shared" si="2"/>
        <v>0.16216216216216217</v>
      </c>
      <c r="H21" s="53">
        <f t="shared" si="3"/>
        <v>0.10810810810810811</v>
      </c>
      <c r="I21" s="77">
        <v>1624400</v>
      </c>
      <c r="J21" s="77">
        <v>1501000</v>
      </c>
      <c r="K21" s="77">
        <f t="shared" si="4"/>
        <v>270733.33333333331</v>
      </c>
      <c r="L21" s="77">
        <f t="shared" si="5"/>
        <v>375250</v>
      </c>
      <c r="M21" s="77">
        <v>174</v>
      </c>
      <c r="N21" s="77">
        <v>31</v>
      </c>
      <c r="O21" s="77">
        <v>19</v>
      </c>
      <c r="P21" s="53">
        <f t="shared" si="6"/>
        <v>0.17816091954022989</v>
      </c>
      <c r="Q21" s="53">
        <f t="shared" si="7"/>
        <v>0.10919540229885058</v>
      </c>
      <c r="R21" s="77">
        <v>12396730</v>
      </c>
      <c r="S21" s="77">
        <v>11401210</v>
      </c>
      <c r="T21" s="77">
        <f t="shared" si="8"/>
        <v>399894.51612903224</v>
      </c>
      <c r="U21" s="77">
        <f t="shared" si="9"/>
        <v>600063.68421052629</v>
      </c>
      <c r="V21" s="77">
        <v>9193</v>
      </c>
      <c r="W21" s="77">
        <v>406</v>
      </c>
      <c r="X21" s="77">
        <v>242</v>
      </c>
      <c r="Y21" s="53">
        <f t="shared" si="10"/>
        <v>4.4164037854889593E-2</v>
      </c>
      <c r="Z21" s="53">
        <f t="shared" si="11"/>
        <v>2.6324377243554877E-2</v>
      </c>
      <c r="AA21" s="77">
        <v>106789700</v>
      </c>
      <c r="AB21" s="77">
        <v>86679420</v>
      </c>
      <c r="AC21" s="77">
        <f t="shared" si="12"/>
        <v>263028.81773399014</v>
      </c>
      <c r="AD21" s="77">
        <f t="shared" si="13"/>
        <v>358179.42148760328</v>
      </c>
      <c r="AE21" s="77">
        <v>8122</v>
      </c>
      <c r="AF21" s="77">
        <v>712</v>
      </c>
      <c r="AG21" s="77">
        <v>452</v>
      </c>
      <c r="AH21" s="53">
        <f t="shared" si="14"/>
        <v>8.7663137158335389E-2</v>
      </c>
      <c r="AI21" s="53">
        <f t="shared" si="15"/>
        <v>5.5651317409505047E-2</v>
      </c>
      <c r="AJ21" s="77">
        <v>195833490</v>
      </c>
      <c r="AK21" s="77">
        <v>163438530</v>
      </c>
      <c r="AL21" s="77">
        <f t="shared" si="16"/>
        <v>275047.03651685396</v>
      </c>
      <c r="AM21" s="77">
        <f t="shared" si="17"/>
        <v>361589.66814159293</v>
      </c>
      <c r="AN21" s="77">
        <v>5800</v>
      </c>
      <c r="AO21" s="77">
        <v>1062</v>
      </c>
      <c r="AP21" s="77">
        <v>713</v>
      </c>
      <c r="AQ21" s="53">
        <f t="shared" si="18"/>
        <v>0.18310344827586206</v>
      </c>
      <c r="AR21" s="53">
        <f t="shared" si="19"/>
        <v>0.12293103448275862</v>
      </c>
      <c r="AS21" s="77">
        <v>322886070</v>
      </c>
      <c r="AT21" s="77">
        <v>267373170</v>
      </c>
      <c r="AU21" s="77">
        <f t="shared" si="20"/>
        <v>304035.84745762713</v>
      </c>
      <c r="AV21" s="77">
        <f t="shared" si="21"/>
        <v>374997.43338008417</v>
      </c>
      <c r="AW21" s="77">
        <v>3135</v>
      </c>
      <c r="AX21" s="77">
        <v>819</v>
      </c>
      <c r="AY21" s="77">
        <v>623</v>
      </c>
      <c r="AZ21" s="53">
        <f t="shared" si="22"/>
        <v>0.261244019138756</v>
      </c>
      <c r="BA21" s="53">
        <f t="shared" si="23"/>
        <v>0.19872408293460925</v>
      </c>
      <c r="BB21" s="77">
        <v>283776110</v>
      </c>
      <c r="BC21" s="77">
        <v>241984020</v>
      </c>
      <c r="BD21" s="77">
        <f t="shared" si="24"/>
        <v>346490.97680097679</v>
      </c>
      <c r="BE21" s="77">
        <f t="shared" si="25"/>
        <v>388417.367576244</v>
      </c>
      <c r="BF21" s="77">
        <v>1302</v>
      </c>
      <c r="BG21" s="77">
        <v>377</v>
      </c>
      <c r="BH21" s="77">
        <v>304</v>
      </c>
      <c r="BI21" s="53">
        <f t="shared" si="26"/>
        <v>0.28955453149001537</v>
      </c>
      <c r="BJ21" s="53">
        <f t="shared" si="27"/>
        <v>0.23348694316436253</v>
      </c>
      <c r="BK21" s="77">
        <v>124639550</v>
      </c>
      <c r="BL21" s="77">
        <v>116494030</v>
      </c>
      <c r="BM21" s="77">
        <f t="shared" si="28"/>
        <v>330608.88594164455</v>
      </c>
      <c r="BN21" s="77">
        <f t="shared" si="29"/>
        <v>383204.04605263157</v>
      </c>
      <c r="BO21" s="77">
        <f t="shared" si="55"/>
        <v>27763</v>
      </c>
      <c r="BP21" s="77">
        <f t="shared" si="31"/>
        <v>3413</v>
      </c>
      <c r="BQ21" s="77">
        <f t="shared" si="31"/>
        <v>2357</v>
      </c>
      <c r="BR21" s="53">
        <f t="shared" si="32"/>
        <v>0.12293340056910276</v>
      </c>
      <c r="BS21" s="53">
        <f t="shared" si="33"/>
        <v>8.4897165291935306E-2</v>
      </c>
      <c r="BT21" s="77">
        <f t="shared" si="34"/>
        <v>1047946050</v>
      </c>
      <c r="BU21" s="77">
        <f t="shared" si="34"/>
        <v>888871380</v>
      </c>
      <c r="BV21" s="77">
        <f t="shared" si="35"/>
        <v>307045.42924113682</v>
      </c>
      <c r="BW21" s="77">
        <f t="shared" si="36"/>
        <v>377119.80483665678</v>
      </c>
      <c r="BY21" s="90">
        <v>15</v>
      </c>
      <c r="BZ21" s="168" t="s">
        <v>92</v>
      </c>
      <c r="CA21" s="133">
        <v>26539</v>
      </c>
      <c r="CB21" s="133">
        <v>3314</v>
      </c>
      <c r="CC21" s="133">
        <v>2260</v>
      </c>
      <c r="CD21" s="27">
        <v>0.12487282866724443</v>
      </c>
      <c r="CE21" s="27">
        <v>8.5157692452616909E-2</v>
      </c>
      <c r="CF21" s="133">
        <v>1010163950</v>
      </c>
      <c r="CG21" s="133">
        <v>863979470</v>
      </c>
      <c r="CH21" s="133">
        <v>304817.12432106218</v>
      </c>
      <c r="CI21" s="133">
        <v>382291.80088495574</v>
      </c>
      <c r="CK21" s="42" t="str">
        <f t="shared" si="37"/>
        <v>藤井寺市</v>
      </c>
      <c r="CL21" s="86">
        <f t="shared" si="0"/>
        <v>0.12808931310720981</v>
      </c>
      <c r="CM21" s="97">
        <f t="shared" si="38"/>
        <v>0.128</v>
      </c>
      <c r="CN21" s="97">
        <f t="shared" si="53"/>
        <v>0.12761785937082257</v>
      </c>
      <c r="CO21" s="97">
        <f t="shared" si="40"/>
        <v>0.128</v>
      </c>
      <c r="CP21" s="135">
        <f t="shared" si="54"/>
        <v>0</v>
      </c>
      <c r="CQ21" s="42" t="str">
        <f t="shared" si="42"/>
        <v>吹田市</v>
      </c>
      <c r="CR21" s="86">
        <f t="shared" si="1"/>
        <v>8.5063255748934086E-2</v>
      </c>
      <c r="CS21" s="86">
        <f t="shared" si="43"/>
        <v>8.5000000000000006E-2</v>
      </c>
      <c r="CT21" s="97">
        <f t="shared" si="44"/>
        <v>8.3878698497557372E-2</v>
      </c>
      <c r="CU21" s="97">
        <f t="shared" si="45"/>
        <v>8.4000000000000005E-2</v>
      </c>
      <c r="CV21" s="135">
        <f t="shared" si="46"/>
        <v>0.10000000000000009</v>
      </c>
      <c r="CW21" s="43"/>
      <c r="CX21" s="86">
        <f t="shared" si="47"/>
        <v>0.121</v>
      </c>
      <c r="CY21" s="86">
        <f t="shared" si="48"/>
        <v>0.123</v>
      </c>
      <c r="CZ21" s="136">
        <f t="shared" si="49"/>
        <v>-0.20000000000000018</v>
      </c>
      <c r="DA21" s="86">
        <f t="shared" si="50"/>
        <v>0.08</v>
      </c>
      <c r="DB21" s="86">
        <f t="shared" si="51"/>
        <v>7.8E-2</v>
      </c>
      <c r="DC21" s="136">
        <f t="shared" si="52"/>
        <v>0.20000000000000018</v>
      </c>
      <c r="DD21" s="149">
        <v>0</v>
      </c>
    </row>
    <row r="22" spans="2:108" s="15" customFormat="1" ht="13.5" customHeight="1">
      <c r="B22" s="52">
        <v>16</v>
      </c>
      <c r="C22" s="168" t="s">
        <v>55</v>
      </c>
      <c r="D22" s="77">
        <v>20</v>
      </c>
      <c r="E22" s="77">
        <v>5</v>
      </c>
      <c r="F22" s="77">
        <v>1</v>
      </c>
      <c r="G22" s="53">
        <f t="shared" si="2"/>
        <v>0.25</v>
      </c>
      <c r="H22" s="53">
        <f t="shared" si="3"/>
        <v>0.05</v>
      </c>
      <c r="I22" s="77">
        <v>966180</v>
      </c>
      <c r="J22" s="77">
        <v>765360</v>
      </c>
      <c r="K22" s="77">
        <f t="shared" si="4"/>
        <v>193236</v>
      </c>
      <c r="L22" s="77">
        <f t="shared" si="5"/>
        <v>765360</v>
      </c>
      <c r="M22" s="77">
        <v>90</v>
      </c>
      <c r="N22" s="77">
        <v>18</v>
      </c>
      <c r="O22" s="77">
        <v>11</v>
      </c>
      <c r="P22" s="53">
        <f t="shared" si="6"/>
        <v>0.2</v>
      </c>
      <c r="Q22" s="53">
        <f t="shared" si="7"/>
        <v>0.12222222222222222</v>
      </c>
      <c r="R22" s="77">
        <v>6557700</v>
      </c>
      <c r="S22" s="77">
        <v>6136060</v>
      </c>
      <c r="T22" s="77">
        <f t="shared" si="8"/>
        <v>364316.66666666669</v>
      </c>
      <c r="U22" s="77">
        <f t="shared" si="9"/>
        <v>557823.63636363635</v>
      </c>
      <c r="V22" s="77">
        <v>5620</v>
      </c>
      <c r="W22" s="77">
        <v>276</v>
      </c>
      <c r="X22" s="77">
        <v>151</v>
      </c>
      <c r="Y22" s="53">
        <f t="shared" si="10"/>
        <v>4.9110320284697508E-2</v>
      </c>
      <c r="Z22" s="53">
        <f t="shared" si="11"/>
        <v>2.6868327402135232E-2</v>
      </c>
      <c r="AA22" s="77">
        <v>91764300</v>
      </c>
      <c r="AB22" s="77">
        <v>80306680</v>
      </c>
      <c r="AC22" s="77">
        <f t="shared" si="12"/>
        <v>332479.34782608697</v>
      </c>
      <c r="AD22" s="77">
        <f t="shared" si="13"/>
        <v>531832.31788079476</v>
      </c>
      <c r="AE22" s="77">
        <v>5048</v>
      </c>
      <c r="AF22" s="77">
        <v>467</v>
      </c>
      <c r="AG22" s="77">
        <v>269</v>
      </c>
      <c r="AH22" s="53">
        <f t="shared" si="14"/>
        <v>9.2511885895404114E-2</v>
      </c>
      <c r="AI22" s="53">
        <f t="shared" si="15"/>
        <v>5.3288431061806654E-2</v>
      </c>
      <c r="AJ22" s="77">
        <v>155995940</v>
      </c>
      <c r="AK22" s="77">
        <v>114224110</v>
      </c>
      <c r="AL22" s="77">
        <f t="shared" si="16"/>
        <v>334038.41541755886</v>
      </c>
      <c r="AM22" s="77">
        <f t="shared" si="17"/>
        <v>424624.94423791824</v>
      </c>
      <c r="AN22" s="77">
        <v>3894</v>
      </c>
      <c r="AO22" s="77">
        <v>657</v>
      </c>
      <c r="AP22" s="77">
        <v>436</v>
      </c>
      <c r="AQ22" s="53">
        <f t="shared" si="18"/>
        <v>0.1687211093990755</v>
      </c>
      <c r="AR22" s="53">
        <f t="shared" si="19"/>
        <v>0.11196712891628145</v>
      </c>
      <c r="AS22" s="77">
        <v>202307180</v>
      </c>
      <c r="AT22" s="77">
        <v>180110340</v>
      </c>
      <c r="AU22" s="77">
        <f t="shared" si="20"/>
        <v>307925.6925418569</v>
      </c>
      <c r="AV22" s="77">
        <f t="shared" si="21"/>
        <v>413097.11009174312</v>
      </c>
      <c r="AW22" s="77">
        <v>2457</v>
      </c>
      <c r="AX22" s="77">
        <v>676</v>
      </c>
      <c r="AY22" s="77">
        <v>496</v>
      </c>
      <c r="AZ22" s="53">
        <f t="shared" si="22"/>
        <v>0.27513227513227512</v>
      </c>
      <c r="BA22" s="53">
        <f t="shared" si="23"/>
        <v>0.20187220187220187</v>
      </c>
      <c r="BB22" s="77">
        <v>226340140</v>
      </c>
      <c r="BC22" s="77">
        <v>199567690</v>
      </c>
      <c r="BD22" s="77">
        <f t="shared" si="24"/>
        <v>334822.69230769231</v>
      </c>
      <c r="BE22" s="77">
        <f t="shared" si="25"/>
        <v>402354.21370967739</v>
      </c>
      <c r="BF22" s="77">
        <v>1197</v>
      </c>
      <c r="BG22" s="77">
        <v>366</v>
      </c>
      <c r="BH22" s="77">
        <v>273</v>
      </c>
      <c r="BI22" s="53">
        <f t="shared" si="26"/>
        <v>0.30576441102756891</v>
      </c>
      <c r="BJ22" s="53">
        <f t="shared" si="27"/>
        <v>0.22807017543859648</v>
      </c>
      <c r="BK22" s="77">
        <v>120998890</v>
      </c>
      <c r="BL22" s="77">
        <v>107936970</v>
      </c>
      <c r="BM22" s="77">
        <f t="shared" si="28"/>
        <v>330598.0601092896</v>
      </c>
      <c r="BN22" s="77">
        <f t="shared" si="29"/>
        <v>395373.51648351649</v>
      </c>
      <c r="BO22" s="77">
        <f t="shared" si="55"/>
        <v>18326</v>
      </c>
      <c r="BP22" s="77">
        <f t="shared" si="31"/>
        <v>2465</v>
      </c>
      <c r="BQ22" s="77">
        <f t="shared" si="31"/>
        <v>1637</v>
      </c>
      <c r="BR22" s="53">
        <f t="shared" si="32"/>
        <v>0.13450834879406309</v>
      </c>
      <c r="BS22" s="53">
        <f t="shared" si="33"/>
        <v>8.9326639746807809E-2</v>
      </c>
      <c r="BT22" s="77">
        <f t="shared" si="34"/>
        <v>804930330</v>
      </c>
      <c r="BU22" s="77">
        <f t="shared" si="34"/>
        <v>689047210</v>
      </c>
      <c r="BV22" s="77">
        <f t="shared" si="35"/>
        <v>326543.74442190671</v>
      </c>
      <c r="BW22" s="77">
        <f t="shared" si="36"/>
        <v>420920.71472205251</v>
      </c>
      <c r="BY22" s="90">
        <v>16</v>
      </c>
      <c r="BZ22" s="168" t="s">
        <v>55</v>
      </c>
      <c r="CA22" s="133">
        <v>17584</v>
      </c>
      <c r="CB22" s="133">
        <v>2468</v>
      </c>
      <c r="CC22" s="133">
        <v>1552</v>
      </c>
      <c r="CD22" s="27">
        <v>0.14035486806187444</v>
      </c>
      <c r="CE22" s="27">
        <v>8.8262056414922657E-2</v>
      </c>
      <c r="CF22" s="133">
        <v>752564320</v>
      </c>
      <c r="CG22" s="133">
        <v>644705100</v>
      </c>
      <c r="CH22" s="133">
        <v>304928.81685575366</v>
      </c>
      <c r="CI22" s="133">
        <v>415402.77061855671</v>
      </c>
      <c r="CK22" s="42" t="str">
        <f t="shared" si="37"/>
        <v>住吉区</v>
      </c>
      <c r="CL22" s="86">
        <f t="shared" si="0"/>
        <v>0.12798674271620164</v>
      </c>
      <c r="CM22" s="97">
        <f t="shared" si="38"/>
        <v>0.128</v>
      </c>
      <c r="CN22" s="97">
        <f t="shared" si="53"/>
        <v>0.13123043582952082</v>
      </c>
      <c r="CO22" s="97">
        <f t="shared" si="40"/>
        <v>0.13100000000000001</v>
      </c>
      <c r="CP22" s="135">
        <f t="shared" si="54"/>
        <v>-0.30000000000000027</v>
      </c>
      <c r="CQ22" s="42" t="str">
        <f t="shared" si="42"/>
        <v>城東区</v>
      </c>
      <c r="CR22" s="86">
        <f t="shared" si="1"/>
        <v>8.4897165291935306E-2</v>
      </c>
      <c r="CS22" s="86">
        <f t="shared" si="43"/>
        <v>8.5000000000000006E-2</v>
      </c>
      <c r="CT22" s="97">
        <f t="shared" si="44"/>
        <v>8.5157692452616909E-2</v>
      </c>
      <c r="CU22" s="97">
        <f t="shared" si="45"/>
        <v>8.5000000000000006E-2</v>
      </c>
      <c r="CV22" s="135">
        <f t="shared" si="46"/>
        <v>0</v>
      </c>
      <c r="CW22" s="43"/>
      <c r="CX22" s="86">
        <f t="shared" si="47"/>
        <v>0.121</v>
      </c>
      <c r="CY22" s="86">
        <f t="shared" si="48"/>
        <v>0.123</v>
      </c>
      <c r="CZ22" s="136">
        <f t="shared" si="49"/>
        <v>-0.20000000000000018</v>
      </c>
      <c r="DA22" s="86">
        <f t="shared" si="50"/>
        <v>0.08</v>
      </c>
      <c r="DB22" s="86">
        <f t="shared" si="51"/>
        <v>7.8E-2</v>
      </c>
      <c r="DC22" s="136">
        <f t="shared" si="52"/>
        <v>0.20000000000000018</v>
      </c>
      <c r="DD22" s="149">
        <v>0</v>
      </c>
    </row>
    <row r="23" spans="2:108" s="15" customFormat="1" ht="13.5" customHeight="1">
      <c r="B23" s="52">
        <v>17</v>
      </c>
      <c r="C23" s="168" t="s">
        <v>93</v>
      </c>
      <c r="D23" s="77">
        <v>48</v>
      </c>
      <c r="E23" s="77">
        <v>8</v>
      </c>
      <c r="F23" s="77">
        <v>4</v>
      </c>
      <c r="G23" s="53">
        <f t="shared" si="2"/>
        <v>0.16666666666666666</v>
      </c>
      <c r="H23" s="53">
        <f t="shared" si="3"/>
        <v>8.3333333333333329E-2</v>
      </c>
      <c r="I23" s="77">
        <v>3883820</v>
      </c>
      <c r="J23" s="77">
        <v>3451380</v>
      </c>
      <c r="K23" s="77">
        <f t="shared" si="4"/>
        <v>485477.5</v>
      </c>
      <c r="L23" s="77">
        <f t="shared" si="5"/>
        <v>862845</v>
      </c>
      <c r="M23" s="77">
        <v>153</v>
      </c>
      <c r="N23" s="77">
        <v>26</v>
      </c>
      <c r="O23" s="77">
        <v>14</v>
      </c>
      <c r="P23" s="53">
        <f t="shared" si="6"/>
        <v>0.16993464052287582</v>
      </c>
      <c r="Q23" s="53">
        <f t="shared" si="7"/>
        <v>9.1503267973856203E-2</v>
      </c>
      <c r="R23" s="77">
        <v>12718130</v>
      </c>
      <c r="S23" s="77">
        <v>9574150</v>
      </c>
      <c r="T23" s="77">
        <f t="shared" si="8"/>
        <v>489158.84615384613</v>
      </c>
      <c r="U23" s="77">
        <f t="shared" si="9"/>
        <v>683867.85714285716</v>
      </c>
      <c r="V23" s="77">
        <v>8183</v>
      </c>
      <c r="W23" s="77">
        <v>377</v>
      </c>
      <c r="X23" s="77">
        <v>198</v>
      </c>
      <c r="Y23" s="53">
        <f t="shared" si="10"/>
        <v>4.6071123060002446E-2</v>
      </c>
      <c r="Z23" s="53">
        <f t="shared" si="11"/>
        <v>2.4196504949285103E-2</v>
      </c>
      <c r="AA23" s="77">
        <v>108527860</v>
      </c>
      <c r="AB23" s="77">
        <v>74801930</v>
      </c>
      <c r="AC23" s="77">
        <f t="shared" si="12"/>
        <v>287872.30769230769</v>
      </c>
      <c r="AD23" s="77">
        <f t="shared" si="13"/>
        <v>377787.52525252523</v>
      </c>
      <c r="AE23" s="77">
        <v>7233</v>
      </c>
      <c r="AF23" s="77">
        <v>671</v>
      </c>
      <c r="AG23" s="77">
        <v>396</v>
      </c>
      <c r="AH23" s="53">
        <f t="shared" si="14"/>
        <v>9.2769252039264477E-2</v>
      </c>
      <c r="AI23" s="53">
        <f t="shared" si="15"/>
        <v>5.4749066777270844E-2</v>
      </c>
      <c r="AJ23" s="77">
        <v>217018930</v>
      </c>
      <c r="AK23" s="77">
        <v>175738620</v>
      </c>
      <c r="AL23" s="77">
        <f t="shared" si="16"/>
        <v>323426.12518628914</v>
      </c>
      <c r="AM23" s="77">
        <f t="shared" si="17"/>
        <v>443784.39393939392</v>
      </c>
      <c r="AN23" s="77">
        <v>5468</v>
      </c>
      <c r="AO23" s="77">
        <v>908</v>
      </c>
      <c r="AP23" s="77">
        <v>598</v>
      </c>
      <c r="AQ23" s="53">
        <f t="shared" si="18"/>
        <v>0.16605705925384054</v>
      </c>
      <c r="AR23" s="53">
        <f t="shared" si="19"/>
        <v>0.10936356986100951</v>
      </c>
      <c r="AS23" s="77">
        <v>281220340</v>
      </c>
      <c r="AT23" s="77">
        <v>236029560</v>
      </c>
      <c r="AU23" s="77">
        <f t="shared" si="20"/>
        <v>309714.03083700442</v>
      </c>
      <c r="AV23" s="77">
        <f t="shared" si="21"/>
        <v>394698.26086956525</v>
      </c>
      <c r="AW23" s="77">
        <v>3318</v>
      </c>
      <c r="AX23" s="77">
        <v>887</v>
      </c>
      <c r="AY23" s="77">
        <v>659</v>
      </c>
      <c r="AZ23" s="53">
        <f t="shared" si="22"/>
        <v>0.26732971669680533</v>
      </c>
      <c r="BA23" s="53">
        <f t="shared" si="23"/>
        <v>0.19861362266425558</v>
      </c>
      <c r="BB23" s="77">
        <v>287635540</v>
      </c>
      <c r="BC23" s="77">
        <v>255176560</v>
      </c>
      <c r="BD23" s="77">
        <f t="shared" si="24"/>
        <v>324279.07553551294</v>
      </c>
      <c r="BE23" s="77">
        <f t="shared" si="25"/>
        <v>387217.84522003034</v>
      </c>
      <c r="BF23" s="77">
        <v>1545</v>
      </c>
      <c r="BG23" s="77">
        <v>444</v>
      </c>
      <c r="BH23" s="77">
        <v>347</v>
      </c>
      <c r="BI23" s="53">
        <f t="shared" si="26"/>
        <v>0.287378640776699</v>
      </c>
      <c r="BJ23" s="53">
        <f t="shared" si="27"/>
        <v>0.22459546925566343</v>
      </c>
      <c r="BK23" s="77">
        <v>162328890</v>
      </c>
      <c r="BL23" s="77">
        <v>149488770</v>
      </c>
      <c r="BM23" s="77">
        <f t="shared" si="28"/>
        <v>365605.60810810811</v>
      </c>
      <c r="BN23" s="77">
        <f t="shared" si="29"/>
        <v>430803.37175792508</v>
      </c>
      <c r="BO23" s="77">
        <f t="shared" si="55"/>
        <v>25948</v>
      </c>
      <c r="BP23" s="77">
        <f t="shared" si="55"/>
        <v>3321</v>
      </c>
      <c r="BQ23" s="77">
        <f t="shared" si="55"/>
        <v>2216</v>
      </c>
      <c r="BR23" s="53">
        <f t="shared" si="32"/>
        <v>0.12798674271620164</v>
      </c>
      <c r="BS23" s="53">
        <f t="shared" si="33"/>
        <v>8.5401572375520277E-2</v>
      </c>
      <c r="BT23" s="77">
        <f t="shared" ref="BT23:BU80" si="56">SUM(I23,R23,AA23,AJ23,AS23,BB23,BK23)</f>
        <v>1073333510</v>
      </c>
      <c r="BU23" s="77">
        <f t="shared" si="56"/>
        <v>904260970</v>
      </c>
      <c r="BV23" s="77">
        <f t="shared" si="35"/>
        <v>323195.87774766638</v>
      </c>
      <c r="BW23" s="77">
        <f t="shared" si="36"/>
        <v>408060.00451263535</v>
      </c>
      <c r="BY23" s="90">
        <v>17</v>
      </c>
      <c r="BZ23" s="168" t="s">
        <v>93</v>
      </c>
      <c r="CA23" s="133">
        <v>24918</v>
      </c>
      <c r="CB23" s="133">
        <v>3270</v>
      </c>
      <c r="CC23" s="133">
        <v>2193</v>
      </c>
      <c r="CD23" s="27">
        <v>0.13123043582952082</v>
      </c>
      <c r="CE23" s="27">
        <v>8.800866843245847E-2</v>
      </c>
      <c r="CF23" s="133">
        <v>1059482500</v>
      </c>
      <c r="CG23" s="133">
        <v>887978090</v>
      </c>
      <c r="CH23" s="133">
        <v>324000.7645259939</v>
      </c>
      <c r="CI23" s="133">
        <v>404914.7697218422</v>
      </c>
      <c r="CK23" s="42" t="str">
        <f t="shared" si="37"/>
        <v>堺市西区</v>
      </c>
      <c r="CL23" s="86">
        <f t="shared" si="0"/>
        <v>0.12636316427211355</v>
      </c>
      <c r="CM23" s="97">
        <f t="shared" si="38"/>
        <v>0.126</v>
      </c>
      <c r="CN23" s="97">
        <f t="shared" si="53"/>
        <v>0.1308500045261157</v>
      </c>
      <c r="CO23" s="97">
        <f t="shared" si="40"/>
        <v>0.13100000000000001</v>
      </c>
      <c r="CP23" s="135">
        <f t="shared" si="54"/>
        <v>-0.50000000000000044</v>
      </c>
      <c r="CQ23" s="42" t="str">
        <f t="shared" si="42"/>
        <v>堺市西区</v>
      </c>
      <c r="CR23" s="86">
        <f t="shared" si="1"/>
        <v>8.4862385321100922E-2</v>
      </c>
      <c r="CS23" s="86">
        <f t="shared" si="43"/>
        <v>8.5000000000000006E-2</v>
      </c>
      <c r="CT23" s="97">
        <f t="shared" si="44"/>
        <v>8.7489816239703089E-2</v>
      </c>
      <c r="CU23" s="97">
        <f t="shared" si="45"/>
        <v>8.6999999999999994E-2</v>
      </c>
      <c r="CV23" s="135">
        <f t="shared" si="46"/>
        <v>-0.19999999999999879</v>
      </c>
      <c r="CW23" s="43"/>
      <c r="CX23" s="86">
        <f t="shared" si="47"/>
        <v>0.121</v>
      </c>
      <c r="CY23" s="86">
        <f t="shared" si="48"/>
        <v>0.123</v>
      </c>
      <c r="CZ23" s="136">
        <f t="shared" si="49"/>
        <v>-0.20000000000000018</v>
      </c>
      <c r="DA23" s="86">
        <f t="shared" si="50"/>
        <v>0.08</v>
      </c>
      <c r="DB23" s="86">
        <f t="shared" si="51"/>
        <v>7.8E-2</v>
      </c>
      <c r="DC23" s="136">
        <f t="shared" si="52"/>
        <v>0.20000000000000018</v>
      </c>
      <c r="DD23" s="149">
        <v>0</v>
      </c>
    </row>
    <row r="24" spans="2:108" s="15" customFormat="1" ht="13.5" customHeight="1">
      <c r="B24" s="52">
        <v>18</v>
      </c>
      <c r="C24" s="168" t="s">
        <v>56</v>
      </c>
      <c r="D24" s="77">
        <v>27</v>
      </c>
      <c r="E24" s="77">
        <v>4</v>
      </c>
      <c r="F24" s="77">
        <v>3</v>
      </c>
      <c r="G24" s="53">
        <f t="shared" si="2"/>
        <v>0.14814814814814814</v>
      </c>
      <c r="H24" s="53">
        <f t="shared" si="3"/>
        <v>0.1111111111111111</v>
      </c>
      <c r="I24" s="77">
        <v>2687410</v>
      </c>
      <c r="J24" s="77">
        <v>2561070</v>
      </c>
      <c r="K24" s="77">
        <f t="shared" si="4"/>
        <v>671852.5</v>
      </c>
      <c r="L24" s="77">
        <f t="shared" si="5"/>
        <v>853690</v>
      </c>
      <c r="M24" s="77">
        <v>107</v>
      </c>
      <c r="N24" s="77">
        <v>23</v>
      </c>
      <c r="O24" s="77">
        <v>17</v>
      </c>
      <c r="P24" s="53">
        <f t="shared" si="6"/>
        <v>0.21495327102803738</v>
      </c>
      <c r="Q24" s="53">
        <f t="shared" si="7"/>
        <v>0.15887850467289719</v>
      </c>
      <c r="R24" s="77">
        <v>14604370</v>
      </c>
      <c r="S24" s="77">
        <v>13750710</v>
      </c>
      <c r="T24" s="77">
        <f t="shared" si="8"/>
        <v>634972.60869565222</v>
      </c>
      <c r="U24" s="77">
        <f t="shared" si="9"/>
        <v>808865.29411764711</v>
      </c>
      <c r="V24" s="77">
        <v>7159</v>
      </c>
      <c r="W24" s="77">
        <v>345</v>
      </c>
      <c r="X24" s="77">
        <v>216</v>
      </c>
      <c r="Y24" s="53">
        <f t="shared" si="10"/>
        <v>4.8191088140801787E-2</v>
      </c>
      <c r="Z24" s="53">
        <f t="shared" si="11"/>
        <v>3.0171811705545466E-2</v>
      </c>
      <c r="AA24" s="77">
        <v>123317510</v>
      </c>
      <c r="AB24" s="77">
        <v>99949850</v>
      </c>
      <c r="AC24" s="77">
        <f t="shared" si="12"/>
        <v>357442.05797101447</v>
      </c>
      <c r="AD24" s="77">
        <f t="shared" si="13"/>
        <v>462730.78703703702</v>
      </c>
      <c r="AE24" s="77">
        <v>6564</v>
      </c>
      <c r="AF24" s="77">
        <v>645</v>
      </c>
      <c r="AG24" s="77">
        <v>397</v>
      </c>
      <c r="AH24" s="53">
        <f t="shared" si="14"/>
        <v>9.8263254113345522E-2</v>
      </c>
      <c r="AI24" s="53">
        <f t="shared" si="15"/>
        <v>6.0481413772090188E-2</v>
      </c>
      <c r="AJ24" s="77">
        <v>213712940</v>
      </c>
      <c r="AK24" s="77">
        <v>176845510</v>
      </c>
      <c r="AL24" s="77">
        <f t="shared" si="16"/>
        <v>331337.89147286821</v>
      </c>
      <c r="AM24" s="77">
        <f t="shared" si="17"/>
        <v>445454.68513853906</v>
      </c>
      <c r="AN24" s="77">
        <v>5067</v>
      </c>
      <c r="AO24" s="77">
        <v>895</v>
      </c>
      <c r="AP24" s="77">
        <v>629</v>
      </c>
      <c r="AQ24" s="53">
        <f t="shared" si="18"/>
        <v>0.17663311624235248</v>
      </c>
      <c r="AR24" s="53">
        <f t="shared" si="19"/>
        <v>0.12413656996250247</v>
      </c>
      <c r="AS24" s="77">
        <v>307381190</v>
      </c>
      <c r="AT24" s="77">
        <v>264755570</v>
      </c>
      <c r="AU24" s="77">
        <f t="shared" si="20"/>
        <v>343442.67039106146</v>
      </c>
      <c r="AV24" s="77">
        <f t="shared" si="21"/>
        <v>420915.05564387917</v>
      </c>
      <c r="AW24" s="77">
        <v>2929</v>
      </c>
      <c r="AX24" s="77">
        <v>822</v>
      </c>
      <c r="AY24" s="77">
        <v>643</v>
      </c>
      <c r="AZ24" s="53">
        <f t="shared" si="22"/>
        <v>0.28064185728917718</v>
      </c>
      <c r="BA24" s="53">
        <f t="shared" si="23"/>
        <v>0.21952884943666781</v>
      </c>
      <c r="BB24" s="77">
        <v>307081560</v>
      </c>
      <c r="BC24" s="77">
        <v>275883510</v>
      </c>
      <c r="BD24" s="77">
        <f t="shared" si="24"/>
        <v>373578.54014598537</v>
      </c>
      <c r="BE24" s="77">
        <f t="shared" si="25"/>
        <v>429056.78071539657</v>
      </c>
      <c r="BF24" s="77">
        <v>1344</v>
      </c>
      <c r="BG24" s="77">
        <v>432</v>
      </c>
      <c r="BH24" s="77">
        <v>360</v>
      </c>
      <c r="BI24" s="53">
        <f t="shared" si="26"/>
        <v>0.32142857142857145</v>
      </c>
      <c r="BJ24" s="53">
        <f t="shared" si="27"/>
        <v>0.26785714285714285</v>
      </c>
      <c r="BK24" s="77">
        <v>183500220</v>
      </c>
      <c r="BL24" s="77">
        <v>158036630</v>
      </c>
      <c r="BM24" s="77">
        <f t="shared" si="28"/>
        <v>424769.02777777775</v>
      </c>
      <c r="BN24" s="77">
        <f t="shared" si="29"/>
        <v>438990.63888888888</v>
      </c>
      <c r="BO24" s="77">
        <f t="shared" si="55"/>
        <v>23197</v>
      </c>
      <c r="BP24" s="77">
        <f t="shared" si="55"/>
        <v>3166</v>
      </c>
      <c r="BQ24" s="77">
        <f t="shared" si="55"/>
        <v>2265</v>
      </c>
      <c r="BR24" s="53">
        <f t="shared" si="32"/>
        <v>0.13648316592662843</v>
      </c>
      <c r="BS24" s="53">
        <f t="shared" si="33"/>
        <v>9.7641936457300516E-2</v>
      </c>
      <c r="BT24" s="77">
        <f t="shared" si="56"/>
        <v>1152285200</v>
      </c>
      <c r="BU24" s="77">
        <f t="shared" si="56"/>
        <v>991782850</v>
      </c>
      <c r="BV24" s="77">
        <f t="shared" si="35"/>
        <v>363956.15919140872</v>
      </c>
      <c r="BW24" s="77">
        <f t="shared" si="36"/>
        <v>437873.22295805742</v>
      </c>
      <c r="BY24" s="90">
        <v>18</v>
      </c>
      <c r="BZ24" s="168" t="s">
        <v>56</v>
      </c>
      <c r="CA24" s="133">
        <v>22386</v>
      </c>
      <c r="CB24" s="133">
        <v>3114</v>
      </c>
      <c r="CC24" s="133">
        <v>2134</v>
      </c>
      <c r="CD24" s="27">
        <v>0.139104797641383</v>
      </c>
      <c r="CE24" s="27">
        <v>9.5327436790851428E-2</v>
      </c>
      <c r="CF24" s="133">
        <v>1093876480</v>
      </c>
      <c r="CG24" s="133">
        <v>918660740</v>
      </c>
      <c r="CH24" s="133">
        <v>351276.96852922288</v>
      </c>
      <c r="CI24" s="133">
        <v>430487.69447047799</v>
      </c>
      <c r="CK24" s="42" t="str">
        <f t="shared" si="37"/>
        <v>大阪市</v>
      </c>
      <c r="CL24" s="86">
        <f t="shared" si="0"/>
        <v>0.12552909090452904</v>
      </c>
      <c r="CM24" s="97">
        <f t="shared" si="38"/>
        <v>0.126</v>
      </c>
      <c r="CN24" s="97">
        <f t="shared" si="53"/>
        <v>0.12948617055487724</v>
      </c>
      <c r="CO24" s="97">
        <f t="shared" si="40"/>
        <v>0.129</v>
      </c>
      <c r="CP24" s="135">
        <f t="shared" si="54"/>
        <v>-0.30000000000000027</v>
      </c>
      <c r="CQ24" s="42" t="str">
        <f t="shared" si="42"/>
        <v>生野区</v>
      </c>
      <c r="CR24" s="86">
        <f t="shared" si="1"/>
        <v>8.3670041312934124E-2</v>
      </c>
      <c r="CS24" s="86">
        <f t="shared" si="43"/>
        <v>8.4000000000000005E-2</v>
      </c>
      <c r="CT24" s="97">
        <f t="shared" si="44"/>
        <v>8.1242980157244474E-2</v>
      </c>
      <c r="CU24" s="97">
        <f t="shared" si="45"/>
        <v>8.1000000000000003E-2</v>
      </c>
      <c r="CV24" s="135">
        <f t="shared" si="46"/>
        <v>0.30000000000000027</v>
      </c>
      <c r="CW24" s="43"/>
      <c r="CX24" s="86">
        <f t="shared" si="47"/>
        <v>0.121</v>
      </c>
      <c r="CY24" s="86">
        <f t="shared" si="48"/>
        <v>0.123</v>
      </c>
      <c r="CZ24" s="136">
        <f t="shared" si="49"/>
        <v>-0.20000000000000018</v>
      </c>
      <c r="DA24" s="86">
        <f t="shared" si="50"/>
        <v>0.08</v>
      </c>
      <c r="DB24" s="86">
        <f t="shared" si="51"/>
        <v>7.8E-2</v>
      </c>
      <c r="DC24" s="136">
        <f t="shared" si="52"/>
        <v>0.20000000000000018</v>
      </c>
      <c r="DD24" s="149">
        <v>0</v>
      </c>
    </row>
    <row r="25" spans="2:108" s="15" customFormat="1" ht="13.5" customHeight="1">
      <c r="B25" s="52">
        <v>19</v>
      </c>
      <c r="C25" s="168" t="s">
        <v>94</v>
      </c>
      <c r="D25" s="77">
        <v>33</v>
      </c>
      <c r="E25" s="77">
        <v>4</v>
      </c>
      <c r="F25" s="77">
        <v>4</v>
      </c>
      <c r="G25" s="53">
        <f t="shared" si="2"/>
        <v>0.12121212121212122</v>
      </c>
      <c r="H25" s="53">
        <f t="shared" si="3"/>
        <v>0.12121212121212122</v>
      </c>
      <c r="I25" s="77">
        <v>1737190</v>
      </c>
      <c r="J25" s="77">
        <v>1701000</v>
      </c>
      <c r="K25" s="77">
        <f t="shared" si="4"/>
        <v>434297.5</v>
      </c>
      <c r="L25" s="77">
        <f t="shared" si="5"/>
        <v>425250</v>
      </c>
      <c r="M25" s="77">
        <v>145</v>
      </c>
      <c r="N25" s="77">
        <v>30</v>
      </c>
      <c r="O25" s="77">
        <v>17</v>
      </c>
      <c r="P25" s="53">
        <f t="shared" si="6"/>
        <v>0.20689655172413793</v>
      </c>
      <c r="Q25" s="53">
        <f t="shared" si="7"/>
        <v>0.11724137931034483</v>
      </c>
      <c r="R25" s="77">
        <v>11702370</v>
      </c>
      <c r="S25" s="77">
        <v>10126040</v>
      </c>
      <c r="T25" s="77">
        <f t="shared" si="8"/>
        <v>390079</v>
      </c>
      <c r="U25" s="77">
        <f t="shared" si="9"/>
        <v>595649.4117647059</v>
      </c>
      <c r="V25" s="77">
        <v>5178</v>
      </c>
      <c r="W25" s="77">
        <v>277</v>
      </c>
      <c r="X25" s="77">
        <v>151</v>
      </c>
      <c r="Y25" s="53">
        <f t="shared" si="10"/>
        <v>5.3495558130552338E-2</v>
      </c>
      <c r="Z25" s="53">
        <f t="shared" si="11"/>
        <v>2.9161838547701817E-2</v>
      </c>
      <c r="AA25" s="77">
        <v>89652340</v>
      </c>
      <c r="AB25" s="77">
        <v>65868470</v>
      </c>
      <c r="AC25" s="77">
        <f t="shared" si="12"/>
        <v>323654.65703971119</v>
      </c>
      <c r="AD25" s="77">
        <f t="shared" si="13"/>
        <v>436215.03311258281</v>
      </c>
      <c r="AE25" s="77">
        <v>4624</v>
      </c>
      <c r="AF25" s="77">
        <v>455</v>
      </c>
      <c r="AG25" s="77">
        <v>256</v>
      </c>
      <c r="AH25" s="53">
        <f t="shared" si="14"/>
        <v>9.8399653979238749E-2</v>
      </c>
      <c r="AI25" s="53">
        <f t="shared" si="15"/>
        <v>5.536332179930796E-2</v>
      </c>
      <c r="AJ25" s="77">
        <v>120182190</v>
      </c>
      <c r="AK25" s="77">
        <v>93651800</v>
      </c>
      <c r="AL25" s="77">
        <f t="shared" si="16"/>
        <v>264136.68131868134</v>
      </c>
      <c r="AM25" s="77">
        <f t="shared" si="17"/>
        <v>365827.34375</v>
      </c>
      <c r="AN25" s="77">
        <v>3315</v>
      </c>
      <c r="AO25" s="77">
        <v>524</v>
      </c>
      <c r="AP25" s="77">
        <v>332</v>
      </c>
      <c r="AQ25" s="53">
        <f t="shared" si="18"/>
        <v>0.15806938159879336</v>
      </c>
      <c r="AR25" s="53">
        <f t="shared" si="19"/>
        <v>0.10015082956259427</v>
      </c>
      <c r="AS25" s="77">
        <v>154049570</v>
      </c>
      <c r="AT25" s="77">
        <v>125730360</v>
      </c>
      <c r="AU25" s="77">
        <f t="shared" si="20"/>
        <v>293987.72900763358</v>
      </c>
      <c r="AV25" s="77">
        <f t="shared" si="21"/>
        <v>378705.90361445781</v>
      </c>
      <c r="AW25" s="77">
        <v>1923</v>
      </c>
      <c r="AX25" s="77">
        <v>445</v>
      </c>
      <c r="AY25" s="77">
        <v>304</v>
      </c>
      <c r="AZ25" s="53">
        <f t="shared" si="22"/>
        <v>0.23140925637025481</v>
      </c>
      <c r="BA25" s="53">
        <f t="shared" si="23"/>
        <v>0.1580863234529381</v>
      </c>
      <c r="BB25" s="77">
        <v>133989880</v>
      </c>
      <c r="BC25" s="77">
        <v>117237920</v>
      </c>
      <c r="BD25" s="77">
        <f t="shared" si="24"/>
        <v>301100.85393258429</v>
      </c>
      <c r="BE25" s="77">
        <f t="shared" si="25"/>
        <v>385651.05263157893</v>
      </c>
      <c r="BF25" s="77">
        <v>828</v>
      </c>
      <c r="BG25" s="77">
        <v>195</v>
      </c>
      <c r="BH25" s="77">
        <v>144</v>
      </c>
      <c r="BI25" s="53">
        <f t="shared" si="26"/>
        <v>0.23550724637681159</v>
      </c>
      <c r="BJ25" s="53">
        <f t="shared" si="27"/>
        <v>0.17391304347826086</v>
      </c>
      <c r="BK25" s="77">
        <v>61476510</v>
      </c>
      <c r="BL25" s="77">
        <v>55410510</v>
      </c>
      <c r="BM25" s="77">
        <f t="shared" si="28"/>
        <v>315264.15384615387</v>
      </c>
      <c r="BN25" s="77">
        <f t="shared" si="29"/>
        <v>384795.20833333331</v>
      </c>
      <c r="BO25" s="77">
        <f t="shared" si="55"/>
        <v>16046</v>
      </c>
      <c r="BP25" s="77">
        <f t="shared" si="55"/>
        <v>1930</v>
      </c>
      <c r="BQ25" s="77">
        <f t="shared" si="55"/>
        <v>1208</v>
      </c>
      <c r="BR25" s="53">
        <f t="shared" si="32"/>
        <v>0.12027919730774024</v>
      </c>
      <c r="BS25" s="53">
        <f t="shared" si="33"/>
        <v>7.5283559765673691E-2</v>
      </c>
      <c r="BT25" s="77">
        <f t="shared" si="56"/>
        <v>572790050</v>
      </c>
      <c r="BU25" s="77">
        <f t="shared" si="56"/>
        <v>469726100</v>
      </c>
      <c r="BV25" s="77">
        <f t="shared" si="35"/>
        <v>296782.40932642488</v>
      </c>
      <c r="BW25" s="77">
        <f t="shared" si="36"/>
        <v>388846.10927152319</v>
      </c>
      <c r="BY25" s="90">
        <v>19</v>
      </c>
      <c r="BZ25" s="168" t="s">
        <v>94</v>
      </c>
      <c r="CA25" s="133">
        <v>15563</v>
      </c>
      <c r="CB25" s="133">
        <v>1872</v>
      </c>
      <c r="CC25" s="133">
        <v>1103</v>
      </c>
      <c r="CD25" s="27">
        <v>0.12028529203881</v>
      </c>
      <c r="CE25" s="27">
        <v>7.08732249566279E-2</v>
      </c>
      <c r="CF25" s="133">
        <v>521547200</v>
      </c>
      <c r="CG25" s="133">
        <v>420579790</v>
      </c>
      <c r="CH25" s="133">
        <v>278604.2735042735</v>
      </c>
      <c r="CI25" s="133">
        <v>381305.33998186764</v>
      </c>
      <c r="CK25" s="42" t="str">
        <f t="shared" si="37"/>
        <v>城東区</v>
      </c>
      <c r="CL25" s="86">
        <f t="shared" si="0"/>
        <v>0.12293340056910276</v>
      </c>
      <c r="CM25" s="97">
        <f t="shared" si="38"/>
        <v>0.123</v>
      </c>
      <c r="CN25" s="97">
        <f t="shared" si="53"/>
        <v>0.12487282866724443</v>
      </c>
      <c r="CO25" s="97">
        <f t="shared" si="40"/>
        <v>0.125</v>
      </c>
      <c r="CP25" s="135">
        <f t="shared" si="54"/>
        <v>-0.20000000000000018</v>
      </c>
      <c r="CQ25" s="42" t="str">
        <f t="shared" si="42"/>
        <v>大阪市</v>
      </c>
      <c r="CR25" s="86">
        <f t="shared" si="1"/>
        <v>8.2022576217944052E-2</v>
      </c>
      <c r="CS25" s="86">
        <f t="shared" si="43"/>
        <v>8.2000000000000003E-2</v>
      </c>
      <c r="CT25" s="97">
        <f t="shared" si="44"/>
        <v>8.1732164473529406E-2</v>
      </c>
      <c r="CU25" s="97">
        <f t="shared" si="45"/>
        <v>8.2000000000000003E-2</v>
      </c>
      <c r="CV25" s="135">
        <f t="shared" si="46"/>
        <v>0</v>
      </c>
      <c r="CW25" s="43"/>
      <c r="CX25" s="86">
        <f t="shared" si="47"/>
        <v>0.121</v>
      </c>
      <c r="CY25" s="86">
        <f t="shared" si="48"/>
        <v>0.123</v>
      </c>
      <c r="CZ25" s="136">
        <f t="shared" si="49"/>
        <v>-0.20000000000000018</v>
      </c>
      <c r="DA25" s="86">
        <f t="shared" si="50"/>
        <v>0.08</v>
      </c>
      <c r="DB25" s="86">
        <f t="shared" si="51"/>
        <v>7.8E-2</v>
      </c>
      <c r="DC25" s="136">
        <f t="shared" si="52"/>
        <v>0.20000000000000018</v>
      </c>
      <c r="DD25" s="149">
        <v>0</v>
      </c>
    </row>
    <row r="26" spans="2:108" s="15" customFormat="1" ht="13.5" customHeight="1">
      <c r="B26" s="52">
        <v>20</v>
      </c>
      <c r="C26" s="168" t="s">
        <v>95</v>
      </c>
      <c r="D26" s="77">
        <v>41</v>
      </c>
      <c r="E26" s="77">
        <v>5</v>
      </c>
      <c r="F26" s="77">
        <v>3</v>
      </c>
      <c r="G26" s="53">
        <f t="shared" si="2"/>
        <v>0.12195121951219512</v>
      </c>
      <c r="H26" s="53">
        <f t="shared" si="3"/>
        <v>7.3170731707317069E-2</v>
      </c>
      <c r="I26" s="77">
        <v>3358340</v>
      </c>
      <c r="J26" s="77">
        <v>2837170</v>
      </c>
      <c r="K26" s="77">
        <f t="shared" si="4"/>
        <v>671668</v>
      </c>
      <c r="L26" s="77">
        <f t="shared" si="5"/>
        <v>945723.33333333337</v>
      </c>
      <c r="M26" s="77">
        <v>122</v>
      </c>
      <c r="N26" s="77">
        <v>20</v>
      </c>
      <c r="O26" s="77">
        <v>6</v>
      </c>
      <c r="P26" s="53">
        <f t="shared" si="6"/>
        <v>0.16393442622950818</v>
      </c>
      <c r="Q26" s="53">
        <f t="shared" si="7"/>
        <v>4.9180327868852458E-2</v>
      </c>
      <c r="R26" s="77">
        <v>7037270</v>
      </c>
      <c r="S26" s="77">
        <v>5597320</v>
      </c>
      <c r="T26" s="77">
        <f t="shared" si="8"/>
        <v>351863.5</v>
      </c>
      <c r="U26" s="77">
        <f t="shared" si="9"/>
        <v>932886.66666666663</v>
      </c>
      <c r="V26" s="77">
        <v>8730</v>
      </c>
      <c r="W26" s="77">
        <v>354</v>
      </c>
      <c r="X26" s="77">
        <v>203</v>
      </c>
      <c r="Y26" s="53">
        <f t="shared" si="10"/>
        <v>4.054982817869416E-2</v>
      </c>
      <c r="Z26" s="53">
        <f t="shared" si="11"/>
        <v>2.3253150057273769E-2</v>
      </c>
      <c r="AA26" s="77">
        <v>101232890</v>
      </c>
      <c r="AB26" s="77">
        <v>76422330</v>
      </c>
      <c r="AC26" s="77">
        <f t="shared" si="12"/>
        <v>285968.61581920902</v>
      </c>
      <c r="AD26" s="77">
        <f t="shared" si="13"/>
        <v>376464.67980295565</v>
      </c>
      <c r="AE26" s="77">
        <v>7243</v>
      </c>
      <c r="AF26" s="77">
        <v>600</v>
      </c>
      <c r="AG26" s="77">
        <v>339</v>
      </c>
      <c r="AH26" s="53">
        <f t="shared" si="14"/>
        <v>8.2838602788899623E-2</v>
      </c>
      <c r="AI26" s="53">
        <f t="shared" si="15"/>
        <v>4.6803810575728293E-2</v>
      </c>
      <c r="AJ26" s="77">
        <v>163913850</v>
      </c>
      <c r="AK26" s="77">
        <v>137178810</v>
      </c>
      <c r="AL26" s="77">
        <f t="shared" si="16"/>
        <v>273189.75</v>
      </c>
      <c r="AM26" s="77">
        <f t="shared" si="17"/>
        <v>404657.25663716812</v>
      </c>
      <c r="AN26" s="77">
        <v>5001</v>
      </c>
      <c r="AO26" s="77">
        <v>793</v>
      </c>
      <c r="AP26" s="77">
        <v>508</v>
      </c>
      <c r="AQ26" s="53">
        <f t="shared" si="18"/>
        <v>0.15856828634273146</v>
      </c>
      <c r="AR26" s="53">
        <f t="shared" si="19"/>
        <v>0.10157968406318736</v>
      </c>
      <c r="AS26" s="77">
        <v>237723180</v>
      </c>
      <c r="AT26" s="77">
        <v>211933640</v>
      </c>
      <c r="AU26" s="77">
        <f t="shared" si="20"/>
        <v>299777.02395964693</v>
      </c>
      <c r="AV26" s="77">
        <f t="shared" si="21"/>
        <v>417192.20472440944</v>
      </c>
      <c r="AW26" s="77">
        <v>2752</v>
      </c>
      <c r="AX26" s="77">
        <v>667</v>
      </c>
      <c r="AY26" s="77">
        <v>495</v>
      </c>
      <c r="AZ26" s="53">
        <f t="shared" si="22"/>
        <v>0.24236918604651161</v>
      </c>
      <c r="BA26" s="53">
        <f t="shared" si="23"/>
        <v>0.17986918604651161</v>
      </c>
      <c r="BB26" s="77">
        <v>220169860</v>
      </c>
      <c r="BC26" s="77">
        <v>196716110</v>
      </c>
      <c r="BD26" s="77">
        <f t="shared" si="24"/>
        <v>330089.7451274363</v>
      </c>
      <c r="BE26" s="77">
        <f t="shared" si="25"/>
        <v>397406.28282828286</v>
      </c>
      <c r="BF26" s="77">
        <v>1209</v>
      </c>
      <c r="BG26" s="77">
        <v>357</v>
      </c>
      <c r="BH26" s="77">
        <v>306</v>
      </c>
      <c r="BI26" s="53">
        <f t="shared" si="26"/>
        <v>0.29528535980148884</v>
      </c>
      <c r="BJ26" s="53">
        <f t="shared" si="27"/>
        <v>0.25310173697270472</v>
      </c>
      <c r="BK26" s="77">
        <v>130383780</v>
      </c>
      <c r="BL26" s="77">
        <v>121782140</v>
      </c>
      <c r="BM26" s="77">
        <f t="shared" si="28"/>
        <v>365220.67226890754</v>
      </c>
      <c r="BN26" s="77">
        <f t="shared" si="29"/>
        <v>397980.84967320261</v>
      </c>
      <c r="BO26" s="77">
        <f t="shared" si="55"/>
        <v>25098</v>
      </c>
      <c r="BP26" s="77">
        <f t="shared" si="55"/>
        <v>2796</v>
      </c>
      <c r="BQ26" s="77">
        <f t="shared" si="55"/>
        <v>1860</v>
      </c>
      <c r="BR26" s="53">
        <f t="shared" si="32"/>
        <v>0.1114032990676548</v>
      </c>
      <c r="BS26" s="53">
        <f t="shared" si="33"/>
        <v>7.4109490796079369E-2</v>
      </c>
      <c r="BT26" s="77">
        <f t="shared" si="56"/>
        <v>863819170</v>
      </c>
      <c r="BU26" s="77">
        <f t="shared" si="56"/>
        <v>752467520</v>
      </c>
      <c r="BV26" s="77">
        <f t="shared" si="35"/>
        <v>308948.20100143063</v>
      </c>
      <c r="BW26" s="77">
        <f t="shared" si="36"/>
        <v>404552.43010752689</v>
      </c>
      <c r="BY26" s="90">
        <v>20</v>
      </c>
      <c r="BZ26" s="168" t="s">
        <v>95</v>
      </c>
      <c r="CA26" s="133">
        <v>23794</v>
      </c>
      <c r="CB26" s="133">
        <v>2889</v>
      </c>
      <c r="CC26" s="133">
        <v>1785</v>
      </c>
      <c r="CD26" s="27">
        <v>0.12141716399092208</v>
      </c>
      <c r="CE26" s="27">
        <v>7.501891233083971E-2</v>
      </c>
      <c r="CF26" s="133">
        <v>878910680</v>
      </c>
      <c r="CG26" s="133">
        <v>725705280</v>
      </c>
      <c r="CH26" s="133">
        <v>304226.61128418136</v>
      </c>
      <c r="CI26" s="133">
        <v>406557.57983193279</v>
      </c>
      <c r="CK26" s="42" t="str">
        <f t="shared" si="37"/>
        <v>西淀川区</v>
      </c>
      <c r="CL26" s="86">
        <f t="shared" si="0"/>
        <v>0.12270479029744563</v>
      </c>
      <c r="CM26" s="97">
        <f t="shared" si="38"/>
        <v>0.123</v>
      </c>
      <c r="CN26" s="97">
        <f t="shared" si="53"/>
        <v>0.12562956657444846</v>
      </c>
      <c r="CO26" s="97">
        <f t="shared" si="40"/>
        <v>0.126</v>
      </c>
      <c r="CP26" s="135">
        <f t="shared" si="54"/>
        <v>-0.30000000000000027</v>
      </c>
      <c r="CQ26" s="42" t="str">
        <f t="shared" si="42"/>
        <v>東大阪市</v>
      </c>
      <c r="CR26" s="86">
        <f t="shared" si="1"/>
        <v>8.1385892314684141E-2</v>
      </c>
      <c r="CS26" s="86">
        <f t="shared" si="43"/>
        <v>8.1000000000000003E-2</v>
      </c>
      <c r="CT26" s="97">
        <f t="shared" si="44"/>
        <v>7.9729038535909874E-2</v>
      </c>
      <c r="CU26" s="97">
        <f t="shared" si="45"/>
        <v>0.08</v>
      </c>
      <c r="CV26" s="135">
        <f t="shared" si="46"/>
        <v>0.10000000000000009</v>
      </c>
      <c r="CW26" s="43"/>
      <c r="CX26" s="86">
        <f t="shared" si="47"/>
        <v>0.121</v>
      </c>
      <c r="CY26" s="86">
        <f t="shared" si="48"/>
        <v>0.123</v>
      </c>
      <c r="CZ26" s="136">
        <f t="shared" si="49"/>
        <v>-0.20000000000000018</v>
      </c>
      <c r="DA26" s="86">
        <f t="shared" si="50"/>
        <v>0.08</v>
      </c>
      <c r="DB26" s="86">
        <f t="shared" si="51"/>
        <v>7.8E-2</v>
      </c>
      <c r="DC26" s="136">
        <f t="shared" si="52"/>
        <v>0.20000000000000018</v>
      </c>
      <c r="DD26" s="149">
        <v>0</v>
      </c>
    </row>
    <row r="27" spans="2:108" s="15" customFormat="1" ht="13.5" customHeight="1">
      <c r="B27" s="52">
        <v>21</v>
      </c>
      <c r="C27" s="168" t="s">
        <v>96</v>
      </c>
      <c r="D27" s="77">
        <v>40</v>
      </c>
      <c r="E27" s="77">
        <v>3</v>
      </c>
      <c r="F27" s="77">
        <v>1</v>
      </c>
      <c r="G27" s="53">
        <f t="shared" si="2"/>
        <v>7.4999999999999997E-2</v>
      </c>
      <c r="H27" s="53">
        <f t="shared" si="3"/>
        <v>2.5000000000000001E-2</v>
      </c>
      <c r="I27" s="77">
        <v>532330</v>
      </c>
      <c r="J27" s="77">
        <v>208230</v>
      </c>
      <c r="K27" s="77">
        <f t="shared" si="4"/>
        <v>177443.33333333334</v>
      </c>
      <c r="L27" s="77">
        <f t="shared" si="5"/>
        <v>208230</v>
      </c>
      <c r="M27" s="77">
        <v>99</v>
      </c>
      <c r="N27" s="77">
        <v>15</v>
      </c>
      <c r="O27" s="77">
        <v>9</v>
      </c>
      <c r="P27" s="53">
        <f t="shared" si="6"/>
        <v>0.15151515151515152</v>
      </c>
      <c r="Q27" s="53">
        <f t="shared" si="7"/>
        <v>9.0909090909090912E-2</v>
      </c>
      <c r="R27" s="77">
        <v>10537750</v>
      </c>
      <c r="S27" s="77">
        <v>4494220</v>
      </c>
      <c r="T27" s="77">
        <f t="shared" si="8"/>
        <v>702516.66666666663</v>
      </c>
      <c r="U27" s="77">
        <f t="shared" si="9"/>
        <v>499357.77777777775</v>
      </c>
      <c r="V27" s="77">
        <v>5337</v>
      </c>
      <c r="W27" s="77">
        <v>212</v>
      </c>
      <c r="X27" s="77">
        <v>119</v>
      </c>
      <c r="Y27" s="53">
        <f t="shared" si="10"/>
        <v>3.9722690650178E-2</v>
      </c>
      <c r="Z27" s="53">
        <f t="shared" si="11"/>
        <v>2.2297170695147087E-2</v>
      </c>
      <c r="AA27" s="77">
        <v>72494920</v>
      </c>
      <c r="AB27" s="77">
        <v>45839760</v>
      </c>
      <c r="AC27" s="77">
        <f t="shared" si="12"/>
        <v>341957.16981132078</v>
      </c>
      <c r="AD27" s="77">
        <f t="shared" si="13"/>
        <v>385208.06722689077</v>
      </c>
      <c r="AE27" s="77">
        <v>4902</v>
      </c>
      <c r="AF27" s="77">
        <v>402</v>
      </c>
      <c r="AG27" s="77">
        <v>216</v>
      </c>
      <c r="AH27" s="53">
        <f t="shared" si="14"/>
        <v>8.2007343941248464E-2</v>
      </c>
      <c r="AI27" s="53">
        <f t="shared" si="15"/>
        <v>4.4063647490820076E-2</v>
      </c>
      <c r="AJ27" s="77">
        <v>127837480</v>
      </c>
      <c r="AK27" s="77">
        <v>96912550</v>
      </c>
      <c r="AL27" s="77">
        <f t="shared" si="16"/>
        <v>318003.68159203982</v>
      </c>
      <c r="AM27" s="77">
        <f t="shared" si="17"/>
        <v>448669.21296296298</v>
      </c>
      <c r="AN27" s="77">
        <v>3509</v>
      </c>
      <c r="AO27" s="77">
        <v>574</v>
      </c>
      <c r="AP27" s="77">
        <v>375</v>
      </c>
      <c r="AQ27" s="53">
        <f t="shared" si="18"/>
        <v>0.16357936734112283</v>
      </c>
      <c r="AR27" s="53">
        <f t="shared" si="19"/>
        <v>0.10686805357651753</v>
      </c>
      <c r="AS27" s="77">
        <v>200075190</v>
      </c>
      <c r="AT27" s="77">
        <v>172609780</v>
      </c>
      <c r="AU27" s="77">
        <f t="shared" si="20"/>
        <v>348563.04878048779</v>
      </c>
      <c r="AV27" s="77">
        <f t="shared" si="21"/>
        <v>460292.74666666664</v>
      </c>
      <c r="AW27" s="77">
        <v>1820</v>
      </c>
      <c r="AX27" s="77">
        <v>434</v>
      </c>
      <c r="AY27" s="77">
        <v>311</v>
      </c>
      <c r="AZ27" s="53">
        <f t="shared" si="22"/>
        <v>0.23846153846153847</v>
      </c>
      <c r="BA27" s="53">
        <f t="shared" si="23"/>
        <v>0.17087912087912088</v>
      </c>
      <c r="BB27" s="77">
        <v>161649270</v>
      </c>
      <c r="BC27" s="77">
        <v>140170470</v>
      </c>
      <c r="BD27" s="77">
        <f t="shared" si="24"/>
        <v>372463.75576036866</v>
      </c>
      <c r="BE27" s="77">
        <f t="shared" si="25"/>
        <v>450708.90675241157</v>
      </c>
      <c r="BF27" s="77">
        <v>658</v>
      </c>
      <c r="BG27" s="77">
        <v>194</v>
      </c>
      <c r="BH27" s="77">
        <v>159</v>
      </c>
      <c r="BI27" s="53">
        <f t="shared" si="26"/>
        <v>0.29483282674772038</v>
      </c>
      <c r="BJ27" s="53">
        <f t="shared" si="27"/>
        <v>0.24164133738601823</v>
      </c>
      <c r="BK27" s="77">
        <v>86457950</v>
      </c>
      <c r="BL27" s="77">
        <v>72376740</v>
      </c>
      <c r="BM27" s="77">
        <f t="shared" si="28"/>
        <v>445659.53608247422</v>
      </c>
      <c r="BN27" s="77">
        <f t="shared" si="29"/>
        <v>455199.62264150946</v>
      </c>
      <c r="BO27" s="77">
        <f t="shared" si="55"/>
        <v>16365</v>
      </c>
      <c r="BP27" s="77">
        <f t="shared" si="55"/>
        <v>1834</v>
      </c>
      <c r="BQ27" s="77">
        <f t="shared" si="55"/>
        <v>1190</v>
      </c>
      <c r="BR27" s="53">
        <f t="shared" si="32"/>
        <v>0.11206843874121601</v>
      </c>
      <c r="BS27" s="53">
        <f t="shared" si="33"/>
        <v>7.2716162542010382E-2</v>
      </c>
      <c r="BT27" s="77">
        <f t="shared" si="56"/>
        <v>659584890</v>
      </c>
      <c r="BU27" s="77">
        <f t="shared" si="56"/>
        <v>532611750</v>
      </c>
      <c r="BV27" s="77">
        <f t="shared" si="35"/>
        <v>359642.7971646674</v>
      </c>
      <c r="BW27" s="77">
        <f t="shared" si="36"/>
        <v>447572.89915966388</v>
      </c>
      <c r="BY27" s="90">
        <v>21</v>
      </c>
      <c r="BZ27" s="168" t="s">
        <v>96</v>
      </c>
      <c r="CA27" s="133">
        <v>15666</v>
      </c>
      <c r="CB27" s="133">
        <v>1792</v>
      </c>
      <c r="CC27" s="133">
        <v>1123</v>
      </c>
      <c r="CD27" s="27">
        <v>0.11438784629133154</v>
      </c>
      <c r="CE27" s="27">
        <v>7.1683901442614578E-2</v>
      </c>
      <c r="CF27" s="133">
        <v>635177490</v>
      </c>
      <c r="CG27" s="133">
        <v>504320220</v>
      </c>
      <c r="CH27" s="133">
        <v>354451.72433035716</v>
      </c>
      <c r="CI27" s="133">
        <v>449083.00979519146</v>
      </c>
      <c r="CK27" s="42" t="str">
        <f t="shared" si="37"/>
        <v>都島区</v>
      </c>
      <c r="CL27" s="86">
        <f t="shared" si="0"/>
        <v>0.12267561983471074</v>
      </c>
      <c r="CM27" s="97">
        <f t="shared" si="38"/>
        <v>0.123</v>
      </c>
      <c r="CN27" s="97">
        <f t="shared" si="53"/>
        <v>0.12397652838427947</v>
      </c>
      <c r="CO27" s="97">
        <f t="shared" si="40"/>
        <v>0.124</v>
      </c>
      <c r="CP27" s="135">
        <f t="shared" si="54"/>
        <v>-0.10000000000000009</v>
      </c>
      <c r="CQ27" s="42" t="str">
        <f t="shared" si="42"/>
        <v>松原市</v>
      </c>
      <c r="CR27" s="86">
        <f t="shared" si="1"/>
        <v>8.090996419526679E-2</v>
      </c>
      <c r="CS27" s="86">
        <f t="shared" si="43"/>
        <v>8.1000000000000003E-2</v>
      </c>
      <c r="CT27" s="97">
        <f t="shared" si="44"/>
        <v>7.6562001549469086E-2</v>
      </c>
      <c r="CU27" s="97">
        <f t="shared" si="45"/>
        <v>7.6999999999999999E-2</v>
      </c>
      <c r="CV27" s="135">
        <f t="shared" si="46"/>
        <v>0.40000000000000036</v>
      </c>
      <c r="CW27" s="43"/>
      <c r="CX27" s="86">
        <f t="shared" si="47"/>
        <v>0.121</v>
      </c>
      <c r="CY27" s="86">
        <f t="shared" si="48"/>
        <v>0.123</v>
      </c>
      <c r="CZ27" s="136">
        <f t="shared" si="49"/>
        <v>-0.20000000000000018</v>
      </c>
      <c r="DA27" s="86">
        <f t="shared" si="50"/>
        <v>0.08</v>
      </c>
      <c r="DB27" s="86">
        <f t="shared" si="51"/>
        <v>7.8E-2</v>
      </c>
      <c r="DC27" s="136">
        <f t="shared" si="52"/>
        <v>0.20000000000000018</v>
      </c>
      <c r="DD27" s="149">
        <v>0</v>
      </c>
    </row>
    <row r="28" spans="2:108" s="15" customFormat="1" ht="13.5" customHeight="1">
      <c r="B28" s="52">
        <v>22</v>
      </c>
      <c r="C28" s="168" t="s">
        <v>57</v>
      </c>
      <c r="D28" s="77">
        <v>30</v>
      </c>
      <c r="E28" s="77">
        <v>4</v>
      </c>
      <c r="F28" s="77">
        <v>1</v>
      </c>
      <c r="G28" s="53">
        <f t="shared" si="2"/>
        <v>0.13333333333333333</v>
      </c>
      <c r="H28" s="53">
        <f t="shared" si="3"/>
        <v>3.3333333333333333E-2</v>
      </c>
      <c r="I28" s="77">
        <v>455150</v>
      </c>
      <c r="J28" s="77">
        <v>149150</v>
      </c>
      <c r="K28" s="77">
        <f t="shared" si="4"/>
        <v>113787.5</v>
      </c>
      <c r="L28" s="77">
        <f t="shared" si="5"/>
        <v>149150</v>
      </c>
      <c r="M28" s="77">
        <v>118</v>
      </c>
      <c r="N28" s="77">
        <v>14</v>
      </c>
      <c r="O28" s="77">
        <v>6</v>
      </c>
      <c r="P28" s="53">
        <f t="shared" si="6"/>
        <v>0.11864406779661017</v>
      </c>
      <c r="Q28" s="53">
        <f t="shared" si="7"/>
        <v>5.0847457627118647E-2</v>
      </c>
      <c r="R28" s="77">
        <v>4749150</v>
      </c>
      <c r="S28" s="77">
        <v>4119960</v>
      </c>
      <c r="T28" s="77">
        <f t="shared" si="8"/>
        <v>339225</v>
      </c>
      <c r="U28" s="77">
        <f t="shared" si="9"/>
        <v>686660</v>
      </c>
      <c r="V28" s="77">
        <v>7864</v>
      </c>
      <c r="W28" s="77">
        <v>272</v>
      </c>
      <c r="X28" s="77">
        <v>145</v>
      </c>
      <c r="Y28" s="53">
        <f t="shared" si="10"/>
        <v>3.4587995930824011E-2</v>
      </c>
      <c r="Z28" s="53">
        <f t="shared" si="11"/>
        <v>1.8438453713123092E-2</v>
      </c>
      <c r="AA28" s="77">
        <v>74588200</v>
      </c>
      <c r="AB28" s="77">
        <v>58067720</v>
      </c>
      <c r="AC28" s="77">
        <f t="shared" si="12"/>
        <v>274221.32352941175</v>
      </c>
      <c r="AD28" s="77">
        <f t="shared" si="13"/>
        <v>400467.03448275861</v>
      </c>
      <c r="AE28" s="77">
        <v>6327</v>
      </c>
      <c r="AF28" s="77">
        <v>510</v>
      </c>
      <c r="AG28" s="77">
        <v>290</v>
      </c>
      <c r="AH28" s="53">
        <f t="shared" si="14"/>
        <v>8.0606922712185863E-2</v>
      </c>
      <c r="AI28" s="53">
        <f t="shared" si="15"/>
        <v>4.5835308993203733E-2</v>
      </c>
      <c r="AJ28" s="77">
        <v>138673630</v>
      </c>
      <c r="AK28" s="77">
        <v>111092920</v>
      </c>
      <c r="AL28" s="77">
        <f t="shared" si="16"/>
        <v>271909.07843137253</v>
      </c>
      <c r="AM28" s="77">
        <f t="shared" si="17"/>
        <v>383079.03448275861</v>
      </c>
      <c r="AN28" s="77">
        <v>4262</v>
      </c>
      <c r="AO28" s="77">
        <v>629</v>
      </c>
      <c r="AP28" s="77">
        <v>405</v>
      </c>
      <c r="AQ28" s="53">
        <f t="shared" si="18"/>
        <v>0.14758329422806193</v>
      </c>
      <c r="AR28" s="53">
        <f t="shared" si="19"/>
        <v>9.502580947911779E-2</v>
      </c>
      <c r="AS28" s="77">
        <v>182125290</v>
      </c>
      <c r="AT28" s="77">
        <v>149139840</v>
      </c>
      <c r="AU28" s="77">
        <f t="shared" si="20"/>
        <v>289547.36089030205</v>
      </c>
      <c r="AV28" s="77">
        <f t="shared" si="21"/>
        <v>368246.51851851854</v>
      </c>
      <c r="AW28" s="77">
        <v>2205</v>
      </c>
      <c r="AX28" s="77">
        <v>490</v>
      </c>
      <c r="AY28" s="77">
        <v>356</v>
      </c>
      <c r="AZ28" s="53">
        <f t="shared" si="22"/>
        <v>0.22222222222222221</v>
      </c>
      <c r="BA28" s="53">
        <f t="shared" si="23"/>
        <v>0.16145124716553289</v>
      </c>
      <c r="BB28" s="77">
        <v>150833410</v>
      </c>
      <c r="BC28" s="77">
        <v>130167540</v>
      </c>
      <c r="BD28" s="77">
        <f t="shared" si="24"/>
        <v>307823.28571428574</v>
      </c>
      <c r="BE28" s="77">
        <f t="shared" si="25"/>
        <v>365639.15730337077</v>
      </c>
      <c r="BF28" s="77">
        <v>975</v>
      </c>
      <c r="BG28" s="77">
        <v>226</v>
      </c>
      <c r="BH28" s="77">
        <v>170</v>
      </c>
      <c r="BI28" s="53">
        <f t="shared" si="26"/>
        <v>0.23179487179487179</v>
      </c>
      <c r="BJ28" s="53">
        <f t="shared" si="27"/>
        <v>0.17435897435897435</v>
      </c>
      <c r="BK28" s="77">
        <v>78809190</v>
      </c>
      <c r="BL28" s="77">
        <v>66793920</v>
      </c>
      <c r="BM28" s="77">
        <f t="shared" si="28"/>
        <v>348713.23008849559</v>
      </c>
      <c r="BN28" s="77">
        <f t="shared" si="29"/>
        <v>392905.4117647059</v>
      </c>
      <c r="BO28" s="77">
        <f t="shared" si="55"/>
        <v>21781</v>
      </c>
      <c r="BP28" s="77">
        <f t="shared" si="55"/>
        <v>2145</v>
      </c>
      <c r="BQ28" s="77">
        <f t="shared" si="55"/>
        <v>1373</v>
      </c>
      <c r="BR28" s="53">
        <f t="shared" si="32"/>
        <v>9.8480326890409073E-2</v>
      </c>
      <c r="BS28" s="53">
        <f t="shared" si="33"/>
        <v>6.3036591524723379E-2</v>
      </c>
      <c r="BT28" s="77">
        <f t="shared" si="56"/>
        <v>630234020</v>
      </c>
      <c r="BU28" s="77">
        <f t="shared" si="56"/>
        <v>519531050</v>
      </c>
      <c r="BV28" s="77">
        <f t="shared" si="35"/>
        <v>293815.39393939392</v>
      </c>
      <c r="BW28" s="77">
        <f t="shared" si="36"/>
        <v>378391.15076474875</v>
      </c>
      <c r="BY28" s="90">
        <v>22</v>
      </c>
      <c r="BZ28" s="168" t="s">
        <v>57</v>
      </c>
      <c r="CA28" s="133">
        <v>20473</v>
      </c>
      <c r="CB28" s="133">
        <v>2114</v>
      </c>
      <c r="CC28" s="133">
        <v>1337</v>
      </c>
      <c r="CD28" s="27">
        <v>0.10325794949445612</v>
      </c>
      <c r="CE28" s="27">
        <v>6.5305524349142774E-2</v>
      </c>
      <c r="CF28" s="133">
        <v>630821710</v>
      </c>
      <c r="CG28" s="133">
        <v>517770640</v>
      </c>
      <c r="CH28" s="133">
        <v>298401.94418164616</v>
      </c>
      <c r="CI28" s="133">
        <v>387263.00673148839</v>
      </c>
      <c r="CK28" s="42" t="str">
        <f t="shared" si="37"/>
        <v>東淀川区</v>
      </c>
      <c r="CL28" s="86">
        <f t="shared" si="0"/>
        <v>0.12251972268706669</v>
      </c>
      <c r="CM28" s="97">
        <f t="shared" si="38"/>
        <v>0.123</v>
      </c>
      <c r="CN28" s="97">
        <f t="shared" si="53"/>
        <v>0.12362443420123749</v>
      </c>
      <c r="CO28" s="97">
        <f t="shared" si="40"/>
        <v>0.124</v>
      </c>
      <c r="CP28" s="135">
        <f t="shared" si="54"/>
        <v>-0.10000000000000009</v>
      </c>
      <c r="CQ28" s="42" t="str">
        <f t="shared" si="42"/>
        <v>守口市</v>
      </c>
      <c r="CR28" s="86">
        <f t="shared" si="1"/>
        <v>8.029003112899552E-2</v>
      </c>
      <c r="CS28" s="86">
        <f t="shared" si="43"/>
        <v>0.08</v>
      </c>
      <c r="CT28" s="97">
        <f t="shared" si="44"/>
        <v>8.0862320843368737E-2</v>
      </c>
      <c r="CU28" s="97">
        <f t="shared" si="45"/>
        <v>8.1000000000000003E-2</v>
      </c>
      <c r="CV28" s="135">
        <f t="shared" si="46"/>
        <v>-0.10000000000000009</v>
      </c>
      <c r="CW28" s="43"/>
      <c r="CX28" s="86">
        <f t="shared" si="47"/>
        <v>0.121</v>
      </c>
      <c r="CY28" s="86">
        <f t="shared" si="48"/>
        <v>0.123</v>
      </c>
      <c r="CZ28" s="136">
        <f t="shared" si="49"/>
        <v>-0.20000000000000018</v>
      </c>
      <c r="DA28" s="86">
        <f t="shared" si="50"/>
        <v>0.08</v>
      </c>
      <c r="DB28" s="86">
        <f t="shared" si="51"/>
        <v>7.8E-2</v>
      </c>
      <c r="DC28" s="136">
        <f t="shared" si="52"/>
        <v>0.20000000000000018</v>
      </c>
      <c r="DD28" s="149">
        <v>0</v>
      </c>
    </row>
    <row r="29" spans="2:108" s="15" customFormat="1" ht="13.5" customHeight="1">
      <c r="B29" s="52">
        <v>23</v>
      </c>
      <c r="C29" s="168" t="s">
        <v>97</v>
      </c>
      <c r="D29" s="77">
        <v>57</v>
      </c>
      <c r="E29" s="77">
        <v>14</v>
      </c>
      <c r="F29" s="77">
        <v>12</v>
      </c>
      <c r="G29" s="53">
        <f t="shared" si="2"/>
        <v>0.24561403508771928</v>
      </c>
      <c r="H29" s="53">
        <f t="shared" si="3"/>
        <v>0.21052631578947367</v>
      </c>
      <c r="I29" s="77">
        <v>4557630</v>
      </c>
      <c r="J29" s="77">
        <v>4438740</v>
      </c>
      <c r="K29" s="77">
        <f t="shared" si="4"/>
        <v>325545</v>
      </c>
      <c r="L29" s="77">
        <f t="shared" si="5"/>
        <v>369895</v>
      </c>
      <c r="M29" s="77">
        <v>198</v>
      </c>
      <c r="N29" s="77">
        <v>38</v>
      </c>
      <c r="O29" s="77">
        <v>27</v>
      </c>
      <c r="P29" s="53">
        <f t="shared" si="6"/>
        <v>0.19191919191919191</v>
      </c>
      <c r="Q29" s="53">
        <f t="shared" si="7"/>
        <v>0.13636363636363635</v>
      </c>
      <c r="R29" s="77">
        <v>15893190</v>
      </c>
      <c r="S29" s="77">
        <v>13325680</v>
      </c>
      <c r="T29" s="77">
        <f t="shared" si="8"/>
        <v>418241.84210526315</v>
      </c>
      <c r="U29" s="77">
        <f t="shared" si="9"/>
        <v>493543.70370370371</v>
      </c>
      <c r="V29" s="77">
        <v>10587</v>
      </c>
      <c r="W29" s="77">
        <v>524</v>
      </c>
      <c r="X29" s="77">
        <v>341</v>
      </c>
      <c r="Y29" s="53">
        <f t="shared" si="10"/>
        <v>4.9494663266269952E-2</v>
      </c>
      <c r="Z29" s="53">
        <f t="shared" si="11"/>
        <v>3.2209313308774912E-2</v>
      </c>
      <c r="AA29" s="77">
        <v>189238750</v>
      </c>
      <c r="AB29" s="77">
        <v>149385350</v>
      </c>
      <c r="AC29" s="77">
        <f t="shared" si="12"/>
        <v>361142.6526717557</v>
      </c>
      <c r="AD29" s="77">
        <f t="shared" si="13"/>
        <v>438080.20527859236</v>
      </c>
      <c r="AE29" s="77">
        <v>10527</v>
      </c>
      <c r="AF29" s="77">
        <v>985</v>
      </c>
      <c r="AG29" s="77">
        <v>656</v>
      </c>
      <c r="AH29" s="53">
        <f t="shared" si="14"/>
        <v>9.3568918020328684E-2</v>
      </c>
      <c r="AI29" s="53">
        <f t="shared" si="15"/>
        <v>6.2315949463284885E-2</v>
      </c>
      <c r="AJ29" s="77">
        <v>332686370</v>
      </c>
      <c r="AK29" s="77">
        <v>274455920</v>
      </c>
      <c r="AL29" s="77">
        <f t="shared" si="16"/>
        <v>337752.65989847714</v>
      </c>
      <c r="AM29" s="77">
        <f t="shared" si="17"/>
        <v>418377.92682926828</v>
      </c>
      <c r="AN29" s="77">
        <v>7491</v>
      </c>
      <c r="AO29" s="77">
        <v>1254</v>
      </c>
      <c r="AP29" s="77">
        <v>873</v>
      </c>
      <c r="AQ29" s="53">
        <f t="shared" si="18"/>
        <v>0.16740088105726872</v>
      </c>
      <c r="AR29" s="53">
        <f t="shared" si="19"/>
        <v>0.11653984781738086</v>
      </c>
      <c r="AS29" s="77">
        <v>430775920</v>
      </c>
      <c r="AT29" s="77">
        <v>350051310</v>
      </c>
      <c r="AU29" s="77">
        <f t="shared" si="20"/>
        <v>343521.4673046252</v>
      </c>
      <c r="AV29" s="77">
        <f t="shared" si="21"/>
        <v>400975.15463917528</v>
      </c>
      <c r="AW29" s="77">
        <v>3637</v>
      </c>
      <c r="AX29" s="77">
        <v>908</v>
      </c>
      <c r="AY29" s="77">
        <v>677</v>
      </c>
      <c r="AZ29" s="53">
        <f t="shared" si="22"/>
        <v>0.24965631014572451</v>
      </c>
      <c r="BA29" s="53">
        <f t="shared" si="23"/>
        <v>0.18614242507561177</v>
      </c>
      <c r="BB29" s="77">
        <v>350760710</v>
      </c>
      <c r="BC29" s="77">
        <v>290561910</v>
      </c>
      <c r="BD29" s="77">
        <f t="shared" si="24"/>
        <v>386300.34140969161</v>
      </c>
      <c r="BE29" s="77">
        <f t="shared" si="25"/>
        <v>429190.41358936485</v>
      </c>
      <c r="BF29" s="77">
        <v>1324</v>
      </c>
      <c r="BG29" s="77">
        <v>367</v>
      </c>
      <c r="BH29" s="77">
        <v>303</v>
      </c>
      <c r="BI29" s="53">
        <f t="shared" si="26"/>
        <v>0.27719033232628398</v>
      </c>
      <c r="BJ29" s="53">
        <f t="shared" si="27"/>
        <v>0.22885196374622357</v>
      </c>
      <c r="BK29" s="77">
        <v>141629160</v>
      </c>
      <c r="BL29" s="77">
        <v>128393920</v>
      </c>
      <c r="BM29" s="77">
        <f t="shared" si="28"/>
        <v>385910.51771117165</v>
      </c>
      <c r="BN29" s="77">
        <f t="shared" si="29"/>
        <v>423742.31023102312</v>
      </c>
      <c r="BO29" s="77">
        <f t="shared" si="55"/>
        <v>33821</v>
      </c>
      <c r="BP29" s="77">
        <f t="shared" si="55"/>
        <v>4090</v>
      </c>
      <c r="BQ29" s="77">
        <f t="shared" si="55"/>
        <v>2889</v>
      </c>
      <c r="BR29" s="53">
        <f t="shared" si="32"/>
        <v>0.12093078264983294</v>
      </c>
      <c r="BS29" s="53">
        <f t="shared" si="33"/>
        <v>8.5420300996422338E-2</v>
      </c>
      <c r="BT29" s="77">
        <f t="shared" si="56"/>
        <v>1465541730</v>
      </c>
      <c r="BU29" s="77">
        <f t="shared" si="56"/>
        <v>1210612830</v>
      </c>
      <c r="BV29" s="77">
        <f t="shared" si="35"/>
        <v>358323.16136919317</v>
      </c>
      <c r="BW29" s="77">
        <f t="shared" si="36"/>
        <v>419042.17030114227</v>
      </c>
      <c r="BY29" s="90">
        <v>23</v>
      </c>
      <c r="BZ29" s="168" t="s">
        <v>97</v>
      </c>
      <c r="CA29" s="133">
        <v>32694</v>
      </c>
      <c r="CB29" s="133">
        <v>4175</v>
      </c>
      <c r="CC29" s="133">
        <v>2689</v>
      </c>
      <c r="CD29" s="27">
        <v>0.12769927203768275</v>
      </c>
      <c r="CE29" s="27">
        <v>8.2247507187863222E-2</v>
      </c>
      <c r="CF29" s="133">
        <v>1440648700</v>
      </c>
      <c r="CG29" s="133">
        <v>1159901340</v>
      </c>
      <c r="CH29" s="133">
        <v>345065.55688622757</v>
      </c>
      <c r="CI29" s="133">
        <v>431350.44254369655</v>
      </c>
      <c r="CK29" s="42" t="str">
        <f t="shared" si="37"/>
        <v>生野区</v>
      </c>
      <c r="CL29" s="86">
        <f t="shared" si="0"/>
        <v>0.12230444454533074</v>
      </c>
      <c r="CM29" s="97">
        <f t="shared" si="38"/>
        <v>0.122</v>
      </c>
      <c r="CN29" s="97">
        <f t="shared" si="53"/>
        <v>0.12616997379258704</v>
      </c>
      <c r="CO29" s="97">
        <f t="shared" si="40"/>
        <v>0.126</v>
      </c>
      <c r="CP29" s="135">
        <f t="shared" si="54"/>
        <v>-0.40000000000000036</v>
      </c>
      <c r="CQ29" s="42" t="str">
        <f t="shared" si="42"/>
        <v>堺市堺区</v>
      </c>
      <c r="CR29" s="86">
        <f t="shared" si="1"/>
        <v>7.9864335607865308E-2</v>
      </c>
      <c r="CS29" s="86">
        <f t="shared" si="43"/>
        <v>0.08</v>
      </c>
      <c r="CT29" s="97">
        <f t="shared" si="44"/>
        <v>7.7007468669564122E-2</v>
      </c>
      <c r="CU29" s="97">
        <f t="shared" si="45"/>
        <v>7.6999999999999999E-2</v>
      </c>
      <c r="CV29" s="135">
        <f t="shared" si="46"/>
        <v>0.30000000000000027</v>
      </c>
      <c r="CW29" s="43"/>
      <c r="CX29" s="86">
        <f t="shared" si="47"/>
        <v>0.121</v>
      </c>
      <c r="CY29" s="86">
        <f t="shared" si="48"/>
        <v>0.123</v>
      </c>
      <c r="CZ29" s="136">
        <f t="shared" si="49"/>
        <v>-0.20000000000000018</v>
      </c>
      <c r="DA29" s="86">
        <f t="shared" si="50"/>
        <v>0.08</v>
      </c>
      <c r="DB29" s="86">
        <f t="shared" si="51"/>
        <v>7.8E-2</v>
      </c>
      <c r="DC29" s="136">
        <f t="shared" si="52"/>
        <v>0.20000000000000018</v>
      </c>
      <c r="DD29" s="149">
        <v>0</v>
      </c>
    </row>
    <row r="30" spans="2:108" s="15" customFormat="1" ht="13.5" customHeight="1">
      <c r="B30" s="52">
        <v>24</v>
      </c>
      <c r="C30" s="168" t="s">
        <v>98</v>
      </c>
      <c r="D30" s="77">
        <v>34</v>
      </c>
      <c r="E30" s="77">
        <v>4</v>
      </c>
      <c r="F30" s="77">
        <v>3</v>
      </c>
      <c r="G30" s="53">
        <f t="shared" si="2"/>
        <v>0.11764705882352941</v>
      </c>
      <c r="H30" s="53">
        <f t="shared" si="3"/>
        <v>8.8235294117647065E-2</v>
      </c>
      <c r="I30" s="77">
        <v>2058290</v>
      </c>
      <c r="J30" s="77">
        <v>1945880</v>
      </c>
      <c r="K30" s="77">
        <f t="shared" si="4"/>
        <v>514572.5</v>
      </c>
      <c r="L30" s="77">
        <f t="shared" si="5"/>
        <v>648626.66666666663</v>
      </c>
      <c r="M30" s="77">
        <v>91</v>
      </c>
      <c r="N30" s="77">
        <v>13</v>
      </c>
      <c r="O30" s="77">
        <v>7</v>
      </c>
      <c r="P30" s="53">
        <f t="shared" si="6"/>
        <v>0.14285714285714285</v>
      </c>
      <c r="Q30" s="53">
        <f t="shared" si="7"/>
        <v>7.6923076923076927E-2</v>
      </c>
      <c r="R30" s="77">
        <v>2666640</v>
      </c>
      <c r="S30" s="77">
        <v>2277620</v>
      </c>
      <c r="T30" s="77">
        <f t="shared" si="8"/>
        <v>205126.15384615384</v>
      </c>
      <c r="U30" s="77">
        <f t="shared" si="9"/>
        <v>325374.28571428574</v>
      </c>
      <c r="V30" s="77">
        <v>5347</v>
      </c>
      <c r="W30" s="77">
        <v>280</v>
      </c>
      <c r="X30" s="77">
        <v>118</v>
      </c>
      <c r="Y30" s="53">
        <f t="shared" si="10"/>
        <v>5.236581260519918E-2</v>
      </c>
      <c r="Z30" s="53">
        <f t="shared" si="11"/>
        <v>2.2068449597905368E-2</v>
      </c>
      <c r="AA30" s="77">
        <v>68868000</v>
      </c>
      <c r="AB30" s="77">
        <v>52262140</v>
      </c>
      <c r="AC30" s="77">
        <f t="shared" si="12"/>
        <v>245957.14285714287</v>
      </c>
      <c r="AD30" s="77">
        <f t="shared" si="13"/>
        <v>442899.49152542371</v>
      </c>
      <c r="AE30" s="77">
        <v>4269</v>
      </c>
      <c r="AF30" s="77">
        <v>399</v>
      </c>
      <c r="AG30" s="77">
        <v>223</v>
      </c>
      <c r="AH30" s="53">
        <f t="shared" si="14"/>
        <v>9.3464511595221358E-2</v>
      </c>
      <c r="AI30" s="53">
        <f t="shared" si="15"/>
        <v>5.2237057858983367E-2</v>
      </c>
      <c r="AJ30" s="77">
        <v>103175550</v>
      </c>
      <c r="AK30" s="77">
        <v>85622390</v>
      </c>
      <c r="AL30" s="77">
        <f t="shared" si="16"/>
        <v>258585.33834586467</v>
      </c>
      <c r="AM30" s="77">
        <f t="shared" si="17"/>
        <v>383956.90582959639</v>
      </c>
      <c r="AN30" s="77">
        <v>3144</v>
      </c>
      <c r="AO30" s="77">
        <v>588</v>
      </c>
      <c r="AP30" s="77">
        <v>312</v>
      </c>
      <c r="AQ30" s="53">
        <f t="shared" si="18"/>
        <v>0.18702290076335878</v>
      </c>
      <c r="AR30" s="53">
        <f t="shared" si="19"/>
        <v>9.9236641221374045E-2</v>
      </c>
      <c r="AS30" s="77">
        <v>158694210</v>
      </c>
      <c r="AT30" s="77">
        <v>130646520</v>
      </c>
      <c r="AU30" s="77">
        <f t="shared" si="20"/>
        <v>269888.11224489799</v>
      </c>
      <c r="AV30" s="77">
        <f t="shared" si="21"/>
        <v>418738.84615384613</v>
      </c>
      <c r="AW30" s="77">
        <v>1760</v>
      </c>
      <c r="AX30" s="77">
        <v>482</v>
      </c>
      <c r="AY30" s="77">
        <v>335</v>
      </c>
      <c r="AZ30" s="53">
        <f t="shared" si="22"/>
        <v>0.27386363636363636</v>
      </c>
      <c r="BA30" s="53">
        <f t="shared" si="23"/>
        <v>0.19034090909090909</v>
      </c>
      <c r="BB30" s="77">
        <v>155245690</v>
      </c>
      <c r="BC30" s="77">
        <v>138195070</v>
      </c>
      <c r="BD30" s="77">
        <f t="shared" si="24"/>
        <v>322086.49377593363</v>
      </c>
      <c r="BE30" s="77">
        <f t="shared" si="25"/>
        <v>412522.59701492538</v>
      </c>
      <c r="BF30" s="77">
        <v>799</v>
      </c>
      <c r="BG30" s="77">
        <v>258</v>
      </c>
      <c r="BH30" s="77">
        <v>179</v>
      </c>
      <c r="BI30" s="53">
        <f t="shared" si="26"/>
        <v>0.32290362953692114</v>
      </c>
      <c r="BJ30" s="53">
        <f t="shared" si="27"/>
        <v>0.22403003754693368</v>
      </c>
      <c r="BK30" s="77">
        <v>79624230</v>
      </c>
      <c r="BL30" s="77">
        <v>71959920</v>
      </c>
      <c r="BM30" s="77">
        <f t="shared" si="28"/>
        <v>308621.04651162791</v>
      </c>
      <c r="BN30" s="77">
        <f t="shared" si="29"/>
        <v>402010.72625698324</v>
      </c>
      <c r="BO30" s="77">
        <f t="shared" si="55"/>
        <v>15444</v>
      </c>
      <c r="BP30" s="77">
        <f t="shared" si="55"/>
        <v>2024</v>
      </c>
      <c r="BQ30" s="77">
        <f t="shared" si="55"/>
        <v>1177</v>
      </c>
      <c r="BR30" s="53">
        <f t="shared" si="32"/>
        <v>0.13105413105413105</v>
      </c>
      <c r="BS30" s="53">
        <f t="shared" si="33"/>
        <v>7.6210826210826213E-2</v>
      </c>
      <c r="BT30" s="77">
        <f t="shared" si="56"/>
        <v>570332610</v>
      </c>
      <c r="BU30" s="77">
        <f t="shared" si="56"/>
        <v>482909540</v>
      </c>
      <c r="BV30" s="77">
        <f t="shared" si="35"/>
        <v>281784.88636363635</v>
      </c>
      <c r="BW30" s="77">
        <f t="shared" si="36"/>
        <v>410288.47918436705</v>
      </c>
      <c r="BY30" s="90">
        <v>24</v>
      </c>
      <c r="BZ30" s="168" t="s">
        <v>98</v>
      </c>
      <c r="CA30" s="133">
        <v>14573</v>
      </c>
      <c r="CB30" s="133">
        <v>1994</v>
      </c>
      <c r="CC30" s="133">
        <v>1124</v>
      </c>
      <c r="CD30" s="27">
        <v>0.13682838125300212</v>
      </c>
      <c r="CE30" s="27">
        <v>7.7128937075413434E-2</v>
      </c>
      <c r="CF30" s="133">
        <v>557023010</v>
      </c>
      <c r="CG30" s="133">
        <v>465697550</v>
      </c>
      <c r="CH30" s="133">
        <v>279349.55366098293</v>
      </c>
      <c r="CI30" s="133">
        <v>414321.66370106762</v>
      </c>
      <c r="CK30" s="42" t="str">
        <f t="shared" si="37"/>
        <v>大阪狭山市</v>
      </c>
      <c r="CL30" s="86">
        <f t="shared" si="0"/>
        <v>0.12177541729893779</v>
      </c>
      <c r="CM30" s="97">
        <f t="shared" si="38"/>
        <v>0.122</v>
      </c>
      <c r="CN30" s="97">
        <f t="shared" si="53"/>
        <v>0.12070874861572536</v>
      </c>
      <c r="CO30" s="97">
        <f t="shared" si="40"/>
        <v>0.121</v>
      </c>
      <c r="CP30" s="135">
        <f t="shared" si="54"/>
        <v>0.10000000000000009</v>
      </c>
      <c r="CQ30" s="42" t="str">
        <f t="shared" si="42"/>
        <v>浪速区</v>
      </c>
      <c r="CR30" s="86">
        <f t="shared" si="1"/>
        <v>7.9700168272908059E-2</v>
      </c>
      <c r="CS30" s="86">
        <f t="shared" si="43"/>
        <v>0.08</v>
      </c>
      <c r="CT30" s="97">
        <f t="shared" si="44"/>
        <v>7.7493152891896247E-2</v>
      </c>
      <c r="CU30" s="97">
        <f t="shared" si="45"/>
        <v>7.6999999999999999E-2</v>
      </c>
      <c r="CV30" s="135">
        <f t="shared" si="46"/>
        <v>0.30000000000000027</v>
      </c>
      <c r="CW30" s="43"/>
      <c r="CX30" s="86">
        <f t="shared" si="47"/>
        <v>0.121</v>
      </c>
      <c r="CY30" s="86">
        <f t="shared" si="48"/>
        <v>0.123</v>
      </c>
      <c r="CZ30" s="136">
        <f t="shared" si="49"/>
        <v>-0.20000000000000018</v>
      </c>
      <c r="DA30" s="86">
        <f t="shared" si="50"/>
        <v>0.08</v>
      </c>
      <c r="DB30" s="86">
        <f t="shared" si="51"/>
        <v>7.8E-2</v>
      </c>
      <c r="DC30" s="136">
        <f t="shared" si="52"/>
        <v>0.20000000000000018</v>
      </c>
      <c r="DD30" s="149">
        <v>0</v>
      </c>
    </row>
    <row r="31" spans="2:108" s="15" customFormat="1" ht="13.5" customHeight="1">
      <c r="B31" s="52">
        <v>25</v>
      </c>
      <c r="C31" s="168" t="s">
        <v>99</v>
      </c>
      <c r="D31" s="77">
        <v>14</v>
      </c>
      <c r="E31" s="77">
        <v>4</v>
      </c>
      <c r="F31" s="77">
        <v>3</v>
      </c>
      <c r="G31" s="53">
        <f t="shared" si="2"/>
        <v>0.2857142857142857</v>
      </c>
      <c r="H31" s="53">
        <f t="shared" si="3"/>
        <v>0.21428571428571427</v>
      </c>
      <c r="I31" s="77">
        <v>1216680</v>
      </c>
      <c r="J31" s="77">
        <v>366190</v>
      </c>
      <c r="K31" s="77">
        <f t="shared" si="4"/>
        <v>304170</v>
      </c>
      <c r="L31" s="77">
        <f t="shared" si="5"/>
        <v>122063.33333333333</v>
      </c>
      <c r="M31" s="77">
        <v>36</v>
      </c>
      <c r="N31" s="77">
        <v>9</v>
      </c>
      <c r="O31" s="77">
        <v>6</v>
      </c>
      <c r="P31" s="53">
        <f t="shared" si="6"/>
        <v>0.25</v>
      </c>
      <c r="Q31" s="53">
        <f t="shared" si="7"/>
        <v>0.16666666666666666</v>
      </c>
      <c r="R31" s="77">
        <v>2492650</v>
      </c>
      <c r="S31" s="77">
        <v>1653690</v>
      </c>
      <c r="T31" s="77">
        <f t="shared" si="8"/>
        <v>276961.11111111112</v>
      </c>
      <c r="U31" s="77">
        <f t="shared" si="9"/>
        <v>275615</v>
      </c>
      <c r="V31" s="77">
        <v>3508</v>
      </c>
      <c r="W31" s="77">
        <v>181</v>
      </c>
      <c r="X31" s="77">
        <v>81</v>
      </c>
      <c r="Y31" s="53">
        <f t="shared" si="10"/>
        <v>5.1596351197263399E-2</v>
      </c>
      <c r="Z31" s="53">
        <f t="shared" si="11"/>
        <v>2.3090079817559863E-2</v>
      </c>
      <c r="AA31" s="77">
        <v>43113150</v>
      </c>
      <c r="AB31" s="77">
        <v>33998960</v>
      </c>
      <c r="AC31" s="77">
        <f t="shared" si="12"/>
        <v>238194.19889502763</v>
      </c>
      <c r="AD31" s="77">
        <f t="shared" si="13"/>
        <v>419740.24691358022</v>
      </c>
      <c r="AE31" s="77">
        <v>3035</v>
      </c>
      <c r="AF31" s="77">
        <v>326</v>
      </c>
      <c r="AG31" s="77">
        <v>168</v>
      </c>
      <c r="AH31" s="53">
        <f t="shared" si="14"/>
        <v>0.10741350906095552</v>
      </c>
      <c r="AI31" s="53">
        <f t="shared" si="15"/>
        <v>5.5354200988467876E-2</v>
      </c>
      <c r="AJ31" s="77">
        <v>82149870</v>
      </c>
      <c r="AK31" s="77">
        <v>64765110</v>
      </c>
      <c r="AL31" s="77">
        <f t="shared" si="16"/>
        <v>251993.46625766871</v>
      </c>
      <c r="AM31" s="77">
        <f t="shared" si="17"/>
        <v>385506.60714285716</v>
      </c>
      <c r="AN31" s="77">
        <v>2163</v>
      </c>
      <c r="AO31" s="77">
        <v>410</v>
      </c>
      <c r="AP31" s="77">
        <v>273</v>
      </c>
      <c r="AQ31" s="53">
        <f t="shared" si="18"/>
        <v>0.18955154877484975</v>
      </c>
      <c r="AR31" s="53">
        <f t="shared" si="19"/>
        <v>0.12621359223300971</v>
      </c>
      <c r="AS31" s="77">
        <v>108269960</v>
      </c>
      <c r="AT31" s="77">
        <v>91383150</v>
      </c>
      <c r="AU31" s="77">
        <f t="shared" si="20"/>
        <v>264073.07317073172</v>
      </c>
      <c r="AV31" s="77">
        <f t="shared" si="21"/>
        <v>334736.8131868132</v>
      </c>
      <c r="AW31" s="77">
        <v>1284</v>
      </c>
      <c r="AX31" s="77">
        <v>368</v>
      </c>
      <c r="AY31" s="77">
        <v>256</v>
      </c>
      <c r="AZ31" s="53">
        <f t="shared" si="22"/>
        <v>0.28660436137071649</v>
      </c>
      <c r="BA31" s="53">
        <f t="shared" si="23"/>
        <v>0.19937694704049844</v>
      </c>
      <c r="BB31" s="77">
        <v>101132690</v>
      </c>
      <c r="BC31" s="77">
        <v>90515010</v>
      </c>
      <c r="BD31" s="77">
        <f t="shared" si="24"/>
        <v>274817.09239130432</v>
      </c>
      <c r="BE31" s="77">
        <f t="shared" si="25"/>
        <v>353574.2578125</v>
      </c>
      <c r="BF31" s="77">
        <v>646</v>
      </c>
      <c r="BG31" s="77">
        <v>213</v>
      </c>
      <c r="BH31" s="77">
        <v>166</v>
      </c>
      <c r="BI31" s="53">
        <f t="shared" si="26"/>
        <v>0.32972136222910214</v>
      </c>
      <c r="BJ31" s="53">
        <f t="shared" si="27"/>
        <v>0.25696594427244585</v>
      </c>
      <c r="BK31" s="77">
        <v>62947060</v>
      </c>
      <c r="BL31" s="77">
        <v>54856990</v>
      </c>
      <c r="BM31" s="77">
        <f t="shared" si="28"/>
        <v>295526.10328638495</v>
      </c>
      <c r="BN31" s="77">
        <f t="shared" si="29"/>
        <v>330463.7951807229</v>
      </c>
      <c r="BO31" s="77">
        <f t="shared" si="55"/>
        <v>10686</v>
      </c>
      <c r="BP31" s="77">
        <f t="shared" si="55"/>
        <v>1511</v>
      </c>
      <c r="BQ31" s="77">
        <f t="shared" si="55"/>
        <v>953</v>
      </c>
      <c r="BR31" s="53">
        <f t="shared" si="32"/>
        <v>0.14139996256784579</v>
      </c>
      <c r="BS31" s="53">
        <f t="shared" si="33"/>
        <v>8.9182107430282612E-2</v>
      </c>
      <c r="BT31" s="77">
        <f t="shared" si="56"/>
        <v>401322060</v>
      </c>
      <c r="BU31" s="77">
        <f t="shared" si="56"/>
        <v>337539100</v>
      </c>
      <c r="BV31" s="77">
        <f t="shared" si="35"/>
        <v>265600.30443414958</v>
      </c>
      <c r="BW31" s="77">
        <f t="shared" si="36"/>
        <v>354185.83420776494</v>
      </c>
      <c r="BY31" s="90">
        <v>25</v>
      </c>
      <c r="BZ31" s="168" t="s">
        <v>99</v>
      </c>
      <c r="CA31" s="133">
        <v>10044</v>
      </c>
      <c r="CB31" s="133">
        <v>1496</v>
      </c>
      <c r="CC31" s="133">
        <v>963</v>
      </c>
      <c r="CD31" s="27">
        <v>0.14894464356829948</v>
      </c>
      <c r="CE31" s="27">
        <v>9.5878136200716849E-2</v>
      </c>
      <c r="CF31" s="133">
        <v>393573940</v>
      </c>
      <c r="CG31" s="133">
        <v>332538690</v>
      </c>
      <c r="CH31" s="133">
        <v>263084.18449197861</v>
      </c>
      <c r="CI31" s="133">
        <v>345315.35825545172</v>
      </c>
      <c r="CK31" s="42" t="str">
        <f t="shared" si="37"/>
        <v>守口市</v>
      </c>
      <c r="CL31" s="86">
        <f t="shared" si="0"/>
        <v>0.12151696909877761</v>
      </c>
      <c r="CM31" s="97">
        <f t="shared" si="38"/>
        <v>0.122</v>
      </c>
      <c r="CN31" s="97">
        <f t="shared" si="53"/>
        <v>0.1247680341137916</v>
      </c>
      <c r="CO31" s="97">
        <f t="shared" si="40"/>
        <v>0.125</v>
      </c>
      <c r="CP31" s="135">
        <f t="shared" si="54"/>
        <v>-0.30000000000000027</v>
      </c>
      <c r="CQ31" s="42" t="str">
        <f t="shared" si="42"/>
        <v>羽曳野市</v>
      </c>
      <c r="CR31" s="86">
        <f t="shared" si="1"/>
        <v>7.8871780383293302E-2</v>
      </c>
      <c r="CS31" s="86">
        <f t="shared" si="43"/>
        <v>7.9000000000000001E-2</v>
      </c>
      <c r="CT31" s="97">
        <f t="shared" si="44"/>
        <v>7.7283487867429473E-2</v>
      </c>
      <c r="CU31" s="97">
        <f t="shared" si="45"/>
        <v>7.6999999999999999E-2</v>
      </c>
      <c r="CV31" s="135">
        <f t="shared" si="46"/>
        <v>0.20000000000000018</v>
      </c>
      <c r="CW31" s="43"/>
      <c r="CX31" s="86">
        <f t="shared" si="47"/>
        <v>0.121</v>
      </c>
      <c r="CY31" s="86">
        <f t="shared" si="48"/>
        <v>0.123</v>
      </c>
      <c r="CZ31" s="136">
        <f t="shared" si="49"/>
        <v>-0.20000000000000018</v>
      </c>
      <c r="DA31" s="86">
        <f t="shared" si="50"/>
        <v>0.08</v>
      </c>
      <c r="DB31" s="86">
        <f t="shared" si="51"/>
        <v>7.8E-2</v>
      </c>
      <c r="DC31" s="136">
        <f t="shared" si="52"/>
        <v>0.20000000000000018</v>
      </c>
      <c r="DD31" s="149">
        <v>0</v>
      </c>
    </row>
    <row r="32" spans="2:108" s="15" customFormat="1" ht="13.5" customHeight="1">
      <c r="B32" s="52">
        <v>26</v>
      </c>
      <c r="C32" s="168" t="s">
        <v>31</v>
      </c>
      <c r="D32" s="77">
        <v>307</v>
      </c>
      <c r="E32" s="77">
        <v>47</v>
      </c>
      <c r="F32" s="77">
        <v>27</v>
      </c>
      <c r="G32" s="53">
        <f t="shared" si="2"/>
        <v>0.15309446254071662</v>
      </c>
      <c r="H32" s="53">
        <f t="shared" si="3"/>
        <v>8.7947882736156349E-2</v>
      </c>
      <c r="I32" s="77">
        <v>15475040</v>
      </c>
      <c r="J32" s="77">
        <v>13616370</v>
      </c>
      <c r="K32" s="77">
        <f t="shared" si="4"/>
        <v>329256.17021276598</v>
      </c>
      <c r="L32" s="77">
        <f t="shared" si="5"/>
        <v>504310</v>
      </c>
      <c r="M32" s="77">
        <v>847</v>
      </c>
      <c r="N32" s="77">
        <v>147</v>
      </c>
      <c r="O32" s="77">
        <v>70</v>
      </c>
      <c r="P32" s="53">
        <f t="shared" si="6"/>
        <v>0.17355371900826447</v>
      </c>
      <c r="Q32" s="53">
        <f t="shared" si="7"/>
        <v>8.2644628099173556E-2</v>
      </c>
      <c r="R32" s="77">
        <v>61492850</v>
      </c>
      <c r="S32" s="77">
        <v>50871500</v>
      </c>
      <c r="T32" s="77">
        <f t="shared" si="8"/>
        <v>418318.7074829932</v>
      </c>
      <c r="U32" s="77">
        <f t="shared" si="9"/>
        <v>726735.71428571432</v>
      </c>
      <c r="V32" s="77">
        <v>52527</v>
      </c>
      <c r="W32" s="77">
        <v>2291</v>
      </c>
      <c r="X32" s="77">
        <v>1226</v>
      </c>
      <c r="Y32" s="53">
        <f t="shared" si="10"/>
        <v>4.3615664325013799E-2</v>
      </c>
      <c r="Z32" s="53">
        <f t="shared" si="11"/>
        <v>2.3340377329754223E-2</v>
      </c>
      <c r="AA32" s="77">
        <v>669888720</v>
      </c>
      <c r="AB32" s="77">
        <v>502103590</v>
      </c>
      <c r="AC32" s="77">
        <f t="shared" si="12"/>
        <v>292400.13967699697</v>
      </c>
      <c r="AD32" s="77">
        <f t="shared" si="13"/>
        <v>409546.15823817294</v>
      </c>
      <c r="AE32" s="77">
        <v>45026</v>
      </c>
      <c r="AF32" s="77">
        <v>4066</v>
      </c>
      <c r="AG32" s="77">
        <v>2394</v>
      </c>
      <c r="AH32" s="53">
        <f t="shared" si="14"/>
        <v>9.0303380269177808E-2</v>
      </c>
      <c r="AI32" s="53">
        <f t="shared" si="15"/>
        <v>5.3169279971571982E-2</v>
      </c>
      <c r="AJ32" s="77">
        <v>1121981650</v>
      </c>
      <c r="AK32" s="77">
        <v>895951010</v>
      </c>
      <c r="AL32" s="77">
        <f t="shared" si="16"/>
        <v>275942.3635022135</v>
      </c>
      <c r="AM32" s="77">
        <f t="shared" si="17"/>
        <v>374248.54218880535</v>
      </c>
      <c r="AN32" s="77">
        <v>28040</v>
      </c>
      <c r="AO32" s="77">
        <v>4884</v>
      </c>
      <c r="AP32" s="77">
        <v>3268</v>
      </c>
      <c r="AQ32" s="53">
        <f t="shared" si="18"/>
        <v>0.17417974322396576</v>
      </c>
      <c r="AR32" s="53">
        <f t="shared" si="19"/>
        <v>0.11654778887303852</v>
      </c>
      <c r="AS32" s="77">
        <v>1439117090</v>
      </c>
      <c r="AT32" s="77">
        <v>1217934210</v>
      </c>
      <c r="AU32" s="77">
        <f t="shared" si="20"/>
        <v>294659.51883701881</v>
      </c>
      <c r="AV32" s="77">
        <f t="shared" si="21"/>
        <v>372684.88678090577</v>
      </c>
      <c r="AW32" s="77">
        <v>14062</v>
      </c>
      <c r="AX32" s="77">
        <v>3863</v>
      </c>
      <c r="AY32" s="77">
        <v>2819</v>
      </c>
      <c r="AZ32" s="53">
        <f t="shared" si="22"/>
        <v>0.2747119897596359</v>
      </c>
      <c r="BA32" s="53">
        <f t="shared" si="23"/>
        <v>0.20046935002133409</v>
      </c>
      <c r="BB32" s="77">
        <v>1241019500</v>
      </c>
      <c r="BC32" s="77">
        <v>1072247240</v>
      </c>
      <c r="BD32" s="77">
        <f t="shared" si="24"/>
        <v>321257.96013461042</v>
      </c>
      <c r="BE32" s="77">
        <f t="shared" si="25"/>
        <v>380364.39872295142</v>
      </c>
      <c r="BF32" s="77">
        <v>6100</v>
      </c>
      <c r="BG32" s="77">
        <v>1855</v>
      </c>
      <c r="BH32" s="77">
        <v>1532</v>
      </c>
      <c r="BI32" s="53">
        <f t="shared" si="26"/>
        <v>0.3040983606557377</v>
      </c>
      <c r="BJ32" s="53">
        <f t="shared" si="27"/>
        <v>0.25114754098360653</v>
      </c>
      <c r="BK32" s="77">
        <v>628893590</v>
      </c>
      <c r="BL32" s="77">
        <v>578429350</v>
      </c>
      <c r="BM32" s="77">
        <f t="shared" si="28"/>
        <v>339026.19407008088</v>
      </c>
      <c r="BN32" s="77">
        <f t="shared" si="29"/>
        <v>377564.84986945172</v>
      </c>
      <c r="BO32" s="77">
        <f t="shared" si="55"/>
        <v>146909</v>
      </c>
      <c r="BP32" s="77">
        <f t="shared" si="55"/>
        <v>17153</v>
      </c>
      <c r="BQ32" s="77">
        <f t="shared" si="55"/>
        <v>11336</v>
      </c>
      <c r="BR32" s="53">
        <f t="shared" si="32"/>
        <v>0.11675935443029359</v>
      </c>
      <c r="BS32" s="53">
        <f t="shared" si="33"/>
        <v>7.7163414086271087E-2</v>
      </c>
      <c r="BT32" s="77">
        <f t="shared" si="56"/>
        <v>5177868440</v>
      </c>
      <c r="BU32" s="77">
        <f t="shared" si="56"/>
        <v>4331153270</v>
      </c>
      <c r="BV32" s="77">
        <f t="shared" si="35"/>
        <v>301863.72296391299</v>
      </c>
      <c r="BW32" s="77">
        <f t="shared" si="36"/>
        <v>382070.68366266758</v>
      </c>
      <c r="BY32" s="90">
        <v>26</v>
      </c>
      <c r="BZ32" s="168" t="s">
        <v>31</v>
      </c>
      <c r="CA32" s="133">
        <v>139896</v>
      </c>
      <c r="CB32" s="133">
        <v>16326</v>
      </c>
      <c r="CC32" s="133">
        <v>10595</v>
      </c>
      <c r="CD32" s="27">
        <v>0.11670097786927432</v>
      </c>
      <c r="CE32" s="27">
        <v>7.573483158918054E-2</v>
      </c>
      <c r="CF32" s="133">
        <v>4810606790</v>
      </c>
      <c r="CG32" s="133">
        <v>3980415050</v>
      </c>
      <c r="CH32" s="133">
        <v>294659.24231287517</v>
      </c>
      <c r="CI32" s="133">
        <v>375688.06512505899</v>
      </c>
      <c r="CK32" s="42" t="str">
        <f t="shared" si="37"/>
        <v>浪速区</v>
      </c>
      <c r="CL32" s="86">
        <f t="shared" si="0"/>
        <v>0.12130946917546274</v>
      </c>
      <c r="CM32" s="97">
        <f t="shared" si="38"/>
        <v>0.121</v>
      </c>
      <c r="CN32" s="97">
        <f t="shared" si="53"/>
        <v>0.12163686160786209</v>
      </c>
      <c r="CO32" s="97">
        <f t="shared" si="40"/>
        <v>0.122</v>
      </c>
      <c r="CP32" s="135">
        <f t="shared" si="54"/>
        <v>-0.10000000000000009</v>
      </c>
      <c r="CQ32" s="42" t="str">
        <f t="shared" si="42"/>
        <v>高石市</v>
      </c>
      <c r="CR32" s="86">
        <f t="shared" si="1"/>
        <v>7.8253048171097336E-2</v>
      </c>
      <c r="CS32" s="86">
        <f t="shared" si="43"/>
        <v>7.8E-2</v>
      </c>
      <c r="CT32" s="97">
        <f t="shared" si="44"/>
        <v>8.0628381190178941E-2</v>
      </c>
      <c r="CU32" s="97">
        <f t="shared" si="45"/>
        <v>8.1000000000000003E-2</v>
      </c>
      <c r="CV32" s="135">
        <f t="shared" si="46"/>
        <v>-0.30000000000000027</v>
      </c>
      <c r="CW32" s="43"/>
      <c r="CX32" s="86">
        <f t="shared" si="47"/>
        <v>0.121</v>
      </c>
      <c r="CY32" s="86">
        <f t="shared" si="48"/>
        <v>0.123</v>
      </c>
      <c r="CZ32" s="136">
        <f t="shared" si="49"/>
        <v>-0.20000000000000018</v>
      </c>
      <c r="DA32" s="86">
        <f t="shared" si="50"/>
        <v>0.08</v>
      </c>
      <c r="DB32" s="86">
        <f t="shared" si="51"/>
        <v>7.8E-2</v>
      </c>
      <c r="DC32" s="136">
        <f t="shared" si="52"/>
        <v>0.20000000000000018</v>
      </c>
      <c r="DD32" s="149">
        <v>0</v>
      </c>
    </row>
    <row r="33" spans="2:108" s="15" customFormat="1" ht="13.5" customHeight="1">
      <c r="B33" s="52">
        <v>27</v>
      </c>
      <c r="C33" s="168" t="s">
        <v>32</v>
      </c>
      <c r="D33" s="77">
        <v>63</v>
      </c>
      <c r="E33" s="77">
        <v>12</v>
      </c>
      <c r="F33" s="77">
        <v>7</v>
      </c>
      <c r="G33" s="53">
        <f t="shared" si="2"/>
        <v>0.19047619047619047</v>
      </c>
      <c r="H33" s="53">
        <f t="shared" si="3"/>
        <v>0.1111111111111111</v>
      </c>
      <c r="I33" s="77">
        <v>2531460</v>
      </c>
      <c r="J33" s="77">
        <v>1736990</v>
      </c>
      <c r="K33" s="77">
        <f t="shared" si="4"/>
        <v>210955</v>
      </c>
      <c r="L33" s="77">
        <f t="shared" si="5"/>
        <v>248141.42857142858</v>
      </c>
      <c r="M33" s="77">
        <v>157</v>
      </c>
      <c r="N33" s="77">
        <v>20</v>
      </c>
      <c r="O33" s="77">
        <v>8</v>
      </c>
      <c r="P33" s="53">
        <f t="shared" si="6"/>
        <v>0.12738853503184713</v>
      </c>
      <c r="Q33" s="53">
        <f t="shared" si="7"/>
        <v>5.0955414012738856E-2</v>
      </c>
      <c r="R33" s="77">
        <v>4147280</v>
      </c>
      <c r="S33" s="77">
        <v>2457930</v>
      </c>
      <c r="T33" s="77">
        <f t="shared" si="8"/>
        <v>207364</v>
      </c>
      <c r="U33" s="77">
        <f t="shared" si="9"/>
        <v>307241.25</v>
      </c>
      <c r="V33" s="77">
        <v>8238</v>
      </c>
      <c r="W33" s="77">
        <v>371</v>
      </c>
      <c r="X33" s="77">
        <v>199</v>
      </c>
      <c r="Y33" s="53">
        <f t="shared" si="10"/>
        <v>4.5035202719106576E-2</v>
      </c>
      <c r="Z33" s="53">
        <f t="shared" si="11"/>
        <v>2.4156348628307841E-2</v>
      </c>
      <c r="AA33" s="77">
        <v>112361150</v>
      </c>
      <c r="AB33" s="77">
        <v>82445070</v>
      </c>
      <c r="AC33" s="77">
        <f t="shared" si="12"/>
        <v>302860.24258760107</v>
      </c>
      <c r="AD33" s="77">
        <f t="shared" si="13"/>
        <v>414296.83417085424</v>
      </c>
      <c r="AE33" s="77">
        <v>7163</v>
      </c>
      <c r="AF33" s="77">
        <v>610</v>
      </c>
      <c r="AG33" s="77">
        <v>365</v>
      </c>
      <c r="AH33" s="53">
        <f t="shared" si="14"/>
        <v>8.5159849225184978E-2</v>
      </c>
      <c r="AI33" s="53">
        <f t="shared" si="15"/>
        <v>5.0956303224905769E-2</v>
      </c>
      <c r="AJ33" s="77">
        <v>162972310</v>
      </c>
      <c r="AK33" s="77">
        <v>129116080</v>
      </c>
      <c r="AL33" s="77">
        <f t="shared" si="16"/>
        <v>267167.72131147538</v>
      </c>
      <c r="AM33" s="77">
        <f t="shared" si="17"/>
        <v>353742.68493150687</v>
      </c>
      <c r="AN33" s="77">
        <v>4909</v>
      </c>
      <c r="AO33" s="77">
        <v>827</v>
      </c>
      <c r="AP33" s="77">
        <v>555</v>
      </c>
      <c r="AQ33" s="53">
        <f t="shared" si="18"/>
        <v>0.16846608270523528</v>
      </c>
      <c r="AR33" s="53">
        <f t="shared" si="19"/>
        <v>0.11305764921572621</v>
      </c>
      <c r="AS33" s="77">
        <v>226405370</v>
      </c>
      <c r="AT33" s="77">
        <v>194005260</v>
      </c>
      <c r="AU33" s="77">
        <f t="shared" si="20"/>
        <v>273767.07376058039</v>
      </c>
      <c r="AV33" s="77">
        <f t="shared" si="21"/>
        <v>349559.02702702704</v>
      </c>
      <c r="AW33" s="77">
        <v>2897</v>
      </c>
      <c r="AX33" s="77">
        <v>752</v>
      </c>
      <c r="AY33" s="77">
        <v>538</v>
      </c>
      <c r="AZ33" s="53">
        <f t="shared" si="22"/>
        <v>0.25957887469796342</v>
      </c>
      <c r="BA33" s="53">
        <f t="shared" si="23"/>
        <v>0.18570935450466</v>
      </c>
      <c r="BB33" s="77">
        <v>235339070</v>
      </c>
      <c r="BC33" s="77">
        <v>202670110</v>
      </c>
      <c r="BD33" s="77">
        <f t="shared" si="24"/>
        <v>312950.89095744683</v>
      </c>
      <c r="BE33" s="77">
        <f t="shared" si="25"/>
        <v>376710.24163568771</v>
      </c>
      <c r="BF33" s="77">
        <v>1340</v>
      </c>
      <c r="BG33" s="77">
        <v>372</v>
      </c>
      <c r="BH33" s="77">
        <v>306</v>
      </c>
      <c r="BI33" s="53">
        <f t="shared" si="26"/>
        <v>0.27761194029850744</v>
      </c>
      <c r="BJ33" s="53">
        <f t="shared" si="27"/>
        <v>0.22835820895522388</v>
      </c>
      <c r="BK33" s="77">
        <v>121871840</v>
      </c>
      <c r="BL33" s="77">
        <v>112375110</v>
      </c>
      <c r="BM33" s="77">
        <f t="shared" si="28"/>
        <v>327612.47311827959</v>
      </c>
      <c r="BN33" s="77">
        <f t="shared" si="29"/>
        <v>367238.92156862747</v>
      </c>
      <c r="BO33" s="77">
        <f t="shared" si="55"/>
        <v>24767</v>
      </c>
      <c r="BP33" s="77">
        <f t="shared" si="55"/>
        <v>2964</v>
      </c>
      <c r="BQ33" s="77">
        <f t="shared" si="55"/>
        <v>1978</v>
      </c>
      <c r="BR33" s="53">
        <f t="shared" si="32"/>
        <v>0.11967537449024912</v>
      </c>
      <c r="BS33" s="53">
        <f t="shared" si="33"/>
        <v>7.9864335607865308E-2</v>
      </c>
      <c r="BT33" s="77">
        <f t="shared" si="56"/>
        <v>865628480</v>
      </c>
      <c r="BU33" s="77">
        <f t="shared" si="56"/>
        <v>724806550</v>
      </c>
      <c r="BV33" s="77">
        <f t="shared" si="35"/>
        <v>292047.39541160595</v>
      </c>
      <c r="BW33" s="77">
        <f t="shared" si="36"/>
        <v>366434.04954499495</v>
      </c>
      <c r="BY33" s="90">
        <v>27</v>
      </c>
      <c r="BZ33" s="168" t="s">
        <v>32</v>
      </c>
      <c r="CA33" s="133">
        <v>23699</v>
      </c>
      <c r="CB33" s="133">
        <v>2858</v>
      </c>
      <c r="CC33" s="133">
        <v>1825</v>
      </c>
      <c r="CD33" s="27">
        <v>0.12059580573019958</v>
      </c>
      <c r="CE33" s="27">
        <v>7.7007468669564122E-2</v>
      </c>
      <c r="CF33" s="133">
        <v>777889820</v>
      </c>
      <c r="CG33" s="133">
        <v>650543500</v>
      </c>
      <c r="CH33" s="133">
        <v>272179.78306508047</v>
      </c>
      <c r="CI33" s="133">
        <v>356462.19178082194</v>
      </c>
      <c r="CK33" s="42" t="str">
        <f t="shared" si="37"/>
        <v>松原市</v>
      </c>
      <c r="CL33" s="86">
        <f t="shared" si="0"/>
        <v>0.12129944982970919</v>
      </c>
      <c r="CM33" s="97">
        <f t="shared" si="38"/>
        <v>0.121</v>
      </c>
      <c r="CN33" s="97">
        <f t="shared" si="53"/>
        <v>0.12117759650002279</v>
      </c>
      <c r="CO33" s="97">
        <f t="shared" si="40"/>
        <v>0.121</v>
      </c>
      <c r="CP33" s="135">
        <f t="shared" si="54"/>
        <v>0</v>
      </c>
      <c r="CQ33" s="42" t="str">
        <f t="shared" si="42"/>
        <v>堺市中区</v>
      </c>
      <c r="CR33" s="86">
        <f t="shared" si="1"/>
        <v>7.7494287890327501E-2</v>
      </c>
      <c r="CS33" s="86">
        <f t="shared" si="43"/>
        <v>7.6999999999999999E-2</v>
      </c>
      <c r="CT33" s="97">
        <f t="shared" si="44"/>
        <v>7.4340042480024279E-2</v>
      </c>
      <c r="CU33" s="97">
        <f t="shared" si="45"/>
        <v>7.3999999999999996E-2</v>
      </c>
      <c r="CV33" s="135">
        <f t="shared" si="46"/>
        <v>0.30000000000000027</v>
      </c>
      <c r="CW33" s="43"/>
      <c r="CX33" s="86">
        <f t="shared" si="47"/>
        <v>0.121</v>
      </c>
      <c r="CY33" s="86">
        <f t="shared" si="48"/>
        <v>0.123</v>
      </c>
      <c r="CZ33" s="136">
        <f t="shared" si="49"/>
        <v>-0.20000000000000018</v>
      </c>
      <c r="DA33" s="86">
        <f t="shared" si="50"/>
        <v>0.08</v>
      </c>
      <c r="DB33" s="86">
        <f t="shared" si="51"/>
        <v>7.8E-2</v>
      </c>
      <c r="DC33" s="136">
        <f t="shared" si="52"/>
        <v>0.20000000000000018</v>
      </c>
      <c r="DD33" s="149">
        <v>0</v>
      </c>
    </row>
    <row r="34" spans="2:108" s="15" customFormat="1" ht="13.5" customHeight="1">
      <c r="B34" s="52">
        <v>28</v>
      </c>
      <c r="C34" s="168" t="s">
        <v>33</v>
      </c>
      <c r="D34" s="77">
        <v>39</v>
      </c>
      <c r="E34" s="77">
        <v>9</v>
      </c>
      <c r="F34" s="77">
        <v>5</v>
      </c>
      <c r="G34" s="53">
        <f t="shared" si="2"/>
        <v>0.23076923076923078</v>
      </c>
      <c r="H34" s="53">
        <f t="shared" si="3"/>
        <v>0.12820512820512819</v>
      </c>
      <c r="I34" s="77">
        <v>3576030</v>
      </c>
      <c r="J34" s="77">
        <v>3390140</v>
      </c>
      <c r="K34" s="77">
        <f t="shared" si="4"/>
        <v>397336.66666666669</v>
      </c>
      <c r="L34" s="77">
        <f t="shared" si="5"/>
        <v>678028</v>
      </c>
      <c r="M34" s="77">
        <v>153</v>
      </c>
      <c r="N34" s="77">
        <v>40</v>
      </c>
      <c r="O34" s="77">
        <v>13</v>
      </c>
      <c r="P34" s="53">
        <f t="shared" si="6"/>
        <v>0.26143790849673204</v>
      </c>
      <c r="Q34" s="53">
        <f t="shared" si="7"/>
        <v>8.4967320261437912E-2</v>
      </c>
      <c r="R34" s="77">
        <v>12906030</v>
      </c>
      <c r="S34" s="77">
        <v>9314980</v>
      </c>
      <c r="T34" s="77">
        <f t="shared" si="8"/>
        <v>322650.75</v>
      </c>
      <c r="U34" s="77">
        <f t="shared" si="9"/>
        <v>716536.92307692312</v>
      </c>
      <c r="V34" s="77">
        <v>7661</v>
      </c>
      <c r="W34" s="77">
        <v>339</v>
      </c>
      <c r="X34" s="77">
        <v>207</v>
      </c>
      <c r="Y34" s="53">
        <f t="shared" si="10"/>
        <v>4.425009789844668E-2</v>
      </c>
      <c r="Z34" s="53">
        <f t="shared" si="11"/>
        <v>2.7019971283122307E-2</v>
      </c>
      <c r="AA34" s="77">
        <v>96781940</v>
      </c>
      <c r="AB34" s="77">
        <v>74775730</v>
      </c>
      <c r="AC34" s="77">
        <f t="shared" si="12"/>
        <v>285492.44837758114</v>
      </c>
      <c r="AD34" s="77">
        <f t="shared" si="13"/>
        <v>361235.41062801931</v>
      </c>
      <c r="AE34" s="77">
        <v>6695</v>
      </c>
      <c r="AF34" s="77">
        <v>635</v>
      </c>
      <c r="AG34" s="77">
        <v>390</v>
      </c>
      <c r="AH34" s="53">
        <f t="shared" si="14"/>
        <v>9.4846900672143394E-2</v>
      </c>
      <c r="AI34" s="53">
        <f t="shared" si="15"/>
        <v>5.8252427184466021E-2</v>
      </c>
      <c r="AJ34" s="77">
        <v>172228550</v>
      </c>
      <c r="AK34" s="77">
        <v>145666200</v>
      </c>
      <c r="AL34" s="77">
        <f t="shared" si="16"/>
        <v>271226.06299212598</v>
      </c>
      <c r="AM34" s="77">
        <f t="shared" si="17"/>
        <v>373503.07692307694</v>
      </c>
      <c r="AN34" s="77">
        <v>3860</v>
      </c>
      <c r="AO34" s="77">
        <v>631</v>
      </c>
      <c r="AP34" s="77">
        <v>463</v>
      </c>
      <c r="AQ34" s="53">
        <f t="shared" si="18"/>
        <v>0.16347150259067358</v>
      </c>
      <c r="AR34" s="53">
        <f t="shared" si="19"/>
        <v>0.11994818652849741</v>
      </c>
      <c r="AS34" s="77">
        <v>189500940</v>
      </c>
      <c r="AT34" s="77">
        <v>163139860</v>
      </c>
      <c r="AU34" s="77">
        <f t="shared" si="20"/>
        <v>300318.44690966717</v>
      </c>
      <c r="AV34" s="77">
        <f t="shared" si="21"/>
        <v>352353.909287257</v>
      </c>
      <c r="AW34" s="77">
        <v>1801</v>
      </c>
      <c r="AX34" s="77">
        <v>490</v>
      </c>
      <c r="AY34" s="77">
        <v>382</v>
      </c>
      <c r="AZ34" s="53">
        <f t="shared" si="22"/>
        <v>0.27207107162687394</v>
      </c>
      <c r="BA34" s="53">
        <f t="shared" si="23"/>
        <v>0.21210438645197113</v>
      </c>
      <c r="BB34" s="77">
        <v>150810930</v>
      </c>
      <c r="BC34" s="77">
        <v>135068420</v>
      </c>
      <c r="BD34" s="77">
        <f t="shared" si="24"/>
        <v>307777.40816326533</v>
      </c>
      <c r="BE34" s="77">
        <f t="shared" si="25"/>
        <v>353582.25130890054</v>
      </c>
      <c r="BF34" s="77">
        <v>799</v>
      </c>
      <c r="BG34" s="77">
        <v>201</v>
      </c>
      <c r="BH34" s="77">
        <v>168</v>
      </c>
      <c r="BI34" s="53">
        <f t="shared" si="26"/>
        <v>0.25156445556946183</v>
      </c>
      <c r="BJ34" s="53">
        <f t="shared" si="27"/>
        <v>0.21026282853566958</v>
      </c>
      <c r="BK34" s="77">
        <v>61275640</v>
      </c>
      <c r="BL34" s="77">
        <v>57839240</v>
      </c>
      <c r="BM34" s="77">
        <f t="shared" si="28"/>
        <v>304853.9303482587</v>
      </c>
      <c r="BN34" s="77">
        <f t="shared" si="29"/>
        <v>344281.19047619047</v>
      </c>
      <c r="BO34" s="77">
        <f t="shared" si="55"/>
        <v>21008</v>
      </c>
      <c r="BP34" s="77">
        <f t="shared" si="55"/>
        <v>2345</v>
      </c>
      <c r="BQ34" s="77">
        <f t="shared" si="55"/>
        <v>1628</v>
      </c>
      <c r="BR34" s="53">
        <f t="shared" si="32"/>
        <v>0.11162414318354913</v>
      </c>
      <c r="BS34" s="53">
        <f t="shared" si="33"/>
        <v>7.7494287890327501E-2</v>
      </c>
      <c r="BT34" s="77">
        <f t="shared" si="56"/>
        <v>687080060</v>
      </c>
      <c r="BU34" s="77">
        <f t="shared" si="56"/>
        <v>589194570</v>
      </c>
      <c r="BV34" s="77">
        <f t="shared" si="35"/>
        <v>292997.89339019189</v>
      </c>
      <c r="BW34" s="77">
        <f t="shared" si="36"/>
        <v>361913.12653562654</v>
      </c>
      <c r="BY34" s="90">
        <v>28</v>
      </c>
      <c r="BZ34" s="168" t="s">
        <v>33</v>
      </c>
      <c r="CA34" s="133">
        <v>19774</v>
      </c>
      <c r="CB34" s="133">
        <v>2124</v>
      </c>
      <c r="CC34" s="133">
        <v>1470</v>
      </c>
      <c r="CD34" s="27">
        <v>0.10741377566501467</v>
      </c>
      <c r="CE34" s="27">
        <v>7.4340042480024279E-2</v>
      </c>
      <c r="CF34" s="133">
        <v>635731170</v>
      </c>
      <c r="CG34" s="133">
        <v>547462140</v>
      </c>
      <c r="CH34" s="133">
        <v>299308.46045197739</v>
      </c>
      <c r="CI34" s="133">
        <v>372423.22448979592</v>
      </c>
      <c r="CK34" s="42" t="str">
        <f t="shared" si="37"/>
        <v>平野区</v>
      </c>
      <c r="CL34" s="86">
        <f t="shared" si="0"/>
        <v>0.12093078264983294</v>
      </c>
      <c r="CM34" s="97">
        <f t="shared" si="38"/>
        <v>0.121</v>
      </c>
      <c r="CN34" s="97">
        <f t="shared" si="53"/>
        <v>0.12769927203768275</v>
      </c>
      <c r="CO34" s="97">
        <f t="shared" si="40"/>
        <v>0.128</v>
      </c>
      <c r="CP34" s="135">
        <f t="shared" si="54"/>
        <v>-0.70000000000000062</v>
      </c>
      <c r="CQ34" s="42" t="str">
        <f t="shared" si="42"/>
        <v>堺市</v>
      </c>
      <c r="CR34" s="86">
        <f t="shared" si="1"/>
        <v>7.7163414086271087E-2</v>
      </c>
      <c r="CS34" s="86">
        <f t="shared" si="43"/>
        <v>7.6999999999999999E-2</v>
      </c>
      <c r="CT34" s="97">
        <f t="shared" si="44"/>
        <v>7.573483158918054E-2</v>
      </c>
      <c r="CU34" s="97">
        <f t="shared" si="45"/>
        <v>7.5999999999999998E-2</v>
      </c>
      <c r="CV34" s="135">
        <f t="shared" si="46"/>
        <v>0.10000000000000009</v>
      </c>
      <c r="CW34" s="43"/>
      <c r="CX34" s="86">
        <f t="shared" si="47"/>
        <v>0.121</v>
      </c>
      <c r="CY34" s="86">
        <f t="shared" si="48"/>
        <v>0.123</v>
      </c>
      <c r="CZ34" s="136">
        <f t="shared" si="49"/>
        <v>-0.20000000000000018</v>
      </c>
      <c r="DA34" s="86">
        <f t="shared" si="50"/>
        <v>0.08</v>
      </c>
      <c r="DB34" s="86">
        <f t="shared" si="51"/>
        <v>7.8E-2</v>
      </c>
      <c r="DC34" s="136">
        <f t="shared" si="52"/>
        <v>0.20000000000000018</v>
      </c>
      <c r="DD34" s="149">
        <v>0</v>
      </c>
    </row>
    <row r="35" spans="2:108" s="15" customFormat="1" ht="13.5" customHeight="1">
      <c r="B35" s="52">
        <v>29</v>
      </c>
      <c r="C35" s="168" t="s">
        <v>34</v>
      </c>
      <c r="D35" s="77">
        <v>38</v>
      </c>
      <c r="E35" s="77">
        <v>3</v>
      </c>
      <c r="F35" s="77">
        <v>2</v>
      </c>
      <c r="G35" s="53">
        <f t="shared" si="2"/>
        <v>7.8947368421052627E-2</v>
      </c>
      <c r="H35" s="53">
        <f t="shared" si="3"/>
        <v>5.2631578947368418E-2</v>
      </c>
      <c r="I35" s="77">
        <v>645070</v>
      </c>
      <c r="J35" s="77">
        <v>627110</v>
      </c>
      <c r="K35" s="77">
        <f t="shared" si="4"/>
        <v>215023.33333333334</v>
      </c>
      <c r="L35" s="77">
        <f t="shared" si="5"/>
        <v>313555</v>
      </c>
      <c r="M35" s="77">
        <v>95</v>
      </c>
      <c r="N35" s="77">
        <v>6</v>
      </c>
      <c r="O35" s="77">
        <v>2</v>
      </c>
      <c r="P35" s="53">
        <f t="shared" si="6"/>
        <v>6.3157894736842107E-2</v>
      </c>
      <c r="Q35" s="53">
        <f t="shared" si="7"/>
        <v>2.1052631578947368E-2</v>
      </c>
      <c r="R35" s="77">
        <v>1501570</v>
      </c>
      <c r="S35" s="77">
        <v>600440</v>
      </c>
      <c r="T35" s="77">
        <f t="shared" si="8"/>
        <v>250261.66666666666</v>
      </c>
      <c r="U35" s="77">
        <f t="shared" si="9"/>
        <v>300220</v>
      </c>
      <c r="V35" s="77">
        <v>5909</v>
      </c>
      <c r="W35" s="77">
        <v>246</v>
      </c>
      <c r="X35" s="77">
        <v>132</v>
      </c>
      <c r="Y35" s="53">
        <f t="shared" si="10"/>
        <v>4.16314097139956E-2</v>
      </c>
      <c r="Z35" s="53">
        <f t="shared" si="11"/>
        <v>2.2338805212387881E-2</v>
      </c>
      <c r="AA35" s="77">
        <v>64436380</v>
      </c>
      <c r="AB35" s="77">
        <v>51059350</v>
      </c>
      <c r="AC35" s="77">
        <f t="shared" si="12"/>
        <v>261936.50406504064</v>
      </c>
      <c r="AD35" s="77">
        <f t="shared" si="13"/>
        <v>386813.25757575757</v>
      </c>
      <c r="AE35" s="77">
        <v>5290</v>
      </c>
      <c r="AF35" s="77">
        <v>434</v>
      </c>
      <c r="AG35" s="77">
        <v>246</v>
      </c>
      <c r="AH35" s="53">
        <f t="shared" si="14"/>
        <v>8.2041587901701324E-2</v>
      </c>
      <c r="AI35" s="53">
        <f t="shared" si="15"/>
        <v>4.6502835538752361E-2</v>
      </c>
      <c r="AJ35" s="77">
        <v>104284330</v>
      </c>
      <c r="AK35" s="77">
        <v>84612300</v>
      </c>
      <c r="AL35" s="77">
        <f t="shared" si="16"/>
        <v>240286.47465437787</v>
      </c>
      <c r="AM35" s="77">
        <f t="shared" si="17"/>
        <v>343952.43902439025</v>
      </c>
      <c r="AN35" s="77">
        <v>3435</v>
      </c>
      <c r="AO35" s="77">
        <v>571</v>
      </c>
      <c r="AP35" s="77">
        <v>385</v>
      </c>
      <c r="AQ35" s="53">
        <f t="shared" si="18"/>
        <v>0.16622998544395926</v>
      </c>
      <c r="AR35" s="53">
        <f t="shared" si="19"/>
        <v>0.11208151382823872</v>
      </c>
      <c r="AS35" s="77">
        <v>166603980</v>
      </c>
      <c r="AT35" s="77">
        <v>141589750</v>
      </c>
      <c r="AU35" s="77">
        <f t="shared" si="20"/>
        <v>291775.79684763571</v>
      </c>
      <c r="AV35" s="77">
        <f t="shared" si="21"/>
        <v>367765.5844155844</v>
      </c>
      <c r="AW35" s="77">
        <v>1738</v>
      </c>
      <c r="AX35" s="77">
        <v>452</v>
      </c>
      <c r="AY35" s="77">
        <v>320</v>
      </c>
      <c r="AZ35" s="53">
        <f t="shared" si="22"/>
        <v>0.26006904487917148</v>
      </c>
      <c r="BA35" s="53">
        <f t="shared" si="23"/>
        <v>0.18411967779056387</v>
      </c>
      <c r="BB35" s="77">
        <v>139676990</v>
      </c>
      <c r="BC35" s="77">
        <v>121577680</v>
      </c>
      <c r="BD35" s="77">
        <f t="shared" si="24"/>
        <v>309019.88938053098</v>
      </c>
      <c r="BE35" s="77">
        <f t="shared" si="25"/>
        <v>379930.25</v>
      </c>
      <c r="BF35" s="77">
        <v>753</v>
      </c>
      <c r="BG35" s="77">
        <v>221</v>
      </c>
      <c r="BH35" s="77">
        <v>177</v>
      </c>
      <c r="BI35" s="53">
        <f t="shared" si="26"/>
        <v>0.29349269588313415</v>
      </c>
      <c r="BJ35" s="53">
        <f t="shared" si="27"/>
        <v>0.23505976095617531</v>
      </c>
      <c r="BK35" s="77">
        <v>75742480</v>
      </c>
      <c r="BL35" s="77">
        <v>70350110</v>
      </c>
      <c r="BM35" s="77">
        <f t="shared" si="28"/>
        <v>342726.15384615387</v>
      </c>
      <c r="BN35" s="77">
        <f t="shared" si="29"/>
        <v>397458.24858757062</v>
      </c>
      <c r="BO35" s="77">
        <f t="shared" si="55"/>
        <v>17258</v>
      </c>
      <c r="BP35" s="77">
        <f t="shared" si="55"/>
        <v>1933</v>
      </c>
      <c r="BQ35" s="77">
        <f t="shared" si="55"/>
        <v>1264</v>
      </c>
      <c r="BR35" s="53">
        <f t="shared" si="32"/>
        <v>0.11200602619075212</v>
      </c>
      <c r="BS35" s="53">
        <f t="shared" si="33"/>
        <v>7.3241395294935688E-2</v>
      </c>
      <c r="BT35" s="77">
        <f t="shared" si="56"/>
        <v>552890800</v>
      </c>
      <c r="BU35" s="77">
        <f t="shared" si="56"/>
        <v>470416740</v>
      </c>
      <c r="BV35" s="77">
        <f t="shared" si="35"/>
        <v>286027.31505431968</v>
      </c>
      <c r="BW35" s="77">
        <f t="shared" si="36"/>
        <v>372165.14240506326</v>
      </c>
      <c r="BY35" s="90">
        <v>29</v>
      </c>
      <c r="BZ35" s="168" t="s">
        <v>34</v>
      </c>
      <c r="CA35" s="133">
        <v>16521</v>
      </c>
      <c r="CB35" s="133">
        <v>1856</v>
      </c>
      <c r="CC35" s="133">
        <v>1206</v>
      </c>
      <c r="CD35" s="27">
        <v>0.11234186792567036</v>
      </c>
      <c r="CE35" s="27">
        <v>7.2998002542218998E-2</v>
      </c>
      <c r="CF35" s="133">
        <v>528295730</v>
      </c>
      <c r="CG35" s="133">
        <v>427874760</v>
      </c>
      <c r="CH35" s="133">
        <v>284642.09590517241</v>
      </c>
      <c r="CI35" s="133">
        <v>354788.35820895521</v>
      </c>
      <c r="CK35" s="42" t="str">
        <f t="shared" si="37"/>
        <v>西成区</v>
      </c>
      <c r="CL35" s="86">
        <f t="shared" si="0"/>
        <v>0.12027919730774024</v>
      </c>
      <c r="CM35" s="97">
        <f t="shared" si="38"/>
        <v>0.12</v>
      </c>
      <c r="CN35" s="97">
        <f t="shared" si="53"/>
        <v>0.12028529203881</v>
      </c>
      <c r="CO35" s="97">
        <f t="shared" si="40"/>
        <v>0.12</v>
      </c>
      <c r="CP35" s="135">
        <f t="shared" si="54"/>
        <v>0</v>
      </c>
      <c r="CQ35" s="42" t="str">
        <f t="shared" si="42"/>
        <v>茨木市</v>
      </c>
      <c r="CR35" s="86">
        <f t="shared" si="1"/>
        <v>7.6365059991248874E-2</v>
      </c>
      <c r="CS35" s="86">
        <f t="shared" si="43"/>
        <v>7.5999999999999998E-2</v>
      </c>
      <c r="CT35" s="97">
        <f t="shared" si="44"/>
        <v>7.5650864581309499E-2</v>
      </c>
      <c r="CU35" s="97">
        <f t="shared" si="45"/>
        <v>7.5999999999999998E-2</v>
      </c>
      <c r="CV35" s="135">
        <f t="shared" si="46"/>
        <v>0</v>
      </c>
      <c r="CW35" s="43"/>
      <c r="CX35" s="86">
        <f t="shared" si="47"/>
        <v>0.121</v>
      </c>
      <c r="CY35" s="86">
        <f t="shared" si="48"/>
        <v>0.123</v>
      </c>
      <c r="CZ35" s="136">
        <f t="shared" si="49"/>
        <v>-0.20000000000000018</v>
      </c>
      <c r="DA35" s="86">
        <f t="shared" si="50"/>
        <v>0.08</v>
      </c>
      <c r="DB35" s="86">
        <f t="shared" si="51"/>
        <v>7.8E-2</v>
      </c>
      <c r="DC35" s="136">
        <f t="shared" si="52"/>
        <v>0.20000000000000018</v>
      </c>
      <c r="DD35" s="149">
        <v>0</v>
      </c>
    </row>
    <row r="36" spans="2:108" s="15" customFormat="1" ht="13.5" customHeight="1">
      <c r="B36" s="52">
        <v>30</v>
      </c>
      <c r="C36" s="168" t="s">
        <v>35</v>
      </c>
      <c r="D36" s="77">
        <v>44</v>
      </c>
      <c r="E36" s="77">
        <v>6</v>
      </c>
      <c r="F36" s="77">
        <v>3</v>
      </c>
      <c r="G36" s="53">
        <f t="shared" si="2"/>
        <v>0.13636363636363635</v>
      </c>
      <c r="H36" s="53">
        <f t="shared" si="3"/>
        <v>6.8181818181818177E-2</v>
      </c>
      <c r="I36" s="77">
        <v>2045200</v>
      </c>
      <c r="J36" s="77">
        <v>1797870</v>
      </c>
      <c r="K36" s="77">
        <f t="shared" si="4"/>
        <v>340866.66666666669</v>
      </c>
      <c r="L36" s="77">
        <f t="shared" si="5"/>
        <v>599290</v>
      </c>
      <c r="M36" s="77">
        <v>104</v>
      </c>
      <c r="N36" s="77">
        <v>15</v>
      </c>
      <c r="O36" s="77">
        <v>11</v>
      </c>
      <c r="P36" s="53">
        <f t="shared" si="6"/>
        <v>0.14423076923076922</v>
      </c>
      <c r="Q36" s="53">
        <f t="shared" si="7"/>
        <v>0.10576923076923077</v>
      </c>
      <c r="R36" s="77">
        <v>6543970</v>
      </c>
      <c r="S36" s="77">
        <v>5452800</v>
      </c>
      <c r="T36" s="77">
        <f t="shared" si="8"/>
        <v>436264.66666666669</v>
      </c>
      <c r="U36" s="77">
        <f t="shared" si="9"/>
        <v>495709.09090909088</v>
      </c>
      <c r="V36" s="77">
        <v>7887</v>
      </c>
      <c r="W36" s="77">
        <v>381</v>
      </c>
      <c r="X36" s="77">
        <v>199</v>
      </c>
      <c r="Y36" s="53">
        <f t="shared" si="10"/>
        <v>4.8307341194370482E-2</v>
      </c>
      <c r="Z36" s="53">
        <f t="shared" si="11"/>
        <v>2.5231393432230253E-2</v>
      </c>
      <c r="AA36" s="77">
        <v>112495260</v>
      </c>
      <c r="AB36" s="77">
        <v>84598630</v>
      </c>
      <c r="AC36" s="77">
        <f t="shared" si="12"/>
        <v>295263.14960629924</v>
      </c>
      <c r="AD36" s="77">
        <f t="shared" si="13"/>
        <v>425118.74371859297</v>
      </c>
      <c r="AE36" s="77">
        <v>6959</v>
      </c>
      <c r="AF36" s="77">
        <v>649</v>
      </c>
      <c r="AG36" s="77">
        <v>417</v>
      </c>
      <c r="AH36" s="53">
        <f t="shared" si="14"/>
        <v>9.3260525937634717E-2</v>
      </c>
      <c r="AI36" s="53">
        <f t="shared" si="15"/>
        <v>5.9922402644058056E-2</v>
      </c>
      <c r="AJ36" s="77">
        <v>193082650</v>
      </c>
      <c r="AK36" s="77">
        <v>162478050</v>
      </c>
      <c r="AL36" s="77">
        <f t="shared" si="16"/>
        <v>297507.93528505391</v>
      </c>
      <c r="AM36" s="77">
        <f t="shared" si="17"/>
        <v>389635.61151079135</v>
      </c>
      <c r="AN36" s="77">
        <v>4565</v>
      </c>
      <c r="AO36" s="77">
        <v>845</v>
      </c>
      <c r="AP36" s="77">
        <v>532</v>
      </c>
      <c r="AQ36" s="53">
        <f t="shared" si="18"/>
        <v>0.18510405257393209</v>
      </c>
      <c r="AR36" s="53">
        <f t="shared" si="19"/>
        <v>0.11653888280394305</v>
      </c>
      <c r="AS36" s="77">
        <v>244095530</v>
      </c>
      <c r="AT36" s="77">
        <v>205456220</v>
      </c>
      <c r="AU36" s="77">
        <f t="shared" si="20"/>
        <v>288870.449704142</v>
      </c>
      <c r="AV36" s="77">
        <f t="shared" si="21"/>
        <v>386195.90225563908</v>
      </c>
      <c r="AW36" s="77">
        <v>2451</v>
      </c>
      <c r="AX36" s="77">
        <v>682</v>
      </c>
      <c r="AY36" s="77">
        <v>509</v>
      </c>
      <c r="AZ36" s="53">
        <f t="shared" si="22"/>
        <v>0.27825377396980822</v>
      </c>
      <c r="BA36" s="53">
        <f t="shared" si="23"/>
        <v>0.2076703386372909</v>
      </c>
      <c r="BB36" s="77">
        <v>236641510</v>
      </c>
      <c r="BC36" s="77">
        <v>206373030</v>
      </c>
      <c r="BD36" s="77">
        <f t="shared" si="24"/>
        <v>346981.6862170088</v>
      </c>
      <c r="BE36" s="77">
        <f t="shared" si="25"/>
        <v>405447.99607072689</v>
      </c>
      <c r="BF36" s="77">
        <v>1098</v>
      </c>
      <c r="BG36" s="77">
        <v>342</v>
      </c>
      <c r="BH36" s="77">
        <v>290</v>
      </c>
      <c r="BI36" s="53">
        <f t="shared" si="26"/>
        <v>0.31147540983606559</v>
      </c>
      <c r="BJ36" s="53">
        <f t="shared" si="27"/>
        <v>0.26411657559198543</v>
      </c>
      <c r="BK36" s="77">
        <v>128311830</v>
      </c>
      <c r="BL36" s="77">
        <v>119680490</v>
      </c>
      <c r="BM36" s="77">
        <f t="shared" si="28"/>
        <v>375180.78947368421</v>
      </c>
      <c r="BN36" s="77">
        <f t="shared" si="29"/>
        <v>412691.3448275862</v>
      </c>
      <c r="BO36" s="77">
        <f t="shared" si="55"/>
        <v>23108</v>
      </c>
      <c r="BP36" s="77">
        <f t="shared" si="55"/>
        <v>2920</v>
      </c>
      <c r="BQ36" s="77">
        <f t="shared" si="55"/>
        <v>1961</v>
      </c>
      <c r="BR36" s="53">
        <f t="shared" si="32"/>
        <v>0.12636316427211355</v>
      </c>
      <c r="BS36" s="53">
        <f t="shared" si="33"/>
        <v>8.4862385321100922E-2</v>
      </c>
      <c r="BT36" s="77">
        <f t="shared" si="56"/>
        <v>923215950</v>
      </c>
      <c r="BU36" s="77">
        <f t="shared" si="56"/>
        <v>785837090</v>
      </c>
      <c r="BV36" s="77">
        <f t="shared" si="35"/>
        <v>316169.84589041094</v>
      </c>
      <c r="BW36" s="77">
        <f t="shared" si="36"/>
        <v>400732.83528811828</v>
      </c>
      <c r="BY36" s="90">
        <v>30</v>
      </c>
      <c r="BZ36" s="168" t="s">
        <v>35</v>
      </c>
      <c r="CA36" s="133">
        <v>22094</v>
      </c>
      <c r="CB36" s="133">
        <v>2891</v>
      </c>
      <c r="CC36" s="133">
        <v>1933</v>
      </c>
      <c r="CD36" s="27">
        <v>0.1308500045261157</v>
      </c>
      <c r="CE36" s="27">
        <v>8.7489816239703089E-2</v>
      </c>
      <c r="CF36" s="133">
        <v>873438450</v>
      </c>
      <c r="CG36" s="133">
        <v>739697810</v>
      </c>
      <c r="CH36" s="133">
        <v>302123.29643721896</v>
      </c>
      <c r="CI36" s="133">
        <v>382668.29280910501</v>
      </c>
      <c r="CK36" s="42" t="str">
        <f t="shared" si="37"/>
        <v>東大阪市</v>
      </c>
      <c r="CL36" s="86">
        <f t="shared" si="0"/>
        <v>0.11978855215633745</v>
      </c>
      <c r="CM36" s="97">
        <f t="shared" si="38"/>
        <v>0.12</v>
      </c>
      <c r="CN36" s="97">
        <f t="shared" si="53"/>
        <v>0.12115919609775572</v>
      </c>
      <c r="CO36" s="97">
        <f t="shared" si="40"/>
        <v>0.121</v>
      </c>
      <c r="CP36" s="135">
        <f t="shared" si="54"/>
        <v>-0.10000000000000009</v>
      </c>
      <c r="CQ36" s="42" t="str">
        <f t="shared" si="42"/>
        <v>北区</v>
      </c>
      <c r="CR36" s="86">
        <f t="shared" si="1"/>
        <v>7.6210826210826213E-2</v>
      </c>
      <c r="CS36" s="86">
        <f t="shared" si="43"/>
        <v>7.5999999999999998E-2</v>
      </c>
      <c r="CT36" s="97">
        <f t="shared" si="44"/>
        <v>7.7128937075413434E-2</v>
      </c>
      <c r="CU36" s="97">
        <f t="shared" si="45"/>
        <v>7.6999999999999999E-2</v>
      </c>
      <c r="CV36" s="135">
        <f t="shared" si="46"/>
        <v>-0.10000000000000009</v>
      </c>
      <c r="CW36" s="43"/>
      <c r="CX36" s="86">
        <f t="shared" si="47"/>
        <v>0.121</v>
      </c>
      <c r="CY36" s="86">
        <f t="shared" si="48"/>
        <v>0.123</v>
      </c>
      <c r="CZ36" s="136">
        <f t="shared" si="49"/>
        <v>-0.20000000000000018</v>
      </c>
      <c r="DA36" s="86">
        <f t="shared" si="50"/>
        <v>0.08</v>
      </c>
      <c r="DB36" s="86">
        <f t="shared" si="51"/>
        <v>7.8E-2</v>
      </c>
      <c r="DC36" s="136">
        <f t="shared" si="52"/>
        <v>0.20000000000000018</v>
      </c>
      <c r="DD36" s="149">
        <v>0</v>
      </c>
    </row>
    <row r="37" spans="2:108" s="15" customFormat="1" ht="13.5" customHeight="1">
      <c r="B37" s="52">
        <v>31</v>
      </c>
      <c r="C37" s="168" t="s">
        <v>36</v>
      </c>
      <c r="D37" s="77">
        <v>73</v>
      </c>
      <c r="E37" s="77">
        <v>9</v>
      </c>
      <c r="F37" s="77">
        <v>6</v>
      </c>
      <c r="G37" s="53">
        <f t="shared" si="2"/>
        <v>0.12328767123287671</v>
      </c>
      <c r="H37" s="53">
        <f t="shared" si="3"/>
        <v>8.2191780821917804E-2</v>
      </c>
      <c r="I37" s="77">
        <v>2599530</v>
      </c>
      <c r="J37" s="77">
        <v>2396390</v>
      </c>
      <c r="K37" s="77">
        <f t="shared" si="4"/>
        <v>288836.66666666669</v>
      </c>
      <c r="L37" s="77">
        <f t="shared" si="5"/>
        <v>399398.33333333331</v>
      </c>
      <c r="M37" s="77">
        <v>217</v>
      </c>
      <c r="N37" s="77">
        <v>39</v>
      </c>
      <c r="O37" s="77">
        <v>23</v>
      </c>
      <c r="P37" s="53">
        <f t="shared" si="6"/>
        <v>0.17972350230414746</v>
      </c>
      <c r="Q37" s="53">
        <f t="shared" si="7"/>
        <v>0.10599078341013825</v>
      </c>
      <c r="R37" s="77">
        <v>28598740</v>
      </c>
      <c r="S37" s="77">
        <v>26745150</v>
      </c>
      <c r="T37" s="77">
        <f t="shared" si="8"/>
        <v>733301.02564102563</v>
      </c>
      <c r="U37" s="77">
        <f t="shared" si="9"/>
        <v>1162832.6086956521</v>
      </c>
      <c r="V37" s="77">
        <v>11699</v>
      </c>
      <c r="W37" s="77">
        <v>462</v>
      </c>
      <c r="X37" s="77">
        <v>238</v>
      </c>
      <c r="Y37" s="53">
        <f t="shared" si="10"/>
        <v>3.9490554748269083E-2</v>
      </c>
      <c r="Z37" s="53">
        <f t="shared" si="11"/>
        <v>2.0343619112744678E-2</v>
      </c>
      <c r="AA37" s="77">
        <v>141013440</v>
      </c>
      <c r="AB37" s="77">
        <v>104180190</v>
      </c>
      <c r="AC37" s="77">
        <f t="shared" si="12"/>
        <v>305223.89610389608</v>
      </c>
      <c r="AD37" s="77">
        <f t="shared" si="13"/>
        <v>437731.89075630251</v>
      </c>
      <c r="AE37" s="77">
        <v>9822</v>
      </c>
      <c r="AF37" s="77">
        <v>837</v>
      </c>
      <c r="AG37" s="77">
        <v>472</v>
      </c>
      <c r="AH37" s="53">
        <f t="shared" si="14"/>
        <v>8.5216860109957243E-2</v>
      </c>
      <c r="AI37" s="53">
        <f t="shared" si="15"/>
        <v>4.8055385868458561E-2</v>
      </c>
      <c r="AJ37" s="77">
        <v>227857700</v>
      </c>
      <c r="AK37" s="77">
        <v>179730210</v>
      </c>
      <c r="AL37" s="77">
        <f t="shared" si="16"/>
        <v>272231.42174432497</v>
      </c>
      <c r="AM37" s="77">
        <f t="shared" si="17"/>
        <v>380784.34322033898</v>
      </c>
      <c r="AN37" s="77">
        <v>5915</v>
      </c>
      <c r="AO37" s="77">
        <v>957</v>
      </c>
      <c r="AP37" s="77">
        <v>633</v>
      </c>
      <c r="AQ37" s="53">
        <f t="shared" si="18"/>
        <v>0.1617920540997464</v>
      </c>
      <c r="AR37" s="53">
        <f t="shared" si="19"/>
        <v>0.10701606086221471</v>
      </c>
      <c r="AS37" s="77">
        <v>277872030</v>
      </c>
      <c r="AT37" s="77">
        <v>236405310</v>
      </c>
      <c r="AU37" s="77">
        <f t="shared" si="20"/>
        <v>290357.39811912226</v>
      </c>
      <c r="AV37" s="77">
        <f t="shared" si="21"/>
        <v>373468.10426540283</v>
      </c>
      <c r="AW37" s="77">
        <v>2733</v>
      </c>
      <c r="AX37" s="77">
        <v>676</v>
      </c>
      <c r="AY37" s="77">
        <v>476</v>
      </c>
      <c r="AZ37" s="53">
        <f t="shared" si="22"/>
        <v>0.2473472374679839</v>
      </c>
      <c r="BA37" s="53">
        <f t="shared" si="23"/>
        <v>0.17416758141236735</v>
      </c>
      <c r="BB37" s="77">
        <v>213376560</v>
      </c>
      <c r="BC37" s="77">
        <v>178091240</v>
      </c>
      <c r="BD37" s="77">
        <f t="shared" si="24"/>
        <v>315645.79881656804</v>
      </c>
      <c r="BE37" s="77">
        <f t="shared" si="25"/>
        <v>374141.26050420169</v>
      </c>
      <c r="BF37" s="77">
        <v>1103</v>
      </c>
      <c r="BG37" s="77">
        <v>310</v>
      </c>
      <c r="BH37" s="77">
        <v>257</v>
      </c>
      <c r="BI37" s="53">
        <f t="shared" si="26"/>
        <v>0.2810516772438803</v>
      </c>
      <c r="BJ37" s="53">
        <f t="shared" si="27"/>
        <v>0.23300090661831369</v>
      </c>
      <c r="BK37" s="77">
        <v>100051250</v>
      </c>
      <c r="BL37" s="77">
        <v>85013890</v>
      </c>
      <c r="BM37" s="77">
        <f t="shared" si="28"/>
        <v>322745.96774193546</v>
      </c>
      <c r="BN37" s="77">
        <f t="shared" si="29"/>
        <v>330793.34630350192</v>
      </c>
      <c r="BO37" s="77">
        <f t="shared" si="55"/>
        <v>31562</v>
      </c>
      <c r="BP37" s="77">
        <f t="shared" si="55"/>
        <v>3290</v>
      </c>
      <c r="BQ37" s="77">
        <f t="shared" si="55"/>
        <v>2105</v>
      </c>
      <c r="BR37" s="53">
        <f t="shared" si="32"/>
        <v>0.104239275077625</v>
      </c>
      <c r="BS37" s="53">
        <f t="shared" si="33"/>
        <v>6.6694125847538185E-2</v>
      </c>
      <c r="BT37" s="77">
        <f t="shared" si="56"/>
        <v>991369250</v>
      </c>
      <c r="BU37" s="77">
        <f t="shared" si="56"/>
        <v>812562380</v>
      </c>
      <c r="BV37" s="77">
        <f t="shared" si="35"/>
        <v>301328.03951367782</v>
      </c>
      <c r="BW37" s="77">
        <f t="shared" si="36"/>
        <v>386015.38242280285</v>
      </c>
      <c r="BY37" s="90">
        <v>31</v>
      </c>
      <c r="BZ37" s="168" t="s">
        <v>36</v>
      </c>
      <c r="CA37" s="133">
        <v>29681</v>
      </c>
      <c r="CB37" s="133">
        <v>3054</v>
      </c>
      <c r="CC37" s="133">
        <v>1912</v>
      </c>
      <c r="CD37" s="27">
        <v>0.10289410734139685</v>
      </c>
      <c r="CE37" s="27">
        <v>6.4418314746807717E-2</v>
      </c>
      <c r="CF37" s="133">
        <v>908441050</v>
      </c>
      <c r="CG37" s="133">
        <v>739172030</v>
      </c>
      <c r="CH37" s="133">
        <v>297459.41388343158</v>
      </c>
      <c r="CI37" s="133">
        <v>386596.25</v>
      </c>
      <c r="CK37" s="42" t="str">
        <f t="shared" si="37"/>
        <v>堺市堺区</v>
      </c>
      <c r="CL37" s="86">
        <f t="shared" si="0"/>
        <v>0.11967537449024912</v>
      </c>
      <c r="CM37" s="97">
        <f t="shared" si="38"/>
        <v>0.12</v>
      </c>
      <c r="CN37" s="97">
        <f t="shared" si="53"/>
        <v>0.12059580573019958</v>
      </c>
      <c r="CO37" s="97">
        <f t="shared" si="40"/>
        <v>0.121</v>
      </c>
      <c r="CP37" s="135">
        <f t="shared" si="54"/>
        <v>-0.10000000000000009</v>
      </c>
      <c r="CQ37" s="42" t="str">
        <f t="shared" si="42"/>
        <v>福島区</v>
      </c>
      <c r="CR37" s="86">
        <f t="shared" si="1"/>
        <v>7.6164045636756092E-2</v>
      </c>
      <c r="CS37" s="86">
        <f t="shared" si="43"/>
        <v>7.5999999999999998E-2</v>
      </c>
      <c r="CT37" s="97">
        <f t="shared" si="44"/>
        <v>7.8121641951429191E-2</v>
      </c>
      <c r="CU37" s="97">
        <f t="shared" si="45"/>
        <v>7.8E-2</v>
      </c>
      <c r="CV37" s="135">
        <f t="shared" si="46"/>
        <v>-0.20000000000000018</v>
      </c>
      <c r="CW37" s="43"/>
      <c r="CX37" s="86">
        <f t="shared" si="47"/>
        <v>0.121</v>
      </c>
      <c r="CY37" s="86">
        <f t="shared" si="48"/>
        <v>0.123</v>
      </c>
      <c r="CZ37" s="136">
        <f t="shared" si="49"/>
        <v>-0.20000000000000018</v>
      </c>
      <c r="DA37" s="86">
        <f t="shared" si="50"/>
        <v>0.08</v>
      </c>
      <c r="DB37" s="86">
        <f t="shared" si="51"/>
        <v>7.8E-2</v>
      </c>
      <c r="DC37" s="136">
        <f t="shared" si="52"/>
        <v>0.20000000000000018</v>
      </c>
      <c r="DD37" s="149">
        <v>0</v>
      </c>
    </row>
    <row r="38" spans="2:108" s="15" customFormat="1" ht="13.5" customHeight="1">
      <c r="B38" s="52">
        <v>32</v>
      </c>
      <c r="C38" s="168" t="s">
        <v>37</v>
      </c>
      <c r="D38" s="77">
        <v>52</v>
      </c>
      <c r="E38" s="77">
        <v>7</v>
      </c>
      <c r="F38" s="77">
        <v>4</v>
      </c>
      <c r="G38" s="53">
        <f t="shared" si="2"/>
        <v>0.13461538461538461</v>
      </c>
      <c r="H38" s="53">
        <f t="shared" si="3"/>
        <v>7.6923076923076927E-2</v>
      </c>
      <c r="I38" s="77">
        <v>4033510</v>
      </c>
      <c r="J38" s="77">
        <v>3667870</v>
      </c>
      <c r="K38" s="77">
        <f t="shared" si="4"/>
        <v>576215.71428571432</v>
      </c>
      <c r="L38" s="77">
        <f t="shared" si="5"/>
        <v>916967.5</v>
      </c>
      <c r="M38" s="77">
        <v>128</v>
      </c>
      <c r="N38" s="77">
        <v>17</v>
      </c>
      <c r="O38" s="77">
        <v>7</v>
      </c>
      <c r="P38" s="53">
        <f t="shared" si="6"/>
        <v>0.1328125</v>
      </c>
      <c r="Q38" s="53">
        <f t="shared" si="7"/>
        <v>5.46875E-2</v>
      </c>
      <c r="R38" s="77">
        <v>4085530</v>
      </c>
      <c r="S38" s="77">
        <v>3434770</v>
      </c>
      <c r="T38" s="77">
        <f t="shared" si="8"/>
        <v>240325.29411764705</v>
      </c>
      <c r="U38" s="77">
        <f t="shared" si="9"/>
        <v>490681.42857142858</v>
      </c>
      <c r="V38" s="77">
        <v>8626</v>
      </c>
      <c r="W38" s="77">
        <v>374</v>
      </c>
      <c r="X38" s="77">
        <v>189</v>
      </c>
      <c r="Y38" s="53">
        <f t="shared" si="10"/>
        <v>4.3357291908184561E-2</v>
      </c>
      <c r="Z38" s="53">
        <f t="shared" si="11"/>
        <v>2.1910503130071875E-2</v>
      </c>
      <c r="AA38" s="77">
        <v>102791550</v>
      </c>
      <c r="AB38" s="77">
        <v>77562410</v>
      </c>
      <c r="AC38" s="77">
        <f t="shared" si="12"/>
        <v>274843.71657754009</v>
      </c>
      <c r="AD38" s="77">
        <f t="shared" si="13"/>
        <v>410383.12169312168</v>
      </c>
      <c r="AE38" s="77">
        <v>7923</v>
      </c>
      <c r="AF38" s="77">
        <v>684</v>
      </c>
      <c r="AG38" s="77">
        <v>377</v>
      </c>
      <c r="AH38" s="53">
        <f t="shared" si="14"/>
        <v>8.6330935251798566E-2</v>
      </c>
      <c r="AI38" s="53">
        <f t="shared" si="15"/>
        <v>4.7582986242584877E-2</v>
      </c>
      <c r="AJ38" s="77">
        <v>182633970</v>
      </c>
      <c r="AK38" s="77">
        <v>137506040</v>
      </c>
      <c r="AL38" s="77">
        <f t="shared" si="16"/>
        <v>267008.72807017545</v>
      </c>
      <c r="AM38" s="77">
        <f t="shared" si="17"/>
        <v>364737.50663129974</v>
      </c>
      <c r="AN38" s="77">
        <v>5333</v>
      </c>
      <c r="AO38" s="77">
        <v>851</v>
      </c>
      <c r="AP38" s="77">
        <v>566</v>
      </c>
      <c r="AQ38" s="53">
        <f t="shared" si="18"/>
        <v>0.15957247327957996</v>
      </c>
      <c r="AR38" s="53">
        <f t="shared" si="19"/>
        <v>0.10613163322707669</v>
      </c>
      <c r="AS38" s="77">
        <v>254489640</v>
      </c>
      <c r="AT38" s="77">
        <v>215701460</v>
      </c>
      <c r="AU38" s="77">
        <f t="shared" si="20"/>
        <v>299047.75558166864</v>
      </c>
      <c r="AV38" s="77">
        <f t="shared" si="21"/>
        <v>381097.98586572439</v>
      </c>
      <c r="AW38" s="77">
        <v>2564</v>
      </c>
      <c r="AX38" s="77">
        <v>649</v>
      </c>
      <c r="AY38" s="77">
        <v>477</v>
      </c>
      <c r="AZ38" s="53">
        <f t="shared" si="22"/>
        <v>0.25312012480499219</v>
      </c>
      <c r="BA38" s="53">
        <f t="shared" si="23"/>
        <v>0.18603744149765991</v>
      </c>
      <c r="BB38" s="77">
        <v>201463610</v>
      </c>
      <c r="BC38" s="77">
        <v>177311110</v>
      </c>
      <c r="BD38" s="77">
        <f t="shared" si="24"/>
        <v>310421.58705701079</v>
      </c>
      <c r="BE38" s="77">
        <f t="shared" si="25"/>
        <v>371721.40461215936</v>
      </c>
      <c r="BF38" s="77">
        <v>1077</v>
      </c>
      <c r="BG38" s="77">
        <v>321</v>
      </c>
      <c r="BH38" s="77">
        <v>264</v>
      </c>
      <c r="BI38" s="53">
        <f t="shared" si="26"/>
        <v>0.29805013927576601</v>
      </c>
      <c r="BJ38" s="53">
        <f t="shared" si="27"/>
        <v>0.24512534818941503</v>
      </c>
      <c r="BK38" s="77">
        <v>108189270</v>
      </c>
      <c r="BL38" s="77">
        <v>102239870</v>
      </c>
      <c r="BM38" s="77">
        <f t="shared" si="28"/>
        <v>337038.22429906542</v>
      </c>
      <c r="BN38" s="77">
        <f t="shared" si="29"/>
        <v>387272.23484848486</v>
      </c>
      <c r="BO38" s="77">
        <f t="shared" si="55"/>
        <v>25703</v>
      </c>
      <c r="BP38" s="77">
        <f t="shared" si="55"/>
        <v>2903</v>
      </c>
      <c r="BQ38" s="77">
        <f t="shared" si="55"/>
        <v>1884</v>
      </c>
      <c r="BR38" s="53">
        <f t="shared" si="32"/>
        <v>0.11294401431739486</v>
      </c>
      <c r="BS38" s="53">
        <f t="shared" si="33"/>
        <v>7.3298836711667897E-2</v>
      </c>
      <c r="BT38" s="77">
        <f t="shared" si="56"/>
        <v>857687080</v>
      </c>
      <c r="BU38" s="77">
        <f t="shared" si="56"/>
        <v>717423530</v>
      </c>
      <c r="BV38" s="77">
        <f t="shared" si="35"/>
        <v>295448.52910781949</v>
      </c>
      <c r="BW38" s="77">
        <f t="shared" si="36"/>
        <v>380798.05201698514</v>
      </c>
      <c r="BY38" s="90">
        <v>32</v>
      </c>
      <c r="BZ38" s="168" t="s">
        <v>37</v>
      </c>
      <c r="CA38" s="133">
        <v>24506</v>
      </c>
      <c r="CB38" s="133">
        <v>2751</v>
      </c>
      <c r="CC38" s="133">
        <v>1751</v>
      </c>
      <c r="CD38" s="27">
        <v>0.11225822247612829</v>
      </c>
      <c r="CE38" s="27">
        <v>7.1451889333224522E-2</v>
      </c>
      <c r="CF38" s="133">
        <v>782437160</v>
      </c>
      <c r="CG38" s="133">
        <v>651415010</v>
      </c>
      <c r="CH38" s="133">
        <v>284419.17848055251</v>
      </c>
      <c r="CI38" s="133">
        <v>372024.56310679612</v>
      </c>
      <c r="CK38" s="42" t="str">
        <f t="shared" si="37"/>
        <v>羽曳野市</v>
      </c>
      <c r="CL38" s="86">
        <f t="shared" si="0"/>
        <v>0.11837830202005933</v>
      </c>
      <c r="CM38" s="97">
        <f t="shared" si="38"/>
        <v>0.11799999999999999</v>
      </c>
      <c r="CN38" s="97">
        <f t="shared" si="53"/>
        <v>0.11550601696587098</v>
      </c>
      <c r="CO38" s="97">
        <f t="shared" si="40"/>
        <v>0.11600000000000001</v>
      </c>
      <c r="CP38" s="135">
        <f t="shared" si="54"/>
        <v>0.19999999999999879</v>
      </c>
      <c r="CQ38" s="42" t="str">
        <f t="shared" si="42"/>
        <v>東淀川区</v>
      </c>
      <c r="CR38" s="86">
        <f t="shared" si="1"/>
        <v>7.6021993784365291E-2</v>
      </c>
      <c r="CS38" s="86">
        <f t="shared" si="43"/>
        <v>7.5999999999999998E-2</v>
      </c>
      <c r="CT38" s="97">
        <f t="shared" si="44"/>
        <v>7.4373987791204688E-2</v>
      </c>
      <c r="CU38" s="97">
        <f t="shared" si="45"/>
        <v>7.3999999999999996E-2</v>
      </c>
      <c r="CV38" s="135">
        <f t="shared" si="46"/>
        <v>0.20000000000000018</v>
      </c>
      <c r="CW38" s="43"/>
      <c r="CX38" s="86">
        <f t="shared" si="47"/>
        <v>0.121</v>
      </c>
      <c r="CY38" s="86">
        <f t="shared" si="48"/>
        <v>0.123</v>
      </c>
      <c r="CZ38" s="136">
        <f t="shared" si="49"/>
        <v>-0.20000000000000018</v>
      </c>
      <c r="DA38" s="86">
        <f t="shared" si="50"/>
        <v>0.08</v>
      </c>
      <c r="DB38" s="86">
        <f t="shared" si="51"/>
        <v>7.8E-2</v>
      </c>
      <c r="DC38" s="136">
        <f t="shared" si="52"/>
        <v>0.20000000000000018</v>
      </c>
      <c r="DD38" s="149">
        <v>0</v>
      </c>
    </row>
    <row r="39" spans="2:108" s="15" customFormat="1" ht="13.5" customHeight="1">
      <c r="B39" s="52">
        <v>33</v>
      </c>
      <c r="C39" s="168" t="s">
        <v>38</v>
      </c>
      <c r="D39" s="77">
        <v>7</v>
      </c>
      <c r="E39" s="77">
        <v>1</v>
      </c>
      <c r="F39" s="77">
        <v>0</v>
      </c>
      <c r="G39" s="53">
        <f t="shared" si="2"/>
        <v>0.14285714285714285</v>
      </c>
      <c r="H39" s="53">
        <f t="shared" si="3"/>
        <v>0</v>
      </c>
      <c r="I39" s="77">
        <v>44240</v>
      </c>
      <c r="J39" s="77">
        <v>0</v>
      </c>
      <c r="K39" s="77">
        <f t="shared" si="4"/>
        <v>44240</v>
      </c>
      <c r="L39" s="77" t="str">
        <f t="shared" si="5"/>
        <v>-</v>
      </c>
      <c r="M39" s="77">
        <v>39</v>
      </c>
      <c r="N39" s="77">
        <v>10</v>
      </c>
      <c r="O39" s="77">
        <v>6</v>
      </c>
      <c r="P39" s="53">
        <f t="shared" si="6"/>
        <v>0.25641025641025639</v>
      </c>
      <c r="Q39" s="53">
        <f t="shared" si="7"/>
        <v>0.15384615384615385</v>
      </c>
      <c r="R39" s="77">
        <v>3709730</v>
      </c>
      <c r="S39" s="77">
        <v>2865430</v>
      </c>
      <c r="T39" s="77">
        <f t="shared" si="8"/>
        <v>370973</v>
      </c>
      <c r="U39" s="77">
        <f t="shared" si="9"/>
        <v>477571.66666666669</v>
      </c>
      <c r="V39" s="77">
        <v>2925</v>
      </c>
      <c r="W39" s="77">
        <v>120</v>
      </c>
      <c r="X39" s="77">
        <v>64</v>
      </c>
      <c r="Y39" s="53">
        <f t="shared" si="10"/>
        <v>4.1025641025641026E-2</v>
      </c>
      <c r="Z39" s="53">
        <f t="shared" si="11"/>
        <v>2.188034188034188E-2</v>
      </c>
      <c r="AA39" s="77">
        <v>40009000</v>
      </c>
      <c r="AB39" s="77">
        <v>27482210</v>
      </c>
      <c r="AC39" s="77">
        <f t="shared" si="12"/>
        <v>333408.33333333331</v>
      </c>
      <c r="AD39" s="77">
        <f t="shared" si="13"/>
        <v>429409.53125</v>
      </c>
      <c r="AE39" s="77">
        <v>2315</v>
      </c>
      <c r="AF39" s="77">
        <v>217</v>
      </c>
      <c r="AG39" s="77">
        <v>127</v>
      </c>
      <c r="AH39" s="53">
        <f t="shared" si="14"/>
        <v>9.3736501079913603E-2</v>
      </c>
      <c r="AI39" s="53">
        <f t="shared" si="15"/>
        <v>5.4859611231101509E-2</v>
      </c>
      <c r="AJ39" s="77">
        <v>78922140</v>
      </c>
      <c r="AK39" s="77">
        <v>56842130</v>
      </c>
      <c r="AL39" s="77">
        <f t="shared" si="16"/>
        <v>363696.49769585254</v>
      </c>
      <c r="AM39" s="77">
        <f t="shared" si="17"/>
        <v>447575.82677165355</v>
      </c>
      <c r="AN39" s="77">
        <v>1309</v>
      </c>
      <c r="AO39" s="77">
        <v>202</v>
      </c>
      <c r="AP39" s="77">
        <v>134</v>
      </c>
      <c r="AQ39" s="53">
        <f t="shared" si="18"/>
        <v>0.15431627196333078</v>
      </c>
      <c r="AR39" s="53">
        <f t="shared" si="19"/>
        <v>0.10236822001527884</v>
      </c>
      <c r="AS39" s="77">
        <v>80149600</v>
      </c>
      <c r="AT39" s="77">
        <v>61636350</v>
      </c>
      <c r="AU39" s="77">
        <f t="shared" si="20"/>
        <v>396780.19801980199</v>
      </c>
      <c r="AV39" s="77">
        <f t="shared" si="21"/>
        <v>459972.76119402982</v>
      </c>
      <c r="AW39" s="77">
        <v>671</v>
      </c>
      <c r="AX39" s="77">
        <v>162</v>
      </c>
      <c r="AY39" s="77">
        <v>117</v>
      </c>
      <c r="AZ39" s="53">
        <f t="shared" si="22"/>
        <v>0.24143070044709389</v>
      </c>
      <c r="BA39" s="53">
        <f t="shared" si="23"/>
        <v>0.17436661698956782</v>
      </c>
      <c r="BB39" s="77">
        <v>63710830</v>
      </c>
      <c r="BC39" s="77">
        <v>51155650</v>
      </c>
      <c r="BD39" s="77">
        <f t="shared" si="24"/>
        <v>393276.72839506174</v>
      </c>
      <c r="BE39" s="77">
        <f t="shared" si="25"/>
        <v>437227.77777777775</v>
      </c>
      <c r="BF39" s="77">
        <v>289</v>
      </c>
      <c r="BG39" s="77">
        <v>88</v>
      </c>
      <c r="BH39" s="77">
        <v>70</v>
      </c>
      <c r="BI39" s="53">
        <f t="shared" si="26"/>
        <v>0.30449826989619377</v>
      </c>
      <c r="BJ39" s="53">
        <f t="shared" si="27"/>
        <v>0.24221453287197231</v>
      </c>
      <c r="BK39" s="77">
        <v>33451280</v>
      </c>
      <c r="BL39" s="77">
        <v>30930640</v>
      </c>
      <c r="BM39" s="77">
        <f t="shared" si="28"/>
        <v>380128.18181818182</v>
      </c>
      <c r="BN39" s="77">
        <f t="shared" si="29"/>
        <v>441866.28571428574</v>
      </c>
      <c r="BO39" s="77">
        <f t="shared" si="55"/>
        <v>7555</v>
      </c>
      <c r="BP39" s="77">
        <f t="shared" si="55"/>
        <v>800</v>
      </c>
      <c r="BQ39" s="77">
        <f t="shared" si="55"/>
        <v>518</v>
      </c>
      <c r="BR39" s="53">
        <f t="shared" si="32"/>
        <v>0.10589013898080742</v>
      </c>
      <c r="BS39" s="53">
        <f t="shared" si="33"/>
        <v>6.8563864990072804E-2</v>
      </c>
      <c r="BT39" s="77">
        <f t="shared" si="56"/>
        <v>299996820</v>
      </c>
      <c r="BU39" s="77">
        <f t="shared" si="56"/>
        <v>230912410</v>
      </c>
      <c r="BV39" s="77">
        <f t="shared" si="35"/>
        <v>374996.02500000002</v>
      </c>
      <c r="BW39" s="77">
        <f t="shared" si="36"/>
        <v>445776.85328185325</v>
      </c>
      <c r="BY39" s="90">
        <v>33</v>
      </c>
      <c r="BZ39" s="168" t="s">
        <v>38</v>
      </c>
      <c r="CA39" s="133">
        <v>7125</v>
      </c>
      <c r="CB39" s="133">
        <v>796</v>
      </c>
      <c r="CC39" s="133">
        <v>502</v>
      </c>
      <c r="CD39" s="27">
        <v>0.11171929824561404</v>
      </c>
      <c r="CE39" s="27">
        <v>7.0456140350877189E-2</v>
      </c>
      <c r="CF39" s="133">
        <v>304373410</v>
      </c>
      <c r="CG39" s="133">
        <v>224249800</v>
      </c>
      <c r="CH39" s="133">
        <v>382378.65577889449</v>
      </c>
      <c r="CI39" s="133">
        <v>446712.74900398409</v>
      </c>
      <c r="CK39" s="42" t="str">
        <f t="shared" si="37"/>
        <v>富田林市</v>
      </c>
      <c r="CL39" s="86">
        <f t="shared" ref="CL39:CL70" si="57">LARGE(BR$7:BR$80,ROW(A33))</f>
        <v>0.11773049645390071</v>
      </c>
      <c r="CM39" s="97">
        <f t="shared" si="38"/>
        <v>0.11799999999999999</v>
      </c>
      <c r="CN39" s="97">
        <f t="shared" si="53"/>
        <v>0.11932522947159514</v>
      </c>
      <c r="CO39" s="97">
        <f t="shared" si="40"/>
        <v>0.11899999999999999</v>
      </c>
      <c r="CP39" s="135">
        <f t="shared" si="54"/>
        <v>-0.10000000000000009</v>
      </c>
      <c r="CQ39" s="42" t="str">
        <f t="shared" si="42"/>
        <v>西成区</v>
      </c>
      <c r="CR39" s="86">
        <f t="shared" ref="CR39:CR70" si="58">LARGE(BS$7:BS$80,ROW(A33))</f>
        <v>7.5283559765673691E-2</v>
      </c>
      <c r="CS39" s="86">
        <f t="shared" si="43"/>
        <v>7.4999999999999997E-2</v>
      </c>
      <c r="CT39" s="97">
        <f t="shared" si="44"/>
        <v>7.08732249566279E-2</v>
      </c>
      <c r="CU39" s="97">
        <f t="shared" si="45"/>
        <v>7.0999999999999994E-2</v>
      </c>
      <c r="CV39" s="135">
        <f t="shared" si="46"/>
        <v>0.40000000000000036</v>
      </c>
      <c r="CW39" s="43"/>
      <c r="CX39" s="86">
        <f t="shared" si="47"/>
        <v>0.121</v>
      </c>
      <c r="CY39" s="86">
        <f t="shared" si="48"/>
        <v>0.123</v>
      </c>
      <c r="CZ39" s="136">
        <f t="shared" si="49"/>
        <v>-0.20000000000000018</v>
      </c>
      <c r="DA39" s="86">
        <f t="shared" si="50"/>
        <v>0.08</v>
      </c>
      <c r="DB39" s="86">
        <f t="shared" si="51"/>
        <v>7.8E-2</v>
      </c>
      <c r="DC39" s="136">
        <f t="shared" si="52"/>
        <v>0.20000000000000018</v>
      </c>
      <c r="DD39" s="149">
        <v>0</v>
      </c>
    </row>
    <row r="40" spans="2:108" s="15" customFormat="1" ht="13.5" customHeight="1">
      <c r="B40" s="52">
        <v>34</v>
      </c>
      <c r="C40" s="168" t="s">
        <v>39</v>
      </c>
      <c r="D40" s="77">
        <v>113</v>
      </c>
      <c r="E40" s="77">
        <v>15</v>
      </c>
      <c r="F40" s="77">
        <v>6</v>
      </c>
      <c r="G40" s="53">
        <f t="shared" si="2"/>
        <v>0.13274336283185842</v>
      </c>
      <c r="H40" s="53">
        <f t="shared" si="3"/>
        <v>5.3097345132743362E-2</v>
      </c>
      <c r="I40" s="77">
        <v>3596520</v>
      </c>
      <c r="J40" s="77">
        <v>2454880</v>
      </c>
      <c r="K40" s="77">
        <f t="shared" si="4"/>
        <v>239768</v>
      </c>
      <c r="L40" s="77">
        <f t="shared" si="5"/>
        <v>409146.66666666669</v>
      </c>
      <c r="M40" s="77">
        <v>180</v>
      </c>
      <c r="N40" s="77">
        <v>28</v>
      </c>
      <c r="O40" s="77">
        <v>12</v>
      </c>
      <c r="P40" s="53">
        <f t="shared" si="6"/>
        <v>0.15555555555555556</v>
      </c>
      <c r="Q40" s="53">
        <f t="shared" si="7"/>
        <v>6.6666666666666666E-2</v>
      </c>
      <c r="R40" s="77">
        <v>12395570</v>
      </c>
      <c r="S40" s="77">
        <v>6141910</v>
      </c>
      <c r="T40" s="77">
        <f t="shared" si="8"/>
        <v>442698.92857142858</v>
      </c>
      <c r="U40" s="77">
        <f t="shared" si="9"/>
        <v>511825.83333333331</v>
      </c>
      <c r="V40" s="77">
        <v>11423</v>
      </c>
      <c r="W40" s="77">
        <v>430</v>
      </c>
      <c r="X40" s="77">
        <v>217</v>
      </c>
      <c r="Y40" s="53">
        <f t="shared" si="10"/>
        <v>3.7643351133677665E-2</v>
      </c>
      <c r="Z40" s="53">
        <f t="shared" si="11"/>
        <v>1.8996760920948964E-2</v>
      </c>
      <c r="AA40" s="77">
        <v>127593790</v>
      </c>
      <c r="AB40" s="77">
        <v>96511380</v>
      </c>
      <c r="AC40" s="77">
        <f t="shared" si="12"/>
        <v>296729.74418604653</v>
      </c>
      <c r="AD40" s="77">
        <f t="shared" si="13"/>
        <v>444752.90322580643</v>
      </c>
      <c r="AE40" s="77">
        <v>9792</v>
      </c>
      <c r="AF40" s="77">
        <v>821</v>
      </c>
      <c r="AG40" s="77">
        <v>483</v>
      </c>
      <c r="AH40" s="53">
        <f t="shared" si="14"/>
        <v>8.3843954248366007E-2</v>
      </c>
      <c r="AI40" s="53">
        <f t="shared" si="15"/>
        <v>4.9325980392156861E-2</v>
      </c>
      <c r="AJ40" s="77">
        <v>243673880</v>
      </c>
      <c r="AK40" s="77">
        <v>190972550</v>
      </c>
      <c r="AL40" s="77">
        <f t="shared" si="16"/>
        <v>296801.3154689403</v>
      </c>
      <c r="AM40" s="77">
        <f t="shared" si="17"/>
        <v>395388.3022774327</v>
      </c>
      <c r="AN40" s="77">
        <v>6339</v>
      </c>
      <c r="AO40" s="77">
        <v>951</v>
      </c>
      <c r="AP40" s="77">
        <v>619</v>
      </c>
      <c r="AQ40" s="53">
        <f t="shared" si="18"/>
        <v>0.15002366303833412</v>
      </c>
      <c r="AR40" s="53">
        <f t="shared" si="19"/>
        <v>9.7649471525477205E-2</v>
      </c>
      <c r="AS40" s="77">
        <v>268673250</v>
      </c>
      <c r="AT40" s="77">
        <v>218386010</v>
      </c>
      <c r="AU40" s="77">
        <f t="shared" si="20"/>
        <v>282516.56151419558</v>
      </c>
      <c r="AV40" s="77">
        <f t="shared" si="21"/>
        <v>352804.53957996768</v>
      </c>
      <c r="AW40" s="77">
        <v>3289</v>
      </c>
      <c r="AX40" s="77">
        <v>816</v>
      </c>
      <c r="AY40" s="77">
        <v>618</v>
      </c>
      <c r="AZ40" s="53">
        <f t="shared" si="22"/>
        <v>0.24809972636059593</v>
      </c>
      <c r="BA40" s="53">
        <f t="shared" si="23"/>
        <v>0.18789905746427485</v>
      </c>
      <c r="BB40" s="77">
        <v>260855880</v>
      </c>
      <c r="BC40" s="77">
        <v>221477770</v>
      </c>
      <c r="BD40" s="77">
        <f t="shared" si="24"/>
        <v>319676.32352941175</v>
      </c>
      <c r="BE40" s="77">
        <f t="shared" si="25"/>
        <v>358378.26860841422</v>
      </c>
      <c r="BF40" s="77">
        <v>1286</v>
      </c>
      <c r="BG40" s="77">
        <v>404</v>
      </c>
      <c r="BH40" s="77">
        <v>333</v>
      </c>
      <c r="BI40" s="53">
        <f t="shared" si="26"/>
        <v>0.3141524105754277</v>
      </c>
      <c r="BJ40" s="53">
        <f t="shared" si="27"/>
        <v>0.25894245723172626</v>
      </c>
      <c r="BK40" s="77">
        <v>141863380</v>
      </c>
      <c r="BL40" s="77">
        <v>127165740</v>
      </c>
      <c r="BM40" s="77">
        <f t="shared" si="28"/>
        <v>351146.98019801982</v>
      </c>
      <c r="BN40" s="77">
        <f t="shared" si="29"/>
        <v>381879.09909909911</v>
      </c>
      <c r="BO40" s="77">
        <f t="shared" si="55"/>
        <v>32422</v>
      </c>
      <c r="BP40" s="77">
        <f t="shared" si="55"/>
        <v>3465</v>
      </c>
      <c r="BQ40" s="77">
        <f t="shared" si="55"/>
        <v>2288</v>
      </c>
      <c r="BR40" s="53">
        <f t="shared" si="32"/>
        <v>0.10687187712047375</v>
      </c>
      <c r="BS40" s="53">
        <f t="shared" si="33"/>
        <v>7.0569366479550921E-2</v>
      </c>
      <c r="BT40" s="77">
        <f t="shared" si="56"/>
        <v>1058652270</v>
      </c>
      <c r="BU40" s="77">
        <f t="shared" si="56"/>
        <v>863110240</v>
      </c>
      <c r="BV40" s="77">
        <f t="shared" si="35"/>
        <v>305527.35064935067</v>
      </c>
      <c r="BW40" s="77">
        <f t="shared" si="36"/>
        <v>377233.49650349648</v>
      </c>
      <c r="BY40" s="90">
        <v>34</v>
      </c>
      <c r="BZ40" s="168" t="s">
        <v>39</v>
      </c>
      <c r="CA40" s="133">
        <v>31044</v>
      </c>
      <c r="CB40" s="133">
        <v>3206</v>
      </c>
      <c r="CC40" s="133">
        <v>2074</v>
      </c>
      <c r="CD40" s="27">
        <v>0.10327277412704548</v>
      </c>
      <c r="CE40" s="27">
        <v>6.680840097925525E-2</v>
      </c>
      <c r="CF40" s="133">
        <v>946090500</v>
      </c>
      <c r="CG40" s="133">
        <v>769314610</v>
      </c>
      <c r="CH40" s="133">
        <v>295099.96880848409</v>
      </c>
      <c r="CI40" s="133">
        <v>370932.79170684668</v>
      </c>
      <c r="CK40" s="42" t="str">
        <f t="shared" si="37"/>
        <v>茨木市</v>
      </c>
      <c r="CL40" s="86">
        <f t="shared" si="57"/>
        <v>0.11758745365359372</v>
      </c>
      <c r="CM40" s="97">
        <f t="shared" si="38"/>
        <v>0.11799999999999999</v>
      </c>
      <c r="CN40" s="97">
        <f t="shared" si="53"/>
        <v>0.11980279774625996</v>
      </c>
      <c r="CO40" s="97">
        <f t="shared" si="40"/>
        <v>0.12</v>
      </c>
      <c r="CP40" s="135">
        <f t="shared" si="54"/>
        <v>-0.20000000000000018</v>
      </c>
      <c r="CQ40" s="42" t="str">
        <f t="shared" si="42"/>
        <v>都島区</v>
      </c>
      <c r="CR40" s="86">
        <f t="shared" si="58"/>
        <v>7.5090392561983466E-2</v>
      </c>
      <c r="CS40" s="86">
        <f t="shared" si="43"/>
        <v>7.4999999999999997E-2</v>
      </c>
      <c r="CT40" s="97">
        <f t="shared" si="44"/>
        <v>7.6555676855895191E-2</v>
      </c>
      <c r="CU40" s="97">
        <f t="shared" si="45"/>
        <v>7.6999999999999999E-2</v>
      </c>
      <c r="CV40" s="135">
        <f t="shared" si="46"/>
        <v>-0.20000000000000018</v>
      </c>
      <c r="CW40" s="43"/>
      <c r="CX40" s="86">
        <f t="shared" si="47"/>
        <v>0.121</v>
      </c>
      <c r="CY40" s="86">
        <f t="shared" si="48"/>
        <v>0.123</v>
      </c>
      <c r="CZ40" s="136">
        <f t="shared" si="49"/>
        <v>-0.20000000000000018</v>
      </c>
      <c r="DA40" s="86">
        <f t="shared" si="50"/>
        <v>0.08</v>
      </c>
      <c r="DB40" s="86">
        <f t="shared" si="51"/>
        <v>7.8E-2</v>
      </c>
      <c r="DC40" s="136">
        <f t="shared" si="52"/>
        <v>0.20000000000000018</v>
      </c>
      <c r="DD40" s="149">
        <v>0</v>
      </c>
    </row>
    <row r="41" spans="2:108" s="15" customFormat="1" ht="13.5" customHeight="1">
      <c r="B41" s="52">
        <v>35</v>
      </c>
      <c r="C41" s="168" t="s">
        <v>2</v>
      </c>
      <c r="D41" s="77">
        <v>20</v>
      </c>
      <c r="E41" s="77">
        <v>2</v>
      </c>
      <c r="F41" s="77">
        <v>0</v>
      </c>
      <c r="G41" s="53">
        <f t="shared" si="2"/>
        <v>0.1</v>
      </c>
      <c r="H41" s="53">
        <f t="shared" si="3"/>
        <v>0</v>
      </c>
      <c r="I41" s="77">
        <v>166460</v>
      </c>
      <c r="J41" s="77">
        <v>0</v>
      </c>
      <c r="K41" s="77">
        <f t="shared" si="4"/>
        <v>83230</v>
      </c>
      <c r="L41" s="77" t="str">
        <f t="shared" si="5"/>
        <v>-</v>
      </c>
      <c r="M41" s="77">
        <v>49</v>
      </c>
      <c r="N41" s="77">
        <v>7</v>
      </c>
      <c r="O41" s="77">
        <v>5</v>
      </c>
      <c r="P41" s="53">
        <f t="shared" si="6"/>
        <v>0.14285714285714285</v>
      </c>
      <c r="Q41" s="53">
        <f t="shared" si="7"/>
        <v>0.10204081632653061</v>
      </c>
      <c r="R41" s="77">
        <v>1724400</v>
      </c>
      <c r="S41" s="77">
        <v>1675130</v>
      </c>
      <c r="T41" s="77">
        <f t="shared" si="8"/>
        <v>246342.85714285713</v>
      </c>
      <c r="U41" s="77">
        <f t="shared" si="9"/>
        <v>335026</v>
      </c>
      <c r="V41" s="77">
        <v>22766</v>
      </c>
      <c r="W41" s="77">
        <v>1093</v>
      </c>
      <c r="X41" s="77">
        <v>625</v>
      </c>
      <c r="Y41" s="53">
        <f t="shared" si="10"/>
        <v>4.8010190635157692E-2</v>
      </c>
      <c r="Z41" s="53">
        <f t="shared" si="11"/>
        <v>2.745321971360801E-2</v>
      </c>
      <c r="AA41" s="77">
        <v>325209240</v>
      </c>
      <c r="AB41" s="77">
        <v>242678510</v>
      </c>
      <c r="AC41" s="77">
        <f t="shared" si="12"/>
        <v>297538.18847209518</v>
      </c>
      <c r="AD41" s="77">
        <f t="shared" si="13"/>
        <v>388285.61599999998</v>
      </c>
      <c r="AE41" s="77">
        <v>19810</v>
      </c>
      <c r="AF41" s="77">
        <v>2015</v>
      </c>
      <c r="AG41" s="77">
        <v>1193</v>
      </c>
      <c r="AH41" s="53">
        <f t="shared" si="14"/>
        <v>0.10171630489651691</v>
      </c>
      <c r="AI41" s="53">
        <f t="shared" si="15"/>
        <v>6.0222110045431598E-2</v>
      </c>
      <c r="AJ41" s="77">
        <v>574141610</v>
      </c>
      <c r="AK41" s="77">
        <v>474377980</v>
      </c>
      <c r="AL41" s="77">
        <f t="shared" si="16"/>
        <v>284933.80148883373</v>
      </c>
      <c r="AM41" s="77">
        <f t="shared" si="17"/>
        <v>397634.5180217938</v>
      </c>
      <c r="AN41" s="77">
        <v>13760</v>
      </c>
      <c r="AO41" s="77">
        <v>2677</v>
      </c>
      <c r="AP41" s="77">
        <v>1774</v>
      </c>
      <c r="AQ41" s="53">
        <f t="shared" si="18"/>
        <v>0.19454941860465116</v>
      </c>
      <c r="AR41" s="53">
        <f t="shared" si="19"/>
        <v>0.12892441860465118</v>
      </c>
      <c r="AS41" s="77">
        <v>791694740</v>
      </c>
      <c r="AT41" s="77">
        <v>665599080</v>
      </c>
      <c r="AU41" s="77">
        <f t="shared" si="20"/>
        <v>295739.5367949197</v>
      </c>
      <c r="AV41" s="77">
        <f t="shared" si="21"/>
        <v>375196.77564825251</v>
      </c>
      <c r="AW41" s="77">
        <v>7142</v>
      </c>
      <c r="AX41" s="77">
        <v>2351</v>
      </c>
      <c r="AY41" s="77">
        <v>1757</v>
      </c>
      <c r="AZ41" s="53">
        <f t="shared" si="22"/>
        <v>0.32917950154018483</v>
      </c>
      <c r="BA41" s="53">
        <f t="shared" si="23"/>
        <v>0.2460095211425371</v>
      </c>
      <c r="BB41" s="77">
        <v>731582470</v>
      </c>
      <c r="BC41" s="77">
        <v>650237920</v>
      </c>
      <c r="BD41" s="77">
        <f t="shared" si="24"/>
        <v>311179.2726499362</v>
      </c>
      <c r="BE41" s="77">
        <f t="shared" si="25"/>
        <v>370084.18895845191</v>
      </c>
      <c r="BF41" s="77">
        <v>2806</v>
      </c>
      <c r="BG41" s="77">
        <v>1167</v>
      </c>
      <c r="BH41" s="77">
        <v>967</v>
      </c>
      <c r="BI41" s="53">
        <f t="shared" si="26"/>
        <v>0.41589451176051317</v>
      </c>
      <c r="BJ41" s="53">
        <f t="shared" si="27"/>
        <v>0.34461867426942266</v>
      </c>
      <c r="BK41" s="77">
        <v>417985220</v>
      </c>
      <c r="BL41" s="77">
        <v>389649450</v>
      </c>
      <c r="BM41" s="77">
        <f t="shared" si="28"/>
        <v>358170.71122536418</v>
      </c>
      <c r="BN41" s="77">
        <f t="shared" si="29"/>
        <v>402946.69079627714</v>
      </c>
      <c r="BO41" s="77">
        <f t="shared" si="55"/>
        <v>66353</v>
      </c>
      <c r="BP41" s="77">
        <f t="shared" si="55"/>
        <v>9312</v>
      </c>
      <c r="BQ41" s="77">
        <f t="shared" si="55"/>
        <v>6321</v>
      </c>
      <c r="BR41" s="53">
        <f t="shared" si="32"/>
        <v>0.14034030111675433</v>
      </c>
      <c r="BS41" s="53">
        <f t="shared" si="33"/>
        <v>9.5263213419137044E-2</v>
      </c>
      <c r="BT41" s="77">
        <f t="shared" si="56"/>
        <v>2842504140</v>
      </c>
      <c r="BU41" s="77">
        <f t="shared" si="56"/>
        <v>2424218070</v>
      </c>
      <c r="BV41" s="77">
        <f t="shared" si="35"/>
        <v>305251.73324742267</v>
      </c>
      <c r="BW41" s="77">
        <f t="shared" si="36"/>
        <v>383518.12529663026</v>
      </c>
      <c r="BY41" s="90">
        <v>35</v>
      </c>
      <c r="BZ41" s="168" t="s">
        <v>2</v>
      </c>
      <c r="CA41" s="133">
        <v>63683</v>
      </c>
      <c r="CB41" s="133">
        <v>8896</v>
      </c>
      <c r="CC41" s="133">
        <v>5907</v>
      </c>
      <c r="CD41" s="27">
        <v>0.1396919114991442</v>
      </c>
      <c r="CE41" s="27">
        <v>9.2756308590989753E-2</v>
      </c>
      <c r="CF41" s="133">
        <v>2575335820</v>
      </c>
      <c r="CG41" s="133">
        <v>2174210040</v>
      </c>
      <c r="CH41" s="133">
        <v>289493.68480215827</v>
      </c>
      <c r="CI41" s="133">
        <v>368073.47892331134</v>
      </c>
      <c r="CK41" s="42" t="str">
        <f t="shared" si="37"/>
        <v>泉佐野市</v>
      </c>
      <c r="CL41" s="86">
        <f t="shared" si="57"/>
        <v>0.11684249263984298</v>
      </c>
      <c r="CM41" s="97">
        <f t="shared" si="38"/>
        <v>0.11700000000000001</v>
      </c>
      <c r="CN41" s="97">
        <f t="shared" si="53"/>
        <v>0.11855111281168293</v>
      </c>
      <c r="CO41" s="97">
        <f t="shared" si="40"/>
        <v>0.11899999999999999</v>
      </c>
      <c r="CP41" s="135">
        <f t="shared" si="54"/>
        <v>-0.19999999999999879</v>
      </c>
      <c r="CQ41" s="42" t="str">
        <f t="shared" si="42"/>
        <v>忠岡町</v>
      </c>
      <c r="CR41" s="86">
        <f t="shared" si="58"/>
        <v>7.4447949526813884E-2</v>
      </c>
      <c r="CS41" s="86">
        <f t="shared" si="43"/>
        <v>7.3999999999999996E-2</v>
      </c>
      <c r="CT41" s="97">
        <f t="shared" si="44"/>
        <v>7.1148825065274146E-2</v>
      </c>
      <c r="CU41" s="97">
        <f t="shared" si="45"/>
        <v>7.0999999999999994E-2</v>
      </c>
      <c r="CV41" s="135">
        <f t="shared" si="46"/>
        <v>0.30000000000000027</v>
      </c>
      <c r="CW41" s="43"/>
      <c r="CX41" s="86">
        <f t="shared" si="47"/>
        <v>0.121</v>
      </c>
      <c r="CY41" s="86">
        <f t="shared" si="48"/>
        <v>0.123</v>
      </c>
      <c r="CZ41" s="136">
        <f t="shared" si="49"/>
        <v>-0.20000000000000018</v>
      </c>
      <c r="DA41" s="86">
        <f t="shared" si="50"/>
        <v>0.08</v>
      </c>
      <c r="DB41" s="86">
        <f t="shared" si="51"/>
        <v>7.8E-2</v>
      </c>
      <c r="DC41" s="136">
        <f t="shared" si="52"/>
        <v>0.20000000000000018</v>
      </c>
      <c r="DD41" s="149">
        <v>0</v>
      </c>
    </row>
    <row r="42" spans="2:108" s="15" customFormat="1" ht="13.5" customHeight="1">
      <c r="B42" s="52">
        <v>36</v>
      </c>
      <c r="C42" s="168" t="s">
        <v>3</v>
      </c>
      <c r="D42" s="77">
        <v>36</v>
      </c>
      <c r="E42" s="77">
        <v>10</v>
      </c>
      <c r="F42" s="77">
        <v>5</v>
      </c>
      <c r="G42" s="53">
        <f t="shared" si="2"/>
        <v>0.27777777777777779</v>
      </c>
      <c r="H42" s="53">
        <f t="shared" si="3"/>
        <v>0.1388888888888889</v>
      </c>
      <c r="I42" s="77">
        <v>2763870</v>
      </c>
      <c r="J42" s="77">
        <v>1809570</v>
      </c>
      <c r="K42" s="77">
        <f t="shared" si="4"/>
        <v>276387</v>
      </c>
      <c r="L42" s="77">
        <f t="shared" si="5"/>
        <v>361914</v>
      </c>
      <c r="M42" s="77">
        <v>55</v>
      </c>
      <c r="N42" s="77">
        <v>15</v>
      </c>
      <c r="O42" s="77">
        <v>9</v>
      </c>
      <c r="P42" s="53">
        <f t="shared" si="6"/>
        <v>0.27272727272727271</v>
      </c>
      <c r="Q42" s="53">
        <f t="shared" si="7"/>
        <v>0.16363636363636364</v>
      </c>
      <c r="R42" s="77">
        <v>8669240</v>
      </c>
      <c r="S42" s="77">
        <v>3813860</v>
      </c>
      <c r="T42" s="77">
        <f t="shared" si="8"/>
        <v>577949.33333333337</v>
      </c>
      <c r="U42" s="77">
        <f t="shared" si="9"/>
        <v>423762.22222222225</v>
      </c>
      <c r="V42" s="77">
        <v>6304</v>
      </c>
      <c r="W42" s="77">
        <v>237</v>
      </c>
      <c r="X42" s="77">
        <v>131</v>
      </c>
      <c r="Y42" s="53">
        <f t="shared" si="10"/>
        <v>3.7595177664974617E-2</v>
      </c>
      <c r="Z42" s="53">
        <f t="shared" si="11"/>
        <v>2.0780456852791878E-2</v>
      </c>
      <c r="AA42" s="77">
        <v>67328760</v>
      </c>
      <c r="AB42" s="77">
        <v>48381170</v>
      </c>
      <c r="AC42" s="77">
        <f t="shared" si="12"/>
        <v>284087.59493670886</v>
      </c>
      <c r="AD42" s="77">
        <f t="shared" si="13"/>
        <v>369321.90839694656</v>
      </c>
      <c r="AE42" s="77">
        <v>5293</v>
      </c>
      <c r="AF42" s="77">
        <v>509</v>
      </c>
      <c r="AG42" s="77">
        <v>292</v>
      </c>
      <c r="AH42" s="53">
        <f t="shared" si="14"/>
        <v>9.6164745890799166E-2</v>
      </c>
      <c r="AI42" s="53">
        <f t="shared" si="15"/>
        <v>5.5167201964859247E-2</v>
      </c>
      <c r="AJ42" s="77">
        <v>152214630</v>
      </c>
      <c r="AK42" s="77">
        <v>122273380</v>
      </c>
      <c r="AL42" s="77">
        <f t="shared" si="16"/>
        <v>299046.42436149315</v>
      </c>
      <c r="AM42" s="77">
        <f t="shared" si="17"/>
        <v>418744.45205479453</v>
      </c>
      <c r="AN42" s="77">
        <v>3764</v>
      </c>
      <c r="AO42" s="77">
        <v>742</v>
      </c>
      <c r="AP42" s="77">
        <v>481</v>
      </c>
      <c r="AQ42" s="53">
        <f t="shared" si="18"/>
        <v>0.1971307120085016</v>
      </c>
      <c r="AR42" s="53">
        <f t="shared" si="19"/>
        <v>0.12778958554729011</v>
      </c>
      <c r="AS42" s="77">
        <v>201742990</v>
      </c>
      <c r="AT42" s="77">
        <v>171244180</v>
      </c>
      <c r="AU42" s="77">
        <f t="shared" si="20"/>
        <v>271890.82210242585</v>
      </c>
      <c r="AV42" s="77">
        <f t="shared" si="21"/>
        <v>356017.00623700622</v>
      </c>
      <c r="AW42" s="77">
        <v>2097</v>
      </c>
      <c r="AX42" s="77">
        <v>676</v>
      </c>
      <c r="AY42" s="77">
        <v>491</v>
      </c>
      <c r="AZ42" s="53">
        <f t="shared" si="22"/>
        <v>0.32236528373867429</v>
      </c>
      <c r="BA42" s="53">
        <f t="shared" si="23"/>
        <v>0.23414401525989509</v>
      </c>
      <c r="BB42" s="77">
        <v>211649240</v>
      </c>
      <c r="BC42" s="77">
        <v>187275920</v>
      </c>
      <c r="BD42" s="77">
        <f t="shared" si="24"/>
        <v>313090.5917159763</v>
      </c>
      <c r="BE42" s="77">
        <f t="shared" si="25"/>
        <v>381417.35234215885</v>
      </c>
      <c r="BF42" s="77">
        <v>895</v>
      </c>
      <c r="BG42" s="77">
        <v>417</v>
      </c>
      <c r="BH42" s="77">
        <v>346</v>
      </c>
      <c r="BI42" s="53">
        <f t="shared" si="26"/>
        <v>0.46592178770949721</v>
      </c>
      <c r="BJ42" s="53">
        <f t="shared" si="27"/>
        <v>0.3865921787709497</v>
      </c>
      <c r="BK42" s="77">
        <v>143707650</v>
      </c>
      <c r="BL42" s="77">
        <v>132891560</v>
      </c>
      <c r="BM42" s="77">
        <f t="shared" si="28"/>
        <v>344622.66187050362</v>
      </c>
      <c r="BN42" s="77">
        <f t="shared" si="29"/>
        <v>384079.65317919076</v>
      </c>
      <c r="BO42" s="77">
        <f t="shared" si="55"/>
        <v>18444</v>
      </c>
      <c r="BP42" s="77">
        <f t="shared" si="55"/>
        <v>2606</v>
      </c>
      <c r="BQ42" s="77">
        <f t="shared" si="55"/>
        <v>1755</v>
      </c>
      <c r="BR42" s="53">
        <f t="shared" si="32"/>
        <v>0.14129256126653655</v>
      </c>
      <c r="BS42" s="53">
        <f t="shared" si="33"/>
        <v>9.5152895250487965E-2</v>
      </c>
      <c r="BT42" s="77">
        <f t="shared" si="56"/>
        <v>788076380</v>
      </c>
      <c r="BU42" s="77">
        <f t="shared" si="56"/>
        <v>667689640</v>
      </c>
      <c r="BV42" s="77">
        <f t="shared" si="35"/>
        <v>302408.43438219494</v>
      </c>
      <c r="BW42" s="77">
        <f t="shared" si="36"/>
        <v>380449.93732193729</v>
      </c>
      <c r="BY42" s="90">
        <v>36</v>
      </c>
      <c r="BZ42" s="168" t="s">
        <v>3</v>
      </c>
      <c r="CA42" s="133">
        <v>17589</v>
      </c>
      <c r="CB42" s="133">
        <v>2482</v>
      </c>
      <c r="CC42" s="133">
        <v>1573</v>
      </c>
      <c r="CD42" s="27">
        <v>0.14111092159872649</v>
      </c>
      <c r="CE42" s="27">
        <v>8.943089430894309E-2</v>
      </c>
      <c r="CF42" s="133">
        <v>711536360</v>
      </c>
      <c r="CG42" s="133">
        <v>595510010</v>
      </c>
      <c r="CH42" s="133">
        <v>286678.63013698632</v>
      </c>
      <c r="CI42" s="133">
        <v>378582.33312142402</v>
      </c>
      <c r="CK42" s="42" t="str">
        <f t="shared" si="37"/>
        <v>堺市</v>
      </c>
      <c r="CL42" s="86">
        <f t="shared" si="57"/>
        <v>0.11675935443029359</v>
      </c>
      <c r="CM42" s="97">
        <f t="shared" si="38"/>
        <v>0.11700000000000001</v>
      </c>
      <c r="CN42" s="97">
        <f t="shared" si="53"/>
        <v>0.11670097786927432</v>
      </c>
      <c r="CO42" s="97">
        <f t="shared" si="40"/>
        <v>0.11700000000000001</v>
      </c>
      <c r="CP42" s="135">
        <f t="shared" si="54"/>
        <v>0</v>
      </c>
      <c r="CQ42" s="42" t="str">
        <f t="shared" si="42"/>
        <v>淀川区</v>
      </c>
      <c r="CR42" s="86">
        <f t="shared" si="58"/>
        <v>7.4109490796079369E-2</v>
      </c>
      <c r="CS42" s="86">
        <f t="shared" si="43"/>
        <v>7.3999999999999996E-2</v>
      </c>
      <c r="CT42" s="97">
        <f t="shared" si="44"/>
        <v>7.501891233083971E-2</v>
      </c>
      <c r="CU42" s="97">
        <f t="shared" si="45"/>
        <v>7.4999999999999997E-2</v>
      </c>
      <c r="CV42" s="135">
        <f t="shared" si="46"/>
        <v>-0.10000000000000009</v>
      </c>
      <c r="CW42" s="43"/>
      <c r="CX42" s="86">
        <f t="shared" si="47"/>
        <v>0.121</v>
      </c>
      <c r="CY42" s="86">
        <f t="shared" si="48"/>
        <v>0.123</v>
      </c>
      <c r="CZ42" s="136">
        <f t="shared" si="49"/>
        <v>-0.20000000000000018</v>
      </c>
      <c r="DA42" s="86">
        <f t="shared" si="50"/>
        <v>0.08</v>
      </c>
      <c r="DB42" s="86">
        <f t="shared" si="51"/>
        <v>7.8E-2</v>
      </c>
      <c r="DC42" s="136">
        <f t="shared" si="52"/>
        <v>0.20000000000000018</v>
      </c>
      <c r="DD42" s="149">
        <v>0</v>
      </c>
    </row>
    <row r="43" spans="2:108" s="15" customFormat="1" ht="13.5" customHeight="1">
      <c r="B43" s="52">
        <v>37</v>
      </c>
      <c r="C43" s="168" t="s">
        <v>4</v>
      </c>
      <c r="D43" s="77">
        <v>26</v>
      </c>
      <c r="E43" s="77">
        <v>3</v>
      </c>
      <c r="F43" s="77">
        <v>2</v>
      </c>
      <c r="G43" s="53">
        <f t="shared" si="2"/>
        <v>0.11538461538461539</v>
      </c>
      <c r="H43" s="53">
        <f t="shared" si="3"/>
        <v>7.6923076923076927E-2</v>
      </c>
      <c r="I43" s="77">
        <v>892810</v>
      </c>
      <c r="J43" s="77">
        <v>771420</v>
      </c>
      <c r="K43" s="77">
        <f t="shared" si="4"/>
        <v>297603.33333333331</v>
      </c>
      <c r="L43" s="77">
        <f t="shared" si="5"/>
        <v>385710</v>
      </c>
      <c r="M43" s="77">
        <v>85</v>
      </c>
      <c r="N43" s="77">
        <v>16</v>
      </c>
      <c r="O43" s="77">
        <v>10</v>
      </c>
      <c r="P43" s="53">
        <f t="shared" si="6"/>
        <v>0.18823529411764706</v>
      </c>
      <c r="Q43" s="53">
        <f t="shared" si="7"/>
        <v>0.11764705882352941</v>
      </c>
      <c r="R43" s="77">
        <v>7308460</v>
      </c>
      <c r="S43" s="77">
        <v>6636830</v>
      </c>
      <c r="T43" s="77">
        <f t="shared" si="8"/>
        <v>456778.75</v>
      </c>
      <c r="U43" s="77">
        <f t="shared" si="9"/>
        <v>663683</v>
      </c>
      <c r="V43" s="77">
        <v>20479</v>
      </c>
      <c r="W43" s="77">
        <v>847</v>
      </c>
      <c r="X43" s="77">
        <v>419</v>
      </c>
      <c r="Y43" s="53">
        <f t="shared" si="10"/>
        <v>4.1359441378973585E-2</v>
      </c>
      <c r="Z43" s="53">
        <f t="shared" si="11"/>
        <v>2.0459983397626839E-2</v>
      </c>
      <c r="AA43" s="77">
        <v>219037100</v>
      </c>
      <c r="AB43" s="77">
        <v>170970720</v>
      </c>
      <c r="AC43" s="77">
        <f t="shared" si="12"/>
        <v>258603.42384887839</v>
      </c>
      <c r="AD43" s="77">
        <f t="shared" si="13"/>
        <v>408044.67780429596</v>
      </c>
      <c r="AE43" s="77">
        <v>16736</v>
      </c>
      <c r="AF43" s="77">
        <v>1614</v>
      </c>
      <c r="AG43" s="77">
        <v>873</v>
      </c>
      <c r="AH43" s="53">
        <f t="shared" si="14"/>
        <v>9.6438814531548761E-2</v>
      </c>
      <c r="AI43" s="53">
        <f t="shared" si="15"/>
        <v>5.2163001912045891E-2</v>
      </c>
      <c r="AJ43" s="77">
        <v>412397000</v>
      </c>
      <c r="AK43" s="77">
        <v>328578960</v>
      </c>
      <c r="AL43" s="77">
        <f t="shared" si="16"/>
        <v>255512.39157372987</v>
      </c>
      <c r="AM43" s="77">
        <f t="shared" si="17"/>
        <v>376379.10652920965</v>
      </c>
      <c r="AN43" s="77">
        <v>11456</v>
      </c>
      <c r="AO43" s="77">
        <v>2234</v>
      </c>
      <c r="AP43" s="77">
        <v>1428</v>
      </c>
      <c r="AQ43" s="53">
        <f t="shared" si="18"/>
        <v>0.19500698324022347</v>
      </c>
      <c r="AR43" s="53">
        <f t="shared" si="19"/>
        <v>0.12465083798882681</v>
      </c>
      <c r="AS43" s="77">
        <v>650826620</v>
      </c>
      <c r="AT43" s="77">
        <v>559851370</v>
      </c>
      <c r="AU43" s="77">
        <f t="shared" si="20"/>
        <v>291327.94091316027</v>
      </c>
      <c r="AV43" s="77">
        <f t="shared" si="21"/>
        <v>392052.78011204483</v>
      </c>
      <c r="AW43" s="77">
        <v>6048</v>
      </c>
      <c r="AX43" s="77">
        <v>1915</v>
      </c>
      <c r="AY43" s="77">
        <v>1369</v>
      </c>
      <c r="AZ43" s="53">
        <f t="shared" si="22"/>
        <v>0.31663359788359791</v>
      </c>
      <c r="BA43" s="53">
        <f t="shared" si="23"/>
        <v>0.22635582010582012</v>
      </c>
      <c r="BB43" s="77">
        <v>568199180</v>
      </c>
      <c r="BC43" s="77">
        <v>507943540</v>
      </c>
      <c r="BD43" s="77">
        <f t="shared" si="24"/>
        <v>296709.75456919061</v>
      </c>
      <c r="BE43" s="77">
        <f t="shared" si="25"/>
        <v>371032.53469685902</v>
      </c>
      <c r="BF43" s="77">
        <v>2398</v>
      </c>
      <c r="BG43" s="77">
        <v>965</v>
      </c>
      <c r="BH43" s="77">
        <v>767</v>
      </c>
      <c r="BI43" s="53">
        <f t="shared" si="26"/>
        <v>0.402418682235196</v>
      </c>
      <c r="BJ43" s="53">
        <f t="shared" si="27"/>
        <v>0.31984987489574646</v>
      </c>
      <c r="BK43" s="77">
        <v>334845730</v>
      </c>
      <c r="BL43" s="77">
        <v>307411400</v>
      </c>
      <c r="BM43" s="77">
        <f t="shared" si="28"/>
        <v>346990.39378238341</v>
      </c>
      <c r="BN43" s="77">
        <f t="shared" si="29"/>
        <v>400797.13168187742</v>
      </c>
      <c r="BO43" s="77">
        <f t="shared" si="55"/>
        <v>57228</v>
      </c>
      <c r="BP43" s="77">
        <f t="shared" si="55"/>
        <v>7594</v>
      </c>
      <c r="BQ43" s="77">
        <f t="shared" si="55"/>
        <v>4868</v>
      </c>
      <c r="BR43" s="53">
        <f t="shared" si="32"/>
        <v>0.13269728105123366</v>
      </c>
      <c r="BS43" s="53">
        <f t="shared" si="33"/>
        <v>8.5063255748934086E-2</v>
      </c>
      <c r="BT43" s="77">
        <f t="shared" si="56"/>
        <v>2193506900</v>
      </c>
      <c r="BU43" s="77">
        <f t="shared" si="56"/>
        <v>1882164240</v>
      </c>
      <c r="BV43" s="77">
        <f t="shared" si="35"/>
        <v>288847.3663418488</v>
      </c>
      <c r="BW43" s="77">
        <f t="shared" si="36"/>
        <v>386640.14790468366</v>
      </c>
      <c r="BY43" s="90">
        <v>37</v>
      </c>
      <c r="BZ43" s="168" t="s">
        <v>4</v>
      </c>
      <c r="CA43" s="133">
        <v>54245</v>
      </c>
      <c r="CB43" s="133">
        <v>7330</v>
      </c>
      <c r="CC43" s="133">
        <v>4550</v>
      </c>
      <c r="CD43" s="27">
        <v>0.13512766153562542</v>
      </c>
      <c r="CE43" s="27">
        <v>8.3878698497557372E-2</v>
      </c>
      <c r="CF43" s="133">
        <v>2089270430</v>
      </c>
      <c r="CG43" s="133">
        <v>1773667210</v>
      </c>
      <c r="CH43" s="133">
        <v>285030.07230559346</v>
      </c>
      <c r="CI43" s="133">
        <v>389816.9692307692</v>
      </c>
      <c r="CK43" s="42" t="str">
        <f t="shared" si="37"/>
        <v>堺市北区</v>
      </c>
      <c r="CL43" s="86">
        <f t="shared" si="57"/>
        <v>0.11294401431739486</v>
      </c>
      <c r="CM43" s="97">
        <f t="shared" si="38"/>
        <v>0.113</v>
      </c>
      <c r="CN43" s="97">
        <f t="shared" si="53"/>
        <v>0.11225822247612829</v>
      </c>
      <c r="CO43" s="97">
        <f t="shared" si="40"/>
        <v>0.112</v>
      </c>
      <c r="CP43" s="135">
        <f t="shared" si="54"/>
        <v>0.10000000000000009</v>
      </c>
      <c r="CQ43" s="42" t="str">
        <f t="shared" si="42"/>
        <v>高槻市</v>
      </c>
      <c r="CR43" s="86">
        <f t="shared" si="58"/>
        <v>7.3491800812396577E-2</v>
      </c>
      <c r="CS43" s="86">
        <f t="shared" si="43"/>
        <v>7.2999999999999995E-2</v>
      </c>
      <c r="CT43" s="97">
        <f t="shared" si="44"/>
        <v>7.3334068669933666E-2</v>
      </c>
      <c r="CU43" s="97">
        <f t="shared" si="45"/>
        <v>7.2999999999999995E-2</v>
      </c>
      <c r="CV43" s="135">
        <f t="shared" si="46"/>
        <v>0</v>
      </c>
      <c r="CW43" s="43"/>
      <c r="CX43" s="86">
        <f t="shared" si="47"/>
        <v>0.121</v>
      </c>
      <c r="CY43" s="86">
        <f t="shared" si="48"/>
        <v>0.123</v>
      </c>
      <c r="CZ43" s="136">
        <f t="shared" si="49"/>
        <v>-0.20000000000000018</v>
      </c>
      <c r="DA43" s="86">
        <f t="shared" si="50"/>
        <v>0.08</v>
      </c>
      <c r="DB43" s="86">
        <f t="shared" si="51"/>
        <v>7.8E-2</v>
      </c>
      <c r="DC43" s="136">
        <f t="shared" si="52"/>
        <v>0.20000000000000018</v>
      </c>
      <c r="DD43" s="149">
        <v>0</v>
      </c>
    </row>
    <row r="44" spans="2:108" s="15" customFormat="1" ht="13.5" customHeight="1">
      <c r="B44" s="52">
        <v>38</v>
      </c>
      <c r="C44" s="169" t="s">
        <v>40</v>
      </c>
      <c r="D44" s="77">
        <v>13</v>
      </c>
      <c r="E44" s="77">
        <v>1</v>
      </c>
      <c r="F44" s="77">
        <v>0</v>
      </c>
      <c r="G44" s="53">
        <f t="shared" si="2"/>
        <v>7.6923076923076927E-2</v>
      </c>
      <c r="H44" s="53">
        <f t="shared" si="3"/>
        <v>0</v>
      </c>
      <c r="I44" s="77">
        <v>34380</v>
      </c>
      <c r="J44" s="77">
        <v>0</v>
      </c>
      <c r="K44" s="77">
        <f t="shared" si="4"/>
        <v>34380</v>
      </c>
      <c r="L44" s="77" t="str">
        <f t="shared" si="5"/>
        <v>-</v>
      </c>
      <c r="M44" s="77">
        <v>37</v>
      </c>
      <c r="N44" s="77">
        <v>2</v>
      </c>
      <c r="O44" s="77">
        <v>1</v>
      </c>
      <c r="P44" s="53">
        <f t="shared" si="6"/>
        <v>5.4054054054054057E-2</v>
      </c>
      <c r="Q44" s="53">
        <f t="shared" si="7"/>
        <v>2.7027027027027029E-2</v>
      </c>
      <c r="R44" s="77">
        <v>1097510</v>
      </c>
      <c r="S44" s="77">
        <v>1050300</v>
      </c>
      <c r="T44" s="77">
        <f t="shared" si="8"/>
        <v>548755</v>
      </c>
      <c r="U44" s="77">
        <f t="shared" si="9"/>
        <v>1050300</v>
      </c>
      <c r="V44" s="77">
        <v>4240</v>
      </c>
      <c r="W44" s="77">
        <v>161</v>
      </c>
      <c r="X44" s="77">
        <v>92</v>
      </c>
      <c r="Y44" s="53">
        <f t="shared" si="10"/>
        <v>3.7971698113207546E-2</v>
      </c>
      <c r="Z44" s="53">
        <f t="shared" si="11"/>
        <v>2.1698113207547168E-2</v>
      </c>
      <c r="AA44" s="77">
        <v>51701660</v>
      </c>
      <c r="AB44" s="77">
        <v>42221860</v>
      </c>
      <c r="AC44" s="77">
        <f t="shared" si="12"/>
        <v>321128.32298136648</v>
      </c>
      <c r="AD44" s="77">
        <f t="shared" si="13"/>
        <v>458933.26086956525</v>
      </c>
      <c r="AE44" s="77">
        <v>3592</v>
      </c>
      <c r="AF44" s="77">
        <v>292</v>
      </c>
      <c r="AG44" s="77">
        <v>190</v>
      </c>
      <c r="AH44" s="53">
        <f t="shared" si="14"/>
        <v>8.1291759465478841E-2</v>
      </c>
      <c r="AI44" s="53">
        <f t="shared" si="15"/>
        <v>5.2895322939866367E-2</v>
      </c>
      <c r="AJ44" s="77">
        <v>79763790</v>
      </c>
      <c r="AK44" s="77">
        <v>64691190</v>
      </c>
      <c r="AL44" s="77">
        <f t="shared" si="16"/>
        <v>273163.66438356164</v>
      </c>
      <c r="AM44" s="77">
        <f t="shared" si="17"/>
        <v>340479.94736842107</v>
      </c>
      <c r="AN44" s="77">
        <v>2351</v>
      </c>
      <c r="AO44" s="77">
        <v>332</v>
      </c>
      <c r="AP44" s="77">
        <v>218</v>
      </c>
      <c r="AQ44" s="53">
        <f t="shared" si="18"/>
        <v>0.14121650361548277</v>
      </c>
      <c r="AR44" s="53">
        <f t="shared" si="19"/>
        <v>9.2726499361973622E-2</v>
      </c>
      <c r="AS44" s="77">
        <v>89864880</v>
      </c>
      <c r="AT44" s="77">
        <v>78253180</v>
      </c>
      <c r="AU44" s="77">
        <f t="shared" si="20"/>
        <v>270677.34939759038</v>
      </c>
      <c r="AV44" s="77">
        <f t="shared" si="21"/>
        <v>358959.54128440365</v>
      </c>
      <c r="AW44" s="77">
        <v>1234</v>
      </c>
      <c r="AX44" s="77">
        <v>293</v>
      </c>
      <c r="AY44" s="77">
        <v>221</v>
      </c>
      <c r="AZ44" s="53">
        <f t="shared" si="22"/>
        <v>0.23743922204213938</v>
      </c>
      <c r="BA44" s="53">
        <f t="shared" si="23"/>
        <v>0.17909238249594814</v>
      </c>
      <c r="BB44" s="77">
        <v>87878870</v>
      </c>
      <c r="BC44" s="77">
        <v>80775410</v>
      </c>
      <c r="BD44" s="77">
        <f t="shared" si="24"/>
        <v>299927.88395904435</v>
      </c>
      <c r="BE44" s="77">
        <f t="shared" si="25"/>
        <v>365499.592760181</v>
      </c>
      <c r="BF44" s="77">
        <v>490</v>
      </c>
      <c r="BG44" s="77">
        <v>147</v>
      </c>
      <c r="BH44" s="77">
        <v>119</v>
      </c>
      <c r="BI44" s="53">
        <f t="shared" si="26"/>
        <v>0.3</v>
      </c>
      <c r="BJ44" s="53">
        <f t="shared" si="27"/>
        <v>0.24285714285714285</v>
      </c>
      <c r="BK44" s="77">
        <v>47254620</v>
      </c>
      <c r="BL44" s="77">
        <v>38046360</v>
      </c>
      <c r="BM44" s="77">
        <f t="shared" si="28"/>
        <v>321460</v>
      </c>
      <c r="BN44" s="77">
        <f t="shared" si="29"/>
        <v>319717.31092436973</v>
      </c>
      <c r="BO44" s="77">
        <f t="shared" si="55"/>
        <v>11957</v>
      </c>
      <c r="BP44" s="77">
        <f t="shared" si="55"/>
        <v>1228</v>
      </c>
      <c r="BQ44" s="77">
        <f t="shared" si="55"/>
        <v>841</v>
      </c>
      <c r="BR44" s="53">
        <f t="shared" si="32"/>
        <v>0.10270134649159487</v>
      </c>
      <c r="BS44" s="53">
        <f t="shared" si="33"/>
        <v>7.0335368403445675E-2</v>
      </c>
      <c r="BT44" s="77">
        <f t="shared" si="56"/>
        <v>357595710</v>
      </c>
      <c r="BU44" s="77">
        <f t="shared" si="56"/>
        <v>305038300</v>
      </c>
      <c r="BV44" s="77">
        <f t="shared" si="35"/>
        <v>291201.71824104234</v>
      </c>
      <c r="BW44" s="77">
        <f t="shared" si="36"/>
        <v>362709.03686087992</v>
      </c>
      <c r="BY44" s="90">
        <v>38</v>
      </c>
      <c r="BZ44" s="169" t="s">
        <v>40</v>
      </c>
      <c r="CA44" s="133">
        <v>11343</v>
      </c>
      <c r="CB44" s="133">
        <v>1154</v>
      </c>
      <c r="CC44" s="133">
        <v>817</v>
      </c>
      <c r="CD44" s="27">
        <v>0.10173675394516442</v>
      </c>
      <c r="CE44" s="27">
        <v>7.2026800670016752E-2</v>
      </c>
      <c r="CF44" s="133">
        <v>329216420</v>
      </c>
      <c r="CG44" s="133">
        <v>289691550</v>
      </c>
      <c r="CH44" s="133">
        <v>285282.85961871751</v>
      </c>
      <c r="CI44" s="133">
        <v>354579.62056303548</v>
      </c>
      <c r="CK44" s="42" t="str">
        <f t="shared" si="37"/>
        <v>鶴見区</v>
      </c>
      <c r="CL44" s="86">
        <f t="shared" si="57"/>
        <v>0.11206843874121601</v>
      </c>
      <c r="CM44" s="97">
        <f t="shared" si="38"/>
        <v>0.112</v>
      </c>
      <c r="CN44" s="97">
        <f t="shared" si="53"/>
        <v>0.11438784629133154</v>
      </c>
      <c r="CO44" s="97">
        <f t="shared" si="40"/>
        <v>0.114</v>
      </c>
      <c r="CP44" s="135">
        <f t="shared" si="54"/>
        <v>-0.20000000000000018</v>
      </c>
      <c r="CQ44" s="42" t="str">
        <f t="shared" si="42"/>
        <v>堺市北区</v>
      </c>
      <c r="CR44" s="86">
        <f t="shared" si="58"/>
        <v>7.3298836711667897E-2</v>
      </c>
      <c r="CS44" s="86">
        <f t="shared" si="43"/>
        <v>7.2999999999999995E-2</v>
      </c>
      <c r="CT44" s="97">
        <f t="shared" si="44"/>
        <v>7.1451889333224522E-2</v>
      </c>
      <c r="CU44" s="97">
        <f t="shared" si="45"/>
        <v>7.0999999999999994E-2</v>
      </c>
      <c r="CV44" s="135">
        <f t="shared" si="46"/>
        <v>0.20000000000000018</v>
      </c>
      <c r="CW44" s="43"/>
      <c r="CX44" s="86">
        <f t="shared" si="47"/>
        <v>0.121</v>
      </c>
      <c r="CY44" s="86">
        <f t="shared" si="48"/>
        <v>0.123</v>
      </c>
      <c r="CZ44" s="136">
        <f t="shared" si="49"/>
        <v>-0.20000000000000018</v>
      </c>
      <c r="DA44" s="86">
        <f t="shared" si="50"/>
        <v>0.08</v>
      </c>
      <c r="DB44" s="86">
        <f t="shared" si="51"/>
        <v>7.8E-2</v>
      </c>
      <c r="DC44" s="136">
        <f t="shared" si="52"/>
        <v>0.20000000000000018</v>
      </c>
      <c r="DD44" s="149">
        <v>0</v>
      </c>
    </row>
    <row r="45" spans="2:108" s="15" customFormat="1" ht="13.5" customHeight="1">
      <c r="B45" s="52">
        <v>39</v>
      </c>
      <c r="C45" s="169" t="s">
        <v>8</v>
      </c>
      <c r="D45" s="77">
        <v>31</v>
      </c>
      <c r="E45" s="77">
        <v>6</v>
      </c>
      <c r="F45" s="77">
        <v>3</v>
      </c>
      <c r="G45" s="53">
        <f t="shared" si="2"/>
        <v>0.19354838709677419</v>
      </c>
      <c r="H45" s="53">
        <f t="shared" si="3"/>
        <v>9.6774193548387094E-2</v>
      </c>
      <c r="I45" s="77">
        <v>1643340</v>
      </c>
      <c r="J45" s="77">
        <v>1411000</v>
      </c>
      <c r="K45" s="77">
        <f t="shared" si="4"/>
        <v>273890</v>
      </c>
      <c r="L45" s="77">
        <f t="shared" si="5"/>
        <v>470333.33333333331</v>
      </c>
      <c r="M45" s="77">
        <v>123</v>
      </c>
      <c r="N45" s="77">
        <v>19</v>
      </c>
      <c r="O45" s="77">
        <v>12</v>
      </c>
      <c r="P45" s="53">
        <f t="shared" si="6"/>
        <v>0.15447154471544716</v>
      </c>
      <c r="Q45" s="53">
        <f t="shared" si="7"/>
        <v>9.7560975609756101E-2</v>
      </c>
      <c r="R45" s="77">
        <v>5335660</v>
      </c>
      <c r="S45" s="77">
        <v>4544290</v>
      </c>
      <c r="T45" s="77">
        <f t="shared" si="8"/>
        <v>280824.21052631579</v>
      </c>
      <c r="U45" s="77">
        <f t="shared" si="9"/>
        <v>378690.83333333331</v>
      </c>
      <c r="V45" s="77">
        <v>23380</v>
      </c>
      <c r="W45" s="77">
        <v>788</v>
      </c>
      <c r="X45" s="77">
        <v>451</v>
      </c>
      <c r="Y45" s="53">
        <f t="shared" si="10"/>
        <v>3.3704020530367834E-2</v>
      </c>
      <c r="Z45" s="53">
        <f t="shared" si="11"/>
        <v>1.9289991445680069E-2</v>
      </c>
      <c r="AA45" s="77">
        <v>224334590</v>
      </c>
      <c r="AB45" s="77">
        <v>180111530</v>
      </c>
      <c r="AC45" s="77">
        <f t="shared" si="12"/>
        <v>284688.5659898477</v>
      </c>
      <c r="AD45" s="77">
        <f t="shared" si="13"/>
        <v>399360.37694013305</v>
      </c>
      <c r="AE45" s="77">
        <v>20979</v>
      </c>
      <c r="AF45" s="77">
        <v>1432</v>
      </c>
      <c r="AG45" s="77">
        <v>906</v>
      </c>
      <c r="AH45" s="53">
        <f t="shared" si="14"/>
        <v>6.825873492540159E-2</v>
      </c>
      <c r="AI45" s="53">
        <f t="shared" si="15"/>
        <v>4.3186043186043188E-2</v>
      </c>
      <c r="AJ45" s="77">
        <v>457483020</v>
      </c>
      <c r="AK45" s="77">
        <v>366581050</v>
      </c>
      <c r="AL45" s="77">
        <f t="shared" si="16"/>
        <v>319471.38268156425</v>
      </c>
      <c r="AM45" s="77">
        <f t="shared" si="17"/>
        <v>404614.84547461371</v>
      </c>
      <c r="AN45" s="77">
        <v>12999</v>
      </c>
      <c r="AO45" s="77">
        <v>2017</v>
      </c>
      <c r="AP45" s="77">
        <v>1398</v>
      </c>
      <c r="AQ45" s="53">
        <f t="shared" si="18"/>
        <v>0.15516578198322947</v>
      </c>
      <c r="AR45" s="53">
        <f t="shared" si="19"/>
        <v>0.10754673436418186</v>
      </c>
      <c r="AS45" s="77">
        <v>625610050</v>
      </c>
      <c r="AT45" s="77">
        <v>516002630</v>
      </c>
      <c r="AU45" s="77">
        <f t="shared" si="20"/>
        <v>310168.59196826973</v>
      </c>
      <c r="AV45" s="77">
        <f t="shared" si="21"/>
        <v>369100.59370529326</v>
      </c>
      <c r="AW45" s="77">
        <v>6448</v>
      </c>
      <c r="AX45" s="77">
        <v>1743</v>
      </c>
      <c r="AY45" s="77">
        <v>1354</v>
      </c>
      <c r="AZ45" s="53">
        <f t="shared" si="22"/>
        <v>0.27031637717121587</v>
      </c>
      <c r="BA45" s="53">
        <f t="shared" si="23"/>
        <v>0.20998759305210918</v>
      </c>
      <c r="BB45" s="77">
        <v>537338690</v>
      </c>
      <c r="BC45" s="77">
        <v>488576870</v>
      </c>
      <c r="BD45" s="77">
        <f t="shared" si="24"/>
        <v>308283.81526104419</v>
      </c>
      <c r="BE45" s="77">
        <f t="shared" si="25"/>
        <v>360839.63810930576</v>
      </c>
      <c r="BF45" s="77">
        <v>2510</v>
      </c>
      <c r="BG45" s="77">
        <v>909</v>
      </c>
      <c r="BH45" s="77">
        <v>761</v>
      </c>
      <c r="BI45" s="53">
        <f t="shared" si="26"/>
        <v>0.36215139442231076</v>
      </c>
      <c r="BJ45" s="53">
        <f t="shared" si="27"/>
        <v>0.30318725099601596</v>
      </c>
      <c r="BK45" s="77">
        <v>317623050</v>
      </c>
      <c r="BL45" s="77">
        <v>297244700</v>
      </c>
      <c r="BM45" s="77">
        <f t="shared" si="28"/>
        <v>349420.29702970298</v>
      </c>
      <c r="BN45" s="77">
        <f t="shared" si="29"/>
        <v>390597.50328515109</v>
      </c>
      <c r="BO45" s="77">
        <f t="shared" si="55"/>
        <v>66470</v>
      </c>
      <c r="BP45" s="77">
        <f t="shared" si="55"/>
        <v>6914</v>
      </c>
      <c r="BQ45" s="77">
        <f t="shared" si="55"/>
        <v>4885</v>
      </c>
      <c r="BR45" s="53">
        <f t="shared" si="32"/>
        <v>0.10401684970663458</v>
      </c>
      <c r="BS45" s="53">
        <f t="shared" si="33"/>
        <v>7.3491800812396577E-2</v>
      </c>
      <c r="BT45" s="77">
        <f t="shared" si="56"/>
        <v>2169368400</v>
      </c>
      <c r="BU45" s="77">
        <f t="shared" si="56"/>
        <v>1854472070</v>
      </c>
      <c r="BV45" s="77">
        <f t="shared" si="35"/>
        <v>313764.59357824706</v>
      </c>
      <c r="BW45" s="77">
        <f t="shared" si="36"/>
        <v>379625.80757420673</v>
      </c>
      <c r="BY45" s="90">
        <v>39</v>
      </c>
      <c r="BZ45" s="169" t="s">
        <v>8</v>
      </c>
      <c r="CA45" s="133">
        <v>63463</v>
      </c>
      <c r="CB45" s="133">
        <v>6808</v>
      </c>
      <c r="CC45" s="133">
        <v>4654</v>
      </c>
      <c r="CD45" s="27">
        <v>0.10727510517939587</v>
      </c>
      <c r="CE45" s="27">
        <v>7.3334068669933666E-2</v>
      </c>
      <c r="CF45" s="133">
        <v>2036886040</v>
      </c>
      <c r="CG45" s="133">
        <v>1727020090</v>
      </c>
      <c r="CH45" s="133">
        <v>299190.07638072857</v>
      </c>
      <c r="CI45" s="133">
        <v>371082.95874516544</v>
      </c>
      <c r="CK45" s="42" t="str">
        <f t="shared" si="37"/>
        <v>堺市東区</v>
      </c>
      <c r="CL45" s="86">
        <f t="shared" si="57"/>
        <v>0.11200602619075212</v>
      </c>
      <c r="CM45" s="97">
        <f t="shared" si="38"/>
        <v>0.112</v>
      </c>
      <c r="CN45" s="97">
        <f t="shared" si="53"/>
        <v>0.11234186792567036</v>
      </c>
      <c r="CO45" s="97">
        <f t="shared" si="40"/>
        <v>0.112</v>
      </c>
      <c r="CP45" s="135">
        <f t="shared" si="54"/>
        <v>0</v>
      </c>
      <c r="CQ45" s="42" t="str">
        <f t="shared" si="42"/>
        <v>泉佐野市</v>
      </c>
      <c r="CR45" s="86">
        <f t="shared" si="58"/>
        <v>7.3294896957801767E-2</v>
      </c>
      <c r="CS45" s="86">
        <f t="shared" si="43"/>
        <v>7.2999999999999995E-2</v>
      </c>
      <c r="CT45" s="97">
        <f t="shared" si="44"/>
        <v>7.5377845800650475E-2</v>
      </c>
      <c r="CU45" s="97">
        <f t="shared" si="45"/>
        <v>7.4999999999999997E-2</v>
      </c>
      <c r="CV45" s="135">
        <f t="shared" si="46"/>
        <v>-0.20000000000000018</v>
      </c>
      <c r="CW45" s="43"/>
      <c r="CX45" s="86">
        <f t="shared" si="47"/>
        <v>0.121</v>
      </c>
      <c r="CY45" s="86">
        <f t="shared" si="48"/>
        <v>0.123</v>
      </c>
      <c r="CZ45" s="136">
        <f t="shared" si="49"/>
        <v>-0.20000000000000018</v>
      </c>
      <c r="DA45" s="86">
        <f t="shared" si="50"/>
        <v>0.08</v>
      </c>
      <c r="DB45" s="86">
        <f t="shared" si="51"/>
        <v>7.8E-2</v>
      </c>
      <c r="DC45" s="136">
        <f t="shared" si="52"/>
        <v>0.20000000000000018</v>
      </c>
      <c r="DD45" s="149">
        <v>0</v>
      </c>
    </row>
    <row r="46" spans="2:108" s="15" customFormat="1" ht="13.5" customHeight="1">
      <c r="B46" s="52">
        <v>40</v>
      </c>
      <c r="C46" s="169" t="s">
        <v>41</v>
      </c>
      <c r="D46" s="77">
        <v>38</v>
      </c>
      <c r="E46" s="77">
        <v>2</v>
      </c>
      <c r="F46" s="77">
        <v>2</v>
      </c>
      <c r="G46" s="53">
        <f t="shared" si="2"/>
        <v>5.2631578947368418E-2</v>
      </c>
      <c r="H46" s="53">
        <f t="shared" si="3"/>
        <v>5.2631578947368418E-2</v>
      </c>
      <c r="I46" s="77">
        <v>2161780</v>
      </c>
      <c r="J46" s="77">
        <v>2161780</v>
      </c>
      <c r="K46" s="77">
        <f t="shared" si="4"/>
        <v>1080890</v>
      </c>
      <c r="L46" s="77">
        <f t="shared" si="5"/>
        <v>1080890</v>
      </c>
      <c r="M46" s="77">
        <v>117</v>
      </c>
      <c r="N46" s="77">
        <v>15</v>
      </c>
      <c r="O46" s="77">
        <v>5</v>
      </c>
      <c r="P46" s="53">
        <f t="shared" si="6"/>
        <v>0.12820512820512819</v>
      </c>
      <c r="Q46" s="53">
        <f t="shared" si="7"/>
        <v>4.2735042735042736E-2</v>
      </c>
      <c r="R46" s="77">
        <v>1673600</v>
      </c>
      <c r="S46" s="77">
        <v>1267320</v>
      </c>
      <c r="T46" s="77">
        <f t="shared" si="8"/>
        <v>111573.33333333333</v>
      </c>
      <c r="U46" s="77">
        <f t="shared" si="9"/>
        <v>253464</v>
      </c>
      <c r="V46" s="77">
        <v>4959</v>
      </c>
      <c r="W46" s="77">
        <v>206</v>
      </c>
      <c r="X46" s="77">
        <v>101</v>
      </c>
      <c r="Y46" s="53">
        <f t="shared" si="10"/>
        <v>4.1540633192175845E-2</v>
      </c>
      <c r="Z46" s="53">
        <f t="shared" si="11"/>
        <v>2.0367009477717281E-2</v>
      </c>
      <c r="AA46" s="77">
        <v>53184210</v>
      </c>
      <c r="AB46" s="77">
        <v>39058250</v>
      </c>
      <c r="AC46" s="77">
        <f t="shared" si="12"/>
        <v>258175.77669902911</v>
      </c>
      <c r="AD46" s="77">
        <f t="shared" si="13"/>
        <v>386715.34653465345</v>
      </c>
      <c r="AE46" s="77">
        <v>4358</v>
      </c>
      <c r="AF46" s="77">
        <v>334</v>
      </c>
      <c r="AG46" s="77">
        <v>168</v>
      </c>
      <c r="AH46" s="53">
        <f t="shared" si="14"/>
        <v>7.6640660853602577E-2</v>
      </c>
      <c r="AI46" s="53">
        <f t="shared" si="15"/>
        <v>3.8549793483249196E-2</v>
      </c>
      <c r="AJ46" s="77">
        <v>78071040</v>
      </c>
      <c r="AK46" s="77">
        <v>58264500</v>
      </c>
      <c r="AL46" s="77">
        <f t="shared" si="16"/>
        <v>233745.62874251496</v>
      </c>
      <c r="AM46" s="77">
        <f t="shared" si="17"/>
        <v>346812.5</v>
      </c>
      <c r="AN46" s="77">
        <v>2850</v>
      </c>
      <c r="AO46" s="77">
        <v>403</v>
      </c>
      <c r="AP46" s="77">
        <v>213</v>
      </c>
      <c r="AQ46" s="53">
        <f t="shared" si="18"/>
        <v>0.14140350877192984</v>
      </c>
      <c r="AR46" s="53">
        <f t="shared" si="19"/>
        <v>7.4736842105263157E-2</v>
      </c>
      <c r="AS46" s="77">
        <v>86679910</v>
      </c>
      <c r="AT46" s="77">
        <v>63464830</v>
      </c>
      <c r="AU46" s="77">
        <f t="shared" si="20"/>
        <v>215086.62531017369</v>
      </c>
      <c r="AV46" s="77">
        <f t="shared" si="21"/>
        <v>297956.94835680752</v>
      </c>
      <c r="AW46" s="77">
        <v>1473</v>
      </c>
      <c r="AX46" s="77">
        <v>339</v>
      </c>
      <c r="AY46" s="77">
        <v>242</v>
      </c>
      <c r="AZ46" s="53">
        <f t="shared" si="22"/>
        <v>0.23014256619144602</v>
      </c>
      <c r="BA46" s="53">
        <f t="shared" si="23"/>
        <v>0.16429056347589951</v>
      </c>
      <c r="BB46" s="77">
        <v>83447070</v>
      </c>
      <c r="BC46" s="77">
        <v>67800560</v>
      </c>
      <c r="BD46" s="77">
        <f t="shared" si="24"/>
        <v>246156.54867256636</v>
      </c>
      <c r="BE46" s="77">
        <f t="shared" si="25"/>
        <v>280167.6033057851</v>
      </c>
      <c r="BF46" s="77">
        <v>549</v>
      </c>
      <c r="BG46" s="77">
        <v>187</v>
      </c>
      <c r="BH46" s="77">
        <v>146</v>
      </c>
      <c r="BI46" s="53">
        <f t="shared" si="26"/>
        <v>0.34061930783242261</v>
      </c>
      <c r="BJ46" s="53">
        <f t="shared" si="27"/>
        <v>0.26593806921675772</v>
      </c>
      <c r="BK46" s="77">
        <v>58733180</v>
      </c>
      <c r="BL46" s="77">
        <v>54548500</v>
      </c>
      <c r="BM46" s="77">
        <f t="shared" si="28"/>
        <v>314081.17647058825</v>
      </c>
      <c r="BN46" s="77">
        <f t="shared" si="29"/>
        <v>373619.8630136986</v>
      </c>
      <c r="BO46" s="77">
        <f t="shared" si="55"/>
        <v>14344</v>
      </c>
      <c r="BP46" s="77">
        <f t="shared" si="55"/>
        <v>1486</v>
      </c>
      <c r="BQ46" s="77">
        <f t="shared" si="55"/>
        <v>877</v>
      </c>
      <c r="BR46" s="53">
        <f t="shared" si="32"/>
        <v>0.1035973229224763</v>
      </c>
      <c r="BS46" s="53">
        <f t="shared" si="33"/>
        <v>6.1140546569994424E-2</v>
      </c>
      <c r="BT46" s="77">
        <f t="shared" si="56"/>
        <v>363950790</v>
      </c>
      <c r="BU46" s="77">
        <f t="shared" si="56"/>
        <v>286565740</v>
      </c>
      <c r="BV46" s="77">
        <f t="shared" si="35"/>
        <v>244919.77792732167</v>
      </c>
      <c r="BW46" s="77">
        <f t="shared" si="36"/>
        <v>326756.83010262257</v>
      </c>
      <c r="BY46" s="90">
        <v>40</v>
      </c>
      <c r="BZ46" s="169" t="s">
        <v>41</v>
      </c>
      <c r="CA46" s="133">
        <v>13721</v>
      </c>
      <c r="CB46" s="133">
        <v>1353</v>
      </c>
      <c r="CC46" s="133">
        <v>786</v>
      </c>
      <c r="CD46" s="27">
        <v>9.8607973179797387E-2</v>
      </c>
      <c r="CE46" s="27">
        <v>5.728445448582465E-2</v>
      </c>
      <c r="CF46" s="133">
        <v>366066310</v>
      </c>
      <c r="CG46" s="133">
        <v>269069740</v>
      </c>
      <c r="CH46" s="133">
        <v>270558.98743532889</v>
      </c>
      <c r="CI46" s="133">
        <v>342327.9134860051</v>
      </c>
      <c r="CK46" s="42" t="str">
        <f t="shared" si="37"/>
        <v>忠岡町</v>
      </c>
      <c r="CL46" s="86">
        <f t="shared" si="57"/>
        <v>0.11167192429022083</v>
      </c>
      <c r="CM46" s="97">
        <f t="shared" si="38"/>
        <v>0.112</v>
      </c>
      <c r="CN46" s="97">
        <f t="shared" si="53"/>
        <v>0.10998694516971279</v>
      </c>
      <c r="CO46" s="97">
        <f t="shared" si="40"/>
        <v>0.11</v>
      </c>
      <c r="CP46" s="135">
        <f t="shared" si="54"/>
        <v>0.20000000000000018</v>
      </c>
      <c r="CQ46" s="42" t="str">
        <f t="shared" si="42"/>
        <v>西淀川区</v>
      </c>
      <c r="CR46" s="86">
        <f t="shared" si="58"/>
        <v>7.3243444677823705E-2</v>
      </c>
      <c r="CS46" s="86">
        <f t="shared" si="43"/>
        <v>7.2999999999999995E-2</v>
      </c>
      <c r="CT46" s="97">
        <f t="shared" si="44"/>
        <v>7.4058310278782721E-2</v>
      </c>
      <c r="CU46" s="97">
        <f t="shared" si="45"/>
        <v>7.3999999999999996E-2</v>
      </c>
      <c r="CV46" s="135">
        <f t="shared" si="46"/>
        <v>-0.10000000000000009</v>
      </c>
      <c r="CW46" s="43"/>
      <c r="CX46" s="86">
        <f t="shared" si="47"/>
        <v>0.121</v>
      </c>
      <c r="CY46" s="86">
        <f t="shared" si="48"/>
        <v>0.123</v>
      </c>
      <c r="CZ46" s="136">
        <f t="shared" si="49"/>
        <v>-0.20000000000000018</v>
      </c>
      <c r="DA46" s="86">
        <f t="shared" si="50"/>
        <v>0.08</v>
      </c>
      <c r="DB46" s="86">
        <f t="shared" si="51"/>
        <v>7.8E-2</v>
      </c>
      <c r="DC46" s="136">
        <f t="shared" si="52"/>
        <v>0.20000000000000018</v>
      </c>
      <c r="DD46" s="149">
        <v>0</v>
      </c>
    </row>
    <row r="47" spans="2:108" s="15" customFormat="1" ht="13.5" customHeight="1">
      <c r="B47" s="52">
        <v>41</v>
      </c>
      <c r="C47" s="169" t="s">
        <v>12</v>
      </c>
      <c r="D47" s="77">
        <v>19</v>
      </c>
      <c r="E47" s="77">
        <v>0</v>
      </c>
      <c r="F47" s="77">
        <v>0</v>
      </c>
      <c r="G47" s="53">
        <f t="shared" si="2"/>
        <v>0</v>
      </c>
      <c r="H47" s="53">
        <f t="shared" si="3"/>
        <v>0</v>
      </c>
      <c r="I47" s="77">
        <v>0</v>
      </c>
      <c r="J47" s="77">
        <v>0</v>
      </c>
      <c r="K47" s="77" t="str">
        <f t="shared" si="4"/>
        <v>-</v>
      </c>
      <c r="L47" s="77" t="str">
        <f t="shared" si="5"/>
        <v>-</v>
      </c>
      <c r="M47" s="77">
        <v>62</v>
      </c>
      <c r="N47" s="77">
        <v>10</v>
      </c>
      <c r="O47" s="77">
        <v>8</v>
      </c>
      <c r="P47" s="53">
        <f t="shared" si="6"/>
        <v>0.16129032258064516</v>
      </c>
      <c r="Q47" s="53">
        <f t="shared" si="7"/>
        <v>0.12903225806451613</v>
      </c>
      <c r="R47" s="77">
        <v>5687240</v>
      </c>
      <c r="S47" s="77">
        <v>4780110</v>
      </c>
      <c r="T47" s="77">
        <f t="shared" si="8"/>
        <v>568724</v>
      </c>
      <c r="U47" s="77">
        <f t="shared" si="9"/>
        <v>597513.75</v>
      </c>
      <c r="V47" s="77">
        <v>8878</v>
      </c>
      <c r="W47" s="77">
        <v>366</v>
      </c>
      <c r="X47" s="77">
        <v>216</v>
      </c>
      <c r="Y47" s="53">
        <f t="shared" si="10"/>
        <v>4.1225501239017796E-2</v>
      </c>
      <c r="Z47" s="53">
        <f t="shared" si="11"/>
        <v>2.4329804009912144E-2</v>
      </c>
      <c r="AA47" s="77">
        <v>96073560</v>
      </c>
      <c r="AB47" s="77">
        <v>79106840</v>
      </c>
      <c r="AC47" s="77">
        <f t="shared" si="12"/>
        <v>262496.06557377049</v>
      </c>
      <c r="AD47" s="77">
        <f t="shared" si="13"/>
        <v>366235.37037037039</v>
      </c>
      <c r="AE47" s="77">
        <v>8405</v>
      </c>
      <c r="AF47" s="77">
        <v>783</v>
      </c>
      <c r="AG47" s="77">
        <v>458</v>
      </c>
      <c r="AH47" s="53">
        <f t="shared" si="14"/>
        <v>9.3158834027364662E-2</v>
      </c>
      <c r="AI47" s="53">
        <f t="shared" si="15"/>
        <v>5.4491374182034501E-2</v>
      </c>
      <c r="AJ47" s="77">
        <v>212733470</v>
      </c>
      <c r="AK47" s="77">
        <v>170675240</v>
      </c>
      <c r="AL47" s="77">
        <f t="shared" si="16"/>
        <v>271690.25542784162</v>
      </c>
      <c r="AM47" s="77">
        <f t="shared" si="17"/>
        <v>372653.36244541482</v>
      </c>
      <c r="AN47" s="77">
        <v>5472</v>
      </c>
      <c r="AO47" s="77">
        <v>904</v>
      </c>
      <c r="AP47" s="77">
        <v>559</v>
      </c>
      <c r="AQ47" s="53">
        <f t="shared" si="18"/>
        <v>0.1652046783625731</v>
      </c>
      <c r="AR47" s="53">
        <f t="shared" si="19"/>
        <v>0.10215643274853801</v>
      </c>
      <c r="AS47" s="77">
        <v>245006020</v>
      </c>
      <c r="AT47" s="77">
        <v>201656030</v>
      </c>
      <c r="AU47" s="77">
        <f t="shared" si="20"/>
        <v>271024.35840707965</v>
      </c>
      <c r="AV47" s="77">
        <f t="shared" si="21"/>
        <v>360744.23971377459</v>
      </c>
      <c r="AW47" s="77">
        <v>2484</v>
      </c>
      <c r="AX47" s="77">
        <v>748</v>
      </c>
      <c r="AY47" s="77">
        <v>565</v>
      </c>
      <c r="AZ47" s="53">
        <f t="shared" si="22"/>
        <v>0.30112721417069244</v>
      </c>
      <c r="BA47" s="53">
        <f t="shared" si="23"/>
        <v>0.22745571658615138</v>
      </c>
      <c r="BB47" s="77">
        <v>238921560</v>
      </c>
      <c r="BC47" s="77">
        <v>208516160</v>
      </c>
      <c r="BD47" s="77">
        <f t="shared" si="24"/>
        <v>319413.85026737966</v>
      </c>
      <c r="BE47" s="77">
        <f t="shared" si="25"/>
        <v>369055.1504424779</v>
      </c>
      <c r="BF47" s="77">
        <v>1022</v>
      </c>
      <c r="BG47" s="77">
        <v>390</v>
      </c>
      <c r="BH47" s="77">
        <v>309</v>
      </c>
      <c r="BI47" s="53">
        <f t="shared" si="26"/>
        <v>0.3816046966731898</v>
      </c>
      <c r="BJ47" s="53">
        <f t="shared" si="27"/>
        <v>0.30234833659491195</v>
      </c>
      <c r="BK47" s="77">
        <v>118040990</v>
      </c>
      <c r="BL47" s="77">
        <v>104532460</v>
      </c>
      <c r="BM47" s="77">
        <f t="shared" si="28"/>
        <v>302669.20512820513</v>
      </c>
      <c r="BN47" s="77">
        <f t="shared" si="29"/>
        <v>338292.75080906152</v>
      </c>
      <c r="BO47" s="77">
        <f t="shared" si="55"/>
        <v>26342</v>
      </c>
      <c r="BP47" s="77">
        <f t="shared" si="55"/>
        <v>3201</v>
      </c>
      <c r="BQ47" s="77">
        <f t="shared" si="55"/>
        <v>2115</v>
      </c>
      <c r="BR47" s="53">
        <f t="shared" si="32"/>
        <v>0.12151696909877761</v>
      </c>
      <c r="BS47" s="53">
        <f t="shared" si="33"/>
        <v>8.029003112899552E-2</v>
      </c>
      <c r="BT47" s="77">
        <f t="shared" si="56"/>
        <v>916462840</v>
      </c>
      <c r="BU47" s="77">
        <f t="shared" si="56"/>
        <v>769266840</v>
      </c>
      <c r="BV47" s="77">
        <f t="shared" si="35"/>
        <v>286305.16713527025</v>
      </c>
      <c r="BW47" s="77">
        <f t="shared" si="36"/>
        <v>363719.54609929078</v>
      </c>
      <c r="BY47" s="90">
        <v>41</v>
      </c>
      <c r="BZ47" s="169" t="s">
        <v>12</v>
      </c>
      <c r="CA47" s="133">
        <v>25327</v>
      </c>
      <c r="CB47" s="133">
        <v>3160</v>
      </c>
      <c r="CC47" s="133">
        <v>2048</v>
      </c>
      <c r="CD47" s="27">
        <v>0.1247680341137916</v>
      </c>
      <c r="CE47" s="27">
        <v>8.0862320843368737E-2</v>
      </c>
      <c r="CF47" s="133">
        <v>921075970</v>
      </c>
      <c r="CG47" s="133">
        <v>750409750</v>
      </c>
      <c r="CH47" s="133">
        <v>291479.73734177212</v>
      </c>
      <c r="CI47" s="133">
        <v>366411.0107421875</v>
      </c>
      <c r="CK47" s="42" t="str">
        <f t="shared" si="37"/>
        <v>堺市中区</v>
      </c>
      <c r="CL47" s="86">
        <f t="shared" si="57"/>
        <v>0.11162414318354913</v>
      </c>
      <c r="CM47" s="97">
        <f t="shared" si="38"/>
        <v>0.112</v>
      </c>
      <c r="CN47" s="97">
        <f t="shared" si="53"/>
        <v>0.10741377566501467</v>
      </c>
      <c r="CO47" s="97">
        <f t="shared" si="40"/>
        <v>0.107</v>
      </c>
      <c r="CP47" s="135">
        <f t="shared" si="54"/>
        <v>0.50000000000000044</v>
      </c>
      <c r="CQ47" s="42" t="str">
        <f t="shared" si="42"/>
        <v>堺市東区</v>
      </c>
      <c r="CR47" s="86">
        <f t="shared" si="58"/>
        <v>7.3241395294935688E-2</v>
      </c>
      <c r="CS47" s="86">
        <f t="shared" si="43"/>
        <v>7.2999999999999995E-2</v>
      </c>
      <c r="CT47" s="97">
        <f t="shared" si="44"/>
        <v>7.2998002542218998E-2</v>
      </c>
      <c r="CU47" s="97">
        <f t="shared" si="45"/>
        <v>7.2999999999999995E-2</v>
      </c>
      <c r="CV47" s="135">
        <f t="shared" si="46"/>
        <v>0</v>
      </c>
      <c r="CW47" s="43"/>
      <c r="CX47" s="86">
        <f t="shared" si="47"/>
        <v>0.121</v>
      </c>
      <c r="CY47" s="86">
        <f t="shared" si="48"/>
        <v>0.123</v>
      </c>
      <c r="CZ47" s="136">
        <f t="shared" si="49"/>
        <v>-0.20000000000000018</v>
      </c>
      <c r="DA47" s="86">
        <f t="shared" si="50"/>
        <v>0.08</v>
      </c>
      <c r="DB47" s="86">
        <f t="shared" si="51"/>
        <v>7.8E-2</v>
      </c>
      <c r="DC47" s="136">
        <f t="shared" si="52"/>
        <v>0.20000000000000018</v>
      </c>
      <c r="DD47" s="149">
        <v>0</v>
      </c>
    </row>
    <row r="48" spans="2:108" s="15" customFormat="1" ht="13.5" customHeight="1">
      <c r="B48" s="52">
        <v>42</v>
      </c>
      <c r="C48" s="169" t="s">
        <v>13</v>
      </c>
      <c r="D48" s="77">
        <v>68</v>
      </c>
      <c r="E48" s="77">
        <v>12</v>
      </c>
      <c r="F48" s="77">
        <v>4</v>
      </c>
      <c r="G48" s="53">
        <f t="shared" si="2"/>
        <v>0.17647058823529413</v>
      </c>
      <c r="H48" s="53">
        <f t="shared" si="3"/>
        <v>5.8823529411764705E-2</v>
      </c>
      <c r="I48" s="77">
        <v>3362780</v>
      </c>
      <c r="J48" s="77">
        <v>1616790</v>
      </c>
      <c r="K48" s="77">
        <f t="shared" si="4"/>
        <v>280231.66666666669</v>
      </c>
      <c r="L48" s="77">
        <f t="shared" si="5"/>
        <v>404197.5</v>
      </c>
      <c r="M48" s="77">
        <v>276</v>
      </c>
      <c r="N48" s="77">
        <v>45</v>
      </c>
      <c r="O48" s="77">
        <v>21</v>
      </c>
      <c r="P48" s="53">
        <f t="shared" si="6"/>
        <v>0.16304347826086957</v>
      </c>
      <c r="Q48" s="53">
        <f t="shared" si="7"/>
        <v>7.6086956521739135E-2</v>
      </c>
      <c r="R48" s="77">
        <v>13577910</v>
      </c>
      <c r="S48" s="77">
        <v>9482180</v>
      </c>
      <c r="T48" s="77">
        <f t="shared" si="8"/>
        <v>301731.33333333331</v>
      </c>
      <c r="U48" s="77">
        <f t="shared" si="9"/>
        <v>451532.38095238095</v>
      </c>
      <c r="V48" s="77">
        <v>26600</v>
      </c>
      <c r="W48" s="77">
        <v>861</v>
      </c>
      <c r="X48" s="77">
        <v>478</v>
      </c>
      <c r="Y48" s="53">
        <f t="shared" si="10"/>
        <v>3.2368421052631581E-2</v>
      </c>
      <c r="Z48" s="53">
        <f t="shared" si="11"/>
        <v>1.7969924812030077E-2</v>
      </c>
      <c r="AA48" s="77">
        <v>209028020</v>
      </c>
      <c r="AB48" s="77">
        <v>172040580</v>
      </c>
      <c r="AC48" s="77">
        <f t="shared" si="12"/>
        <v>242773.54239256677</v>
      </c>
      <c r="AD48" s="77">
        <f t="shared" si="13"/>
        <v>359917.53138075315</v>
      </c>
      <c r="AE48" s="77">
        <v>21909</v>
      </c>
      <c r="AF48" s="77">
        <v>1700</v>
      </c>
      <c r="AG48" s="77">
        <v>1011</v>
      </c>
      <c r="AH48" s="53">
        <f t="shared" si="14"/>
        <v>7.7593682961340088E-2</v>
      </c>
      <c r="AI48" s="53">
        <f t="shared" si="15"/>
        <v>4.6145419690538134E-2</v>
      </c>
      <c r="AJ48" s="77">
        <v>427242470</v>
      </c>
      <c r="AK48" s="77">
        <v>354172670</v>
      </c>
      <c r="AL48" s="77">
        <f t="shared" si="16"/>
        <v>251319.1</v>
      </c>
      <c r="AM48" s="77">
        <f t="shared" si="17"/>
        <v>350319.15924826905</v>
      </c>
      <c r="AN48" s="77">
        <v>12898</v>
      </c>
      <c r="AO48" s="77">
        <v>2021</v>
      </c>
      <c r="AP48" s="77">
        <v>1359</v>
      </c>
      <c r="AQ48" s="53">
        <f t="shared" si="18"/>
        <v>0.15669095983873468</v>
      </c>
      <c r="AR48" s="53">
        <f t="shared" si="19"/>
        <v>0.10536517289502248</v>
      </c>
      <c r="AS48" s="77">
        <v>509798560</v>
      </c>
      <c r="AT48" s="77">
        <v>448020310</v>
      </c>
      <c r="AU48" s="77">
        <f t="shared" si="20"/>
        <v>252250.6481939634</v>
      </c>
      <c r="AV48" s="77">
        <f t="shared" si="21"/>
        <v>329669.10228108906</v>
      </c>
      <c r="AW48" s="77">
        <v>6339</v>
      </c>
      <c r="AX48" s="77">
        <v>1865</v>
      </c>
      <c r="AY48" s="77">
        <v>1446</v>
      </c>
      <c r="AZ48" s="53">
        <f t="shared" si="22"/>
        <v>0.29421044328758478</v>
      </c>
      <c r="BA48" s="53">
        <f t="shared" si="23"/>
        <v>0.22811168954093705</v>
      </c>
      <c r="BB48" s="77">
        <v>533737270</v>
      </c>
      <c r="BC48" s="77">
        <v>488965510</v>
      </c>
      <c r="BD48" s="77">
        <f t="shared" si="24"/>
        <v>286186.20375335123</v>
      </c>
      <c r="BE48" s="77">
        <f t="shared" si="25"/>
        <v>338150.42185338866</v>
      </c>
      <c r="BF48" s="77">
        <v>2466</v>
      </c>
      <c r="BG48" s="77">
        <v>933</v>
      </c>
      <c r="BH48" s="77">
        <v>779</v>
      </c>
      <c r="BI48" s="53">
        <f t="shared" si="26"/>
        <v>0.37834549878345497</v>
      </c>
      <c r="BJ48" s="53">
        <f t="shared" si="27"/>
        <v>0.31589618815896187</v>
      </c>
      <c r="BK48" s="77">
        <v>294380510</v>
      </c>
      <c r="BL48" s="77">
        <v>276915580</v>
      </c>
      <c r="BM48" s="77">
        <f t="shared" si="28"/>
        <v>315520.3751339764</v>
      </c>
      <c r="BN48" s="77">
        <f t="shared" si="29"/>
        <v>355475.71245186136</v>
      </c>
      <c r="BO48" s="77">
        <f t="shared" si="55"/>
        <v>70556</v>
      </c>
      <c r="BP48" s="77">
        <f t="shared" si="55"/>
        <v>7437</v>
      </c>
      <c r="BQ48" s="77">
        <f t="shared" si="55"/>
        <v>5098</v>
      </c>
      <c r="BR48" s="53">
        <f t="shared" si="32"/>
        <v>0.10540563524009297</v>
      </c>
      <c r="BS48" s="53">
        <f t="shared" si="33"/>
        <v>7.2254662962752986E-2</v>
      </c>
      <c r="BT48" s="77">
        <f t="shared" si="56"/>
        <v>1991127520</v>
      </c>
      <c r="BU48" s="77">
        <f t="shared" si="56"/>
        <v>1751213620</v>
      </c>
      <c r="BV48" s="77">
        <f t="shared" si="35"/>
        <v>267732.62336963828</v>
      </c>
      <c r="BW48" s="77">
        <f t="shared" si="36"/>
        <v>343509.92938407219</v>
      </c>
      <c r="BY48" s="90">
        <v>42</v>
      </c>
      <c r="BZ48" s="169" t="s">
        <v>13</v>
      </c>
      <c r="CA48" s="133">
        <v>66900</v>
      </c>
      <c r="CB48" s="133">
        <v>7178</v>
      </c>
      <c r="CC48" s="133">
        <v>4777</v>
      </c>
      <c r="CD48" s="27">
        <v>0.10729446935724962</v>
      </c>
      <c r="CE48" s="27">
        <v>7.1405082212257096E-2</v>
      </c>
      <c r="CF48" s="133">
        <v>1882949880</v>
      </c>
      <c r="CG48" s="133">
        <v>1630261980</v>
      </c>
      <c r="CH48" s="133">
        <v>262322.35720256338</v>
      </c>
      <c r="CI48" s="133">
        <v>341273.17981997068</v>
      </c>
      <c r="CK48" s="42" t="str">
        <f t="shared" si="37"/>
        <v>大東市</v>
      </c>
      <c r="CL48" s="86">
        <f t="shared" si="57"/>
        <v>0.11146725350428169</v>
      </c>
      <c r="CM48" s="97">
        <f t="shared" si="38"/>
        <v>0.111</v>
      </c>
      <c r="CN48" s="97">
        <f t="shared" si="53"/>
        <v>0.11452682338758288</v>
      </c>
      <c r="CO48" s="97">
        <f t="shared" si="40"/>
        <v>0.115</v>
      </c>
      <c r="CP48" s="135">
        <f t="shared" si="54"/>
        <v>-0.40000000000000036</v>
      </c>
      <c r="CQ48" s="42" t="str">
        <f t="shared" si="42"/>
        <v>岬町</v>
      </c>
      <c r="CR48" s="86">
        <f t="shared" si="58"/>
        <v>7.2863027806385164E-2</v>
      </c>
      <c r="CS48" s="86">
        <f t="shared" si="43"/>
        <v>7.2999999999999995E-2</v>
      </c>
      <c r="CT48" s="97">
        <f t="shared" si="44"/>
        <v>7.371794871794872E-2</v>
      </c>
      <c r="CU48" s="97">
        <f t="shared" si="45"/>
        <v>7.3999999999999996E-2</v>
      </c>
      <c r="CV48" s="135">
        <f t="shared" si="46"/>
        <v>-0.10000000000000009</v>
      </c>
      <c r="CW48" s="43"/>
      <c r="CX48" s="86">
        <f t="shared" si="47"/>
        <v>0.121</v>
      </c>
      <c r="CY48" s="86">
        <f t="shared" si="48"/>
        <v>0.123</v>
      </c>
      <c r="CZ48" s="136">
        <f t="shared" si="49"/>
        <v>-0.20000000000000018</v>
      </c>
      <c r="DA48" s="86">
        <f t="shared" si="50"/>
        <v>0.08</v>
      </c>
      <c r="DB48" s="86">
        <f t="shared" si="51"/>
        <v>7.8E-2</v>
      </c>
      <c r="DC48" s="136">
        <f t="shared" si="52"/>
        <v>0.20000000000000018</v>
      </c>
      <c r="DD48" s="149">
        <v>0</v>
      </c>
    </row>
    <row r="49" spans="2:108" s="15" customFormat="1" ht="13.5" customHeight="1">
      <c r="B49" s="52">
        <v>43</v>
      </c>
      <c r="C49" s="169" t="s">
        <v>9</v>
      </c>
      <c r="D49" s="77">
        <v>27</v>
      </c>
      <c r="E49" s="77">
        <v>4</v>
      </c>
      <c r="F49" s="77">
        <v>1</v>
      </c>
      <c r="G49" s="53">
        <f t="shared" si="2"/>
        <v>0.14814814814814814</v>
      </c>
      <c r="H49" s="53">
        <f t="shared" si="3"/>
        <v>3.7037037037037035E-2</v>
      </c>
      <c r="I49" s="77">
        <v>165490</v>
      </c>
      <c r="J49" s="77">
        <v>59810</v>
      </c>
      <c r="K49" s="77">
        <f t="shared" si="4"/>
        <v>41372.5</v>
      </c>
      <c r="L49" s="77">
        <f t="shared" si="5"/>
        <v>59810</v>
      </c>
      <c r="M49" s="77">
        <v>187</v>
      </c>
      <c r="N49" s="77">
        <v>32</v>
      </c>
      <c r="O49" s="77">
        <v>14</v>
      </c>
      <c r="P49" s="53">
        <f t="shared" si="6"/>
        <v>0.17112299465240641</v>
      </c>
      <c r="Q49" s="53">
        <f t="shared" si="7"/>
        <v>7.4866310160427801E-2</v>
      </c>
      <c r="R49" s="77">
        <v>8499330</v>
      </c>
      <c r="S49" s="77">
        <v>6531350</v>
      </c>
      <c r="T49" s="77">
        <f t="shared" si="8"/>
        <v>265604.0625</v>
      </c>
      <c r="U49" s="77">
        <f t="shared" si="9"/>
        <v>466525</v>
      </c>
      <c r="V49" s="77">
        <v>16152</v>
      </c>
      <c r="W49" s="77">
        <v>629</v>
      </c>
      <c r="X49" s="77">
        <v>337</v>
      </c>
      <c r="Y49" s="53">
        <f t="shared" si="10"/>
        <v>3.8942545814759782E-2</v>
      </c>
      <c r="Z49" s="53">
        <f t="shared" si="11"/>
        <v>2.0864289252105001E-2</v>
      </c>
      <c r="AA49" s="77">
        <v>171536130</v>
      </c>
      <c r="AB49" s="77">
        <v>125771640</v>
      </c>
      <c r="AC49" s="77">
        <f t="shared" si="12"/>
        <v>272712.44833068363</v>
      </c>
      <c r="AD49" s="77">
        <f t="shared" si="13"/>
        <v>373209.61424332345</v>
      </c>
      <c r="AE49" s="77">
        <v>13222</v>
      </c>
      <c r="AF49" s="77">
        <v>1129</v>
      </c>
      <c r="AG49" s="77">
        <v>627</v>
      </c>
      <c r="AH49" s="53">
        <f t="shared" si="14"/>
        <v>8.5387989714112836E-2</v>
      </c>
      <c r="AI49" s="53">
        <f t="shared" si="15"/>
        <v>4.7420965058236272E-2</v>
      </c>
      <c r="AJ49" s="77">
        <v>290066330</v>
      </c>
      <c r="AK49" s="77">
        <v>236134060</v>
      </c>
      <c r="AL49" s="77">
        <f t="shared" si="16"/>
        <v>256923.23294951284</v>
      </c>
      <c r="AM49" s="77">
        <f t="shared" si="17"/>
        <v>376609.34609250398</v>
      </c>
      <c r="AN49" s="77">
        <v>8123</v>
      </c>
      <c r="AO49" s="77">
        <v>1408</v>
      </c>
      <c r="AP49" s="77">
        <v>898</v>
      </c>
      <c r="AQ49" s="53">
        <f t="shared" si="18"/>
        <v>0.1733349747630186</v>
      </c>
      <c r="AR49" s="53">
        <f t="shared" si="19"/>
        <v>0.11055028930198203</v>
      </c>
      <c r="AS49" s="77">
        <v>382195700</v>
      </c>
      <c r="AT49" s="77">
        <v>325522600</v>
      </c>
      <c r="AU49" s="77">
        <f t="shared" si="20"/>
        <v>271445.80965909088</v>
      </c>
      <c r="AV49" s="77">
        <f t="shared" si="21"/>
        <v>362497.32739420934</v>
      </c>
      <c r="AW49" s="77">
        <v>4090</v>
      </c>
      <c r="AX49" s="77">
        <v>1234</v>
      </c>
      <c r="AY49" s="77">
        <v>905</v>
      </c>
      <c r="AZ49" s="53">
        <f t="shared" si="22"/>
        <v>0.30171149144254278</v>
      </c>
      <c r="BA49" s="53">
        <f t="shared" si="23"/>
        <v>0.22127139364303178</v>
      </c>
      <c r="BB49" s="77">
        <v>354112750</v>
      </c>
      <c r="BC49" s="77">
        <v>323524470</v>
      </c>
      <c r="BD49" s="77">
        <f t="shared" si="24"/>
        <v>286963.33063209074</v>
      </c>
      <c r="BE49" s="77">
        <f t="shared" si="25"/>
        <v>357485.60220994474</v>
      </c>
      <c r="BF49" s="77">
        <v>1622</v>
      </c>
      <c r="BG49" s="77">
        <v>670</v>
      </c>
      <c r="BH49" s="77">
        <v>534</v>
      </c>
      <c r="BI49" s="53">
        <f t="shared" si="26"/>
        <v>0.41307028360049319</v>
      </c>
      <c r="BJ49" s="53">
        <f t="shared" si="27"/>
        <v>0.32922318125770655</v>
      </c>
      <c r="BK49" s="77">
        <v>209633000</v>
      </c>
      <c r="BL49" s="77">
        <v>196591380</v>
      </c>
      <c r="BM49" s="77">
        <f t="shared" si="28"/>
        <v>312885.07462686568</v>
      </c>
      <c r="BN49" s="77">
        <f t="shared" si="29"/>
        <v>368148.65168539324</v>
      </c>
      <c r="BO49" s="77">
        <f t="shared" si="55"/>
        <v>43423</v>
      </c>
      <c r="BP49" s="77">
        <f t="shared" si="55"/>
        <v>5106</v>
      </c>
      <c r="BQ49" s="77">
        <f t="shared" si="55"/>
        <v>3316</v>
      </c>
      <c r="BR49" s="53">
        <f t="shared" si="32"/>
        <v>0.11758745365359372</v>
      </c>
      <c r="BS49" s="53">
        <f t="shared" si="33"/>
        <v>7.6365059991248874E-2</v>
      </c>
      <c r="BT49" s="77">
        <f t="shared" si="56"/>
        <v>1416208730</v>
      </c>
      <c r="BU49" s="77">
        <f t="shared" si="56"/>
        <v>1214135310</v>
      </c>
      <c r="BV49" s="77">
        <f t="shared" si="35"/>
        <v>277361.67841754796</v>
      </c>
      <c r="BW49" s="77">
        <f t="shared" si="36"/>
        <v>366144.54463208688</v>
      </c>
      <c r="BY49" s="90">
        <v>43</v>
      </c>
      <c r="BZ49" s="169" t="s">
        <v>9</v>
      </c>
      <c r="CA49" s="133">
        <v>41176</v>
      </c>
      <c r="CB49" s="133">
        <v>4933</v>
      </c>
      <c r="CC49" s="133">
        <v>3115</v>
      </c>
      <c r="CD49" s="27">
        <v>0.11980279774625996</v>
      </c>
      <c r="CE49" s="27">
        <v>7.5650864581309499E-2</v>
      </c>
      <c r="CF49" s="133">
        <v>1348429090</v>
      </c>
      <c r="CG49" s="133">
        <v>1161031740</v>
      </c>
      <c r="CH49" s="133">
        <v>273348.69045205758</v>
      </c>
      <c r="CI49" s="133">
        <v>372722.86998394865</v>
      </c>
      <c r="CK49" s="42" t="str">
        <f t="shared" si="37"/>
        <v>淀川区</v>
      </c>
      <c r="CL49" s="86">
        <f t="shared" si="57"/>
        <v>0.1114032990676548</v>
      </c>
      <c r="CM49" s="97">
        <f t="shared" si="38"/>
        <v>0.111</v>
      </c>
      <c r="CN49" s="97">
        <f t="shared" si="53"/>
        <v>0.12141716399092208</v>
      </c>
      <c r="CO49" s="97">
        <f t="shared" si="40"/>
        <v>0.121</v>
      </c>
      <c r="CP49" s="135">
        <f t="shared" si="54"/>
        <v>-0.99999999999999956</v>
      </c>
      <c r="CQ49" s="42" t="str">
        <f t="shared" si="42"/>
        <v>鶴見区</v>
      </c>
      <c r="CR49" s="86">
        <f t="shared" si="58"/>
        <v>7.2716162542010382E-2</v>
      </c>
      <c r="CS49" s="86">
        <f t="shared" si="43"/>
        <v>7.2999999999999995E-2</v>
      </c>
      <c r="CT49" s="97">
        <f t="shared" si="44"/>
        <v>7.1683901442614578E-2</v>
      </c>
      <c r="CU49" s="97">
        <f t="shared" si="45"/>
        <v>7.1999999999999995E-2</v>
      </c>
      <c r="CV49" s="135">
        <f t="shared" si="46"/>
        <v>0.10000000000000009</v>
      </c>
      <c r="CW49" s="43"/>
      <c r="CX49" s="86">
        <f t="shared" si="47"/>
        <v>0.121</v>
      </c>
      <c r="CY49" s="86">
        <f t="shared" si="48"/>
        <v>0.123</v>
      </c>
      <c r="CZ49" s="136">
        <f t="shared" si="49"/>
        <v>-0.20000000000000018</v>
      </c>
      <c r="DA49" s="86">
        <f t="shared" si="50"/>
        <v>0.08</v>
      </c>
      <c r="DB49" s="86">
        <f t="shared" si="51"/>
        <v>7.8E-2</v>
      </c>
      <c r="DC49" s="136">
        <f t="shared" si="52"/>
        <v>0.20000000000000018</v>
      </c>
      <c r="DD49" s="149">
        <v>0</v>
      </c>
    </row>
    <row r="50" spans="2:108" s="15" customFormat="1" ht="13.5" customHeight="1">
      <c r="B50" s="52">
        <v>44</v>
      </c>
      <c r="C50" s="169" t="s">
        <v>19</v>
      </c>
      <c r="D50" s="77">
        <v>14</v>
      </c>
      <c r="E50" s="77">
        <v>3</v>
      </c>
      <c r="F50" s="77">
        <v>2</v>
      </c>
      <c r="G50" s="53">
        <f t="shared" si="2"/>
        <v>0.21428571428571427</v>
      </c>
      <c r="H50" s="53">
        <f t="shared" si="3"/>
        <v>0.14285714285714285</v>
      </c>
      <c r="I50" s="77">
        <v>336450</v>
      </c>
      <c r="J50" s="77">
        <v>333360</v>
      </c>
      <c r="K50" s="77">
        <f t="shared" si="4"/>
        <v>112150</v>
      </c>
      <c r="L50" s="77">
        <f t="shared" si="5"/>
        <v>166680</v>
      </c>
      <c r="M50" s="77">
        <v>73</v>
      </c>
      <c r="N50" s="77">
        <v>18</v>
      </c>
      <c r="O50" s="77">
        <v>11</v>
      </c>
      <c r="P50" s="53">
        <f t="shared" si="6"/>
        <v>0.24657534246575341</v>
      </c>
      <c r="Q50" s="53">
        <f t="shared" si="7"/>
        <v>0.15068493150684931</v>
      </c>
      <c r="R50" s="77">
        <v>6526530</v>
      </c>
      <c r="S50" s="77">
        <v>5552890</v>
      </c>
      <c r="T50" s="77">
        <f t="shared" si="8"/>
        <v>362585</v>
      </c>
      <c r="U50" s="77">
        <f t="shared" si="9"/>
        <v>504808.18181818182</v>
      </c>
      <c r="V50" s="77">
        <v>16374</v>
      </c>
      <c r="W50" s="77">
        <v>730</v>
      </c>
      <c r="X50" s="77">
        <v>460</v>
      </c>
      <c r="Y50" s="53">
        <f t="shared" si="10"/>
        <v>4.4582875290094054E-2</v>
      </c>
      <c r="Z50" s="53">
        <f t="shared" si="11"/>
        <v>2.8093318675949677E-2</v>
      </c>
      <c r="AA50" s="77">
        <v>258503910</v>
      </c>
      <c r="AB50" s="77">
        <v>184229300</v>
      </c>
      <c r="AC50" s="77">
        <f t="shared" si="12"/>
        <v>354114.94520547945</v>
      </c>
      <c r="AD50" s="77">
        <f t="shared" si="13"/>
        <v>400498.47826086957</v>
      </c>
      <c r="AE50" s="77">
        <v>14982</v>
      </c>
      <c r="AF50" s="77">
        <v>1407</v>
      </c>
      <c r="AG50" s="77">
        <v>988</v>
      </c>
      <c r="AH50" s="53">
        <f t="shared" si="14"/>
        <v>9.3912695234281141E-2</v>
      </c>
      <c r="AI50" s="53">
        <f t="shared" si="15"/>
        <v>6.5945801628621015E-2</v>
      </c>
      <c r="AJ50" s="77">
        <v>496053560</v>
      </c>
      <c r="AK50" s="77">
        <v>396316920</v>
      </c>
      <c r="AL50" s="77">
        <f t="shared" si="16"/>
        <v>352561.16560056858</v>
      </c>
      <c r="AM50" s="77">
        <f t="shared" si="17"/>
        <v>401130.48582995951</v>
      </c>
      <c r="AN50" s="77">
        <v>9201</v>
      </c>
      <c r="AO50" s="77">
        <v>1742</v>
      </c>
      <c r="AP50" s="77">
        <v>1298</v>
      </c>
      <c r="AQ50" s="53">
        <f t="shared" si="18"/>
        <v>0.1893272470383654</v>
      </c>
      <c r="AR50" s="53">
        <f t="shared" si="19"/>
        <v>0.14107162264971199</v>
      </c>
      <c r="AS50" s="77">
        <v>633355260</v>
      </c>
      <c r="AT50" s="77">
        <v>517174910</v>
      </c>
      <c r="AU50" s="77">
        <f t="shared" si="20"/>
        <v>363579.36854190583</v>
      </c>
      <c r="AV50" s="77">
        <f t="shared" si="21"/>
        <v>398439.83821263484</v>
      </c>
      <c r="AW50" s="77">
        <v>4404</v>
      </c>
      <c r="AX50" s="77">
        <v>1471</v>
      </c>
      <c r="AY50" s="77">
        <v>1177</v>
      </c>
      <c r="AZ50" s="53">
        <f t="shared" si="22"/>
        <v>0.3340145322434151</v>
      </c>
      <c r="BA50" s="53">
        <f t="shared" si="23"/>
        <v>0.26725703905540416</v>
      </c>
      <c r="BB50" s="77">
        <v>556032650</v>
      </c>
      <c r="BC50" s="77">
        <v>484574480</v>
      </c>
      <c r="BD50" s="77">
        <f t="shared" si="24"/>
        <v>377996.36301835487</v>
      </c>
      <c r="BE50" s="77">
        <f t="shared" si="25"/>
        <v>411703.04163126595</v>
      </c>
      <c r="BF50" s="77">
        <v>1605</v>
      </c>
      <c r="BG50" s="77">
        <v>685</v>
      </c>
      <c r="BH50" s="77">
        <v>583</v>
      </c>
      <c r="BI50" s="53">
        <f t="shared" si="26"/>
        <v>0.42679127725856697</v>
      </c>
      <c r="BJ50" s="53">
        <f t="shared" si="27"/>
        <v>0.36323987538940811</v>
      </c>
      <c r="BK50" s="77">
        <v>280738870</v>
      </c>
      <c r="BL50" s="77">
        <v>259233270</v>
      </c>
      <c r="BM50" s="77">
        <f t="shared" si="28"/>
        <v>409837.76642335765</v>
      </c>
      <c r="BN50" s="77">
        <f t="shared" si="29"/>
        <v>444653.97941680963</v>
      </c>
      <c r="BO50" s="77">
        <f t="shared" si="55"/>
        <v>46653</v>
      </c>
      <c r="BP50" s="77">
        <f t="shared" si="55"/>
        <v>6056</v>
      </c>
      <c r="BQ50" s="77">
        <f t="shared" si="55"/>
        <v>4519</v>
      </c>
      <c r="BR50" s="53">
        <f t="shared" si="32"/>
        <v>0.12980944419437121</v>
      </c>
      <c r="BS50" s="53">
        <f t="shared" si="33"/>
        <v>9.6864081623904141E-2</v>
      </c>
      <c r="BT50" s="77">
        <f t="shared" si="56"/>
        <v>2231547230</v>
      </c>
      <c r="BU50" s="77">
        <f t="shared" si="56"/>
        <v>1847415130</v>
      </c>
      <c r="BV50" s="77">
        <f t="shared" si="35"/>
        <v>368485.34180977545</v>
      </c>
      <c r="BW50" s="77">
        <f t="shared" si="36"/>
        <v>408810.60632883379</v>
      </c>
      <c r="BY50" s="90">
        <v>44</v>
      </c>
      <c r="BZ50" s="169" t="s">
        <v>19</v>
      </c>
      <c r="CA50" s="133">
        <v>44796</v>
      </c>
      <c r="CB50" s="133">
        <v>5770</v>
      </c>
      <c r="CC50" s="133">
        <v>4227</v>
      </c>
      <c r="CD50" s="27">
        <v>0.12880614340566121</v>
      </c>
      <c r="CE50" s="27">
        <v>9.4361103669970539E-2</v>
      </c>
      <c r="CF50" s="133">
        <v>2072459740</v>
      </c>
      <c r="CG50" s="133">
        <v>1766537130</v>
      </c>
      <c r="CH50" s="133">
        <v>359178.4644714038</v>
      </c>
      <c r="CI50" s="133">
        <v>417917.46628814761</v>
      </c>
      <c r="CK50" s="42" t="str">
        <f t="shared" si="37"/>
        <v>高石市</v>
      </c>
      <c r="CL50" s="86">
        <f t="shared" si="57"/>
        <v>0.11023385968418949</v>
      </c>
      <c r="CM50" s="97">
        <f t="shared" si="38"/>
        <v>0.11</v>
      </c>
      <c r="CN50" s="97">
        <f t="shared" si="53"/>
        <v>0.11683312526009156</v>
      </c>
      <c r="CO50" s="97">
        <f t="shared" si="40"/>
        <v>0.11700000000000001</v>
      </c>
      <c r="CP50" s="135">
        <f t="shared" si="54"/>
        <v>-0.70000000000000062</v>
      </c>
      <c r="CQ50" s="42" t="str">
        <f t="shared" si="42"/>
        <v>枚方市</v>
      </c>
      <c r="CR50" s="86">
        <f t="shared" si="58"/>
        <v>7.2254662962752986E-2</v>
      </c>
      <c r="CS50" s="86">
        <f t="shared" si="43"/>
        <v>7.1999999999999995E-2</v>
      </c>
      <c r="CT50" s="97">
        <f t="shared" si="44"/>
        <v>7.1405082212257096E-2</v>
      </c>
      <c r="CU50" s="97">
        <f t="shared" si="45"/>
        <v>7.0999999999999994E-2</v>
      </c>
      <c r="CV50" s="135">
        <f t="shared" si="46"/>
        <v>0.10000000000000009</v>
      </c>
      <c r="CW50" s="43"/>
      <c r="CX50" s="86">
        <f t="shared" si="47"/>
        <v>0.121</v>
      </c>
      <c r="CY50" s="86">
        <f t="shared" si="48"/>
        <v>0.123</v>
      </c>
      <c r="CZ50" s="136">
        <f t="shared" si="49"/>
        <v>-0.20000000000000018</v>
      </c>
      <c r="DA50" s="86">
        <f t="shared" si="50"/>
        <v>0.08</v>
      </c>
      <c r="DB50" s="86">
        <f t="shared" si="51"/>
        <v>7.8E-2</v>
      </c>
      <c r="DC50" s="136">
        <f t="shared" si="52"/>
        <v>0.20000000000000018</v>
      </c>
      <c r="DD50" s="149">
        <v>0</v>
      </c>
    </row>
    <row r="51" spans="2:108" s="15" customFormat="1" ht="13.5" customHeight="1">
      <c r="B51" s="52">
        <v>45</v>
      </c>
      <c r="C51" s="169" t="s">
        <v>42</v>
      </c>
      <c r="D51" s="77">
        <v>56</v>
      </c>
      <c r="E51" s="77">
        <v>8</v>
      </c>
      <c r="F51" s="77">
        <v>1</v>
      </c>
      <c r="G51" s="53">
        <f t="shared" si="2"/>
        <v>0.14285714285714285</v>
      </c>
      <c r="H51" s="53">
        <f t="shared" si="3"/>
        <v>1.7857142857142856E-2</v>
      </c>
      <c r="I51" s="77">
        <v>1916320</v>
      </c>
      <c r="J51" s="77">
        <v>700930</v>
      </c>
      <c r="K51" s="77">
        <f t="shared" si="4"/>
        <v>239540</v>
      </c>
      <c r="L51" s="77">
        <f t="shared" si="5"/>
        <v>700930</v>
      </c>
      <c r="M51" s="77">
        <v>144</v>
      </c>
      <c r="N51" s="77">
        <v>19</v>
      </c>
      <c r="O51" s="77">
        <v>10</v>
      </c>
      <c r="P51" s="53">
        <f t="shared" si="6"/>
        <v>0.13194444444444445</v>
      </c>
      <c r="Q51" s="53">
        <f t="shared" si="7"/>
        <v>6.9444444444444448E-2</v>
      </c>
      <c r="R51" s="77">
        <v>8320280</v>
      </c>
      <c r="S51" s="77">
        <v>7573710</v>
      </c>
      <c r="T51" s="77">
        <f t="shared" si="8"/>
        <v>437909.4736842105</v>
      </c>
      <c r="U51" s="77">
        <f t="shared" si="9"/>
        <v>757371</v>
      </c>
      <c r="V51" s="77">
        <v>5656</v>
      </c>
      <c r="W51" s="77">
        <v>238</v>
      </c>
      <c r="X51" s="77">
        <v>125</v>
      </c>
      <c r="Y51" s="53">
        <f t="shared" si="10"/>
        <v>4.2079207920792082E-2</v>
      </c>
      <c r="Z51" s="53">
        <f t="shared" si="11"/>
        <v>2.21004243281471E-2</v>
      </c>
      <c r="AA51" s="77">
        <v>62472280</v>
      </c>
      <c r="AB51" s="77">
        <v>51232040</v>
      </c>
      <c r="AC51" s="77">
        <f t="shared" si="12"/>
        <v>262488.57142857142</v>
      </c>
      <c r="AD51" s="77">
        <f t="shared" si="13"/>
        <v>409856.32</v>
      </c>
      <c r="AE51" s="77">
        <v>4881</v>
      </c>
      <c r="AF51" s="77">
        <v>425</v>
      </c>
      <c r="AG51" s="77">
        <v>241</v>
      </c>
      <c r="AH51" s="53">
        <f t="shared" si="14"/>
        <v>8.7072321245646386E-2</v>
      </c>
      <c r="AI51" s="53">
        <f t="shared" si="15"/>
        <v>4.9375128047531247E-2</v>
      </c>
      <c r="AJ51" s="77">
        <v>115134000</v>
      </c>
      <c r="AK51" s="77">
        <v>88507990</v>
      </c>
      <c r="AL51" s="77">
        <f t="shared" si="16"/>
        <v>270903.5294117647</v>
      </c>
      <c r="AM51" s="77">
        <f t="shared" si="17"/>
        <v>367253.07053941907</v>
      </c>
      <c r="AN51" s="77">
        <v>3316</v>
      </c>
      <c r="AO51" s="77">
        <v>582</v>
      </c>
      <c r="AP51" s="77">
        <v>348</v>
      </c>
      <c r="AQ51" s="53">
        <f t="shared" si="18"/>
        <v>0.17551266586248493</v>
      </c>
      <c r="AR51" s="53">
        <f t="shared" si="19"/>
        <v>0.10494571773220748</v>
      </c>
      <c r="AS51" s="77">
        <v>159708980</v>
      </c>
      <c r="AT51" s="77">
        <v>127224560</v>
      </c>
      <c r="AU51" s="77">
        <f t="shared" si="20"/>
        <v>274414.05498281785</v>
      </c>
      <c r="AV51" s="77">
        <f t="shared" si="21"/>
        <v>365587.81609195401</v>
      </c>
      <c r="AW51" s="77">
        <v>1633</v>
      </c>
      <c r="AX51" s="77">
        <v>469</v>
      </c>
      <c r="AY51" s="77">
        <v>339</v>
      </c>
      <c r="AZ51" s="53">
        <f t="shared" si="22"/>
        <v>0.28720146968769139</v>
      </c>
      <c r="BA51" s="53">
        <f t="shared" si="23"/>
        <v>0.20759338640538885</v>
      </c>
      <c r="BB51" s="77">
        <v>153984950</v>
      </c>
      <c r="BC51" s="77">
        <v>126557010</v>
      </c>
      <c r="BD51" s="77">
        <f t="shared" si="24"/>
        <v>328326.11940298509</v>
      </c>
      <c r="BE51" s="77">
        <f t="shared" si="25"/>
        <v>373324.51327433629</v>
      </c>
      <c r="BF51" s="77">
        <v>618</v>
      </c>
      <c r="BG51" s="77">
        <v>164</v>
      </c>
      <c r="BH51" s="77">
        <v>131</v>
      </c>
      <c r="BI51" s="53">
        <f t="shared" si="26"/>
        <v>0.26537216828478966</v>
      </c>
      <c r="BJ51" s="53">
        <f t="shared" si="27"/>
        <v>0.21197411003236247</v>
      </c>
      <c r="BK51" s="77">
        <v>63642280</v>
      </c>
      <c r="BL51" s="77">
        <v>58705970</v>
      </c>
      <c r="BM51" s="77">
        <f t="shared" si="28"/>
        <v>388062.68292682926</v>
      </c>
      <c r="BN51" s="77">
        <f t="shared" si="29"/>
        <v>448137.17557251907</v>
      </c>
      <c r="BO51" s="77">
        <f t="shared" si="55"/>
        <v>16304</v>
      </c>
      <c r="BP51" s="77">
        <f t="shared" si="55"/>
        <v>1905</v>
      </c>
      <c r="BQ51" s="77">
        <f t="shared" si="55"/>
        <v>1195</v>
      </c>
      <c r="BR51" s="53">
        <f t="shared" si="32"/>
        <v>0.11684249263984298</v>
      </c>
      <c r="BS51" s="53">
        <f t="shared" si="33"/>
        <v>7.3294896957801767E-2</v>
      </c>
      <c r="BT51" s="77">
        <f t="shared" si="56"/>
        <v>565179090</v>
      </c>
      <c r="BU51" s="77">
        <f t="shared" si="56"/>
        <v>460502210</v>
      </c>
      <c r="BV51" s="77">
        <f t="shared" si="35"/>
        <v>296681.93700787402</v>
      </c>
      <c r="BW51" s="77">
        <f t="shared" si="36"/>
        <v>385357.49790794979</v>
      </c>
      <c r="BY51" s="90">
        <v>45</v>
      </c>
      <c r="BZ51" s="169" t="s">
        <v>42</v>
      </c>
      <c r="CA51" s="133">
        <v>15681</v>
      </c>
      <c r="CB51" s="133">
        <v>1859</v>
      </c>
      <c r="CC51" s="133">
        <v>1182</v>
      </c>
      <c r="CD51" s="27">
        <v>0.11855111281168293</v>
      </c>
      <c r="CE51" s="27">
        <v>7.5377845800650475E-2</v>
      </c>
      <c r="CF51" s="133">
        <v>536902790</v>
      </c>
      <c r="CG51" s="133">
        <v>438260020</v>
      </c>
      <c r="CH51" s="133">
        <v>288812.68961807422</v>
      </c>
      <c r="CI51" s="133">
        <v>370778.35871404398</v>
      </c>
      <c r="CK51" s="42" t="str">
        <f t="shared" si="37"/>
        <v>柏原市</v>
      </c>
      <c r="CL51" s="86">
        <f t="shared" si="57"/>
        <v>0.10848835391589808</v>
      </c>
      <c r="CM51" s="97">
        <f t="shared" si="38"/>
        <v>0.108</v>
      </c>
      <c r="CN51" s="97">
        <f t="shared" si="53"/>
        <v>0.1082067878184383</v>
      </c>
      <c r="CO51" s="97">
        <f t="shared" si="40"/>
        <v>0.108</v>
      </c>
      <c r="CP51" s="135">
        <f t="shared" si="54"/>
        <v>0</v>
      </c>
      <c r="CQ51" s="42" t="str">
        <f t="shared" si="42"/>
        <v>大東市</v>
      </c>
      <c r="CR51" s="86">
        <f t="shared" si="58"/>
        <v>7.0707553939625897E-2</v>
      </c>
      <c r="CS51" s="86">
        <f t="shared" si="43"/>
        <v>7.0999999999999994E-2</v>
      </c>
      <c r="CT51" s="97">
        <f t="shared" si="44"/>
        <v>7.0624874422342776E-2</v>
      </c>
      <c r="CU51" s="97">
        <f t="shared" si="45"/>
        <v>7.0999999999999994E-2</v>
      </c>
      <c r="CV51" s="135">
        <f t="shared" si="46"/>
        <v>0</v>
      </c>
      <c r="CW51" s="43"/>
      <c r="CX51" s="86">
        <f t="shared" si="47"/>
        <v>0.121</v>
      </c>
      <c r="CY51" s="86">
        <f t="shared" si="48"/>
        <v>0.123</v>
      </c>
      <c r="CZ51" s="136">
        <f t="shared" si="49"/>
        <v>-0.20000000000000018</v>
      </c>
      <c r="DA51" s="86">
        <f t="shared" si="50"/>
        <v>0.08</v>
      </c>
      <c r="DB51" s="86">
        <f t="shared" si="51"/>
        <v>7.8E-2</v>
      </c>
      <c r="DC51" s="136">
        <f t="shared" si="52"/>
        <v>0.20000000000000018</v>
      </c>
      <c r="DD51" s="149">
        <v>0</v>
      </c>
    </row>
    <row r="52" spans="2:108" s="15" customFormat="1" ht="13.5" customHeight="1">
      <c r="B52" s="52">
        <v>46</v>
      </c>
      <c r="C52" s="169" t="s">
        <v>22</v>
      </c>
      <c r="D52" s="77">
        <v>17</v>
      </c>
      <c r="E52" s="77">
        <v>5</v>
      </c>
      <c r="F52" s="77">
        <v>1</v>
      </c>
      <c r="G52" s="53">
        <f t="shared" si="2"/>
        <v>0.29411764705882354</v>
      </c>
      <c r="H52" s="53">
        <f t="shared" si="3"/>
        <v>5.8823529411764705E-2</v>
      </c>
      <c r="I52" s="77">
        <v>676220</v>
      </c>
      <c r="J52" s="77">
        <v>158680</v>
      </c>
      <c r="K52" s="77">
        <f t="shared" si="4"/>
        <v>135244</v>
      </c>
      <c r="L52" s="77">
        <f t="shared" si="5"/>
        <v>158680</v>
      </c>
      <c r="M52" s="77">
        <v>147</v>
      </c>
      <c r="N52" s="77">
        <v>21</v>
      </c>
      <c r="O52" s="77">
        <v>10</v>
      </c>
      <c r="P52" s="53">
        <f t="shared" si="6"/>
        <v>0.14285714285714285</v>
      </c>
      <c r="Q52" s="53">
        <f t="shared" si="7"/>
        <v>6.8027210884353748E-2</v>
      </c>
      <c r="R52" s="77">
        <v>9965930</v>
      </c>
      <c r="S52" s="77">
        <v>4833960</v>
      </c>
      <c r="T52" s="77">
        <f t="shared" si="8"/>
        <v>474568.09523809527</v>
      </c>
      <c r="U52" s="77">
        <f t="shared" si="9"/>
        <v>483396</v>
      </c>
      <c r="V52" s="77">
        <v>7494</v>
      </c>
      <c r="W52" s="77">
        <v>324</v>
      </c>
      <c r="X52" s="77">
        <v>111</v>
      </c>
      <c r="Y52" s="53">
        <f t="shared" si="10"/>
        <v>4.3234587670136111E-2</v>
      </c>
      <c r="Z52" s="53">
        <f t="shared" si="11"/>
        <v>1.4811849479583666E-2</v>
      </c>
      <c r="AA52" s="77">
        <v>65421500</v>
      </c>
      <c r="AB52" s="77">
        <v>41046660</v>
      </c>
      <c r="AC52" s="77">
        <f t="shared" si="12"/>
        <v>201918.2098765432</v>
      </c>
      <c r="AD52" s="77">
        <f t="shared" si="13"/>
        <v>369789.7297297297</v>
      </c>
      <c r="AE52" s="77">
        <v>6271</v>
      </c>
      <c r="AF52" s="77">
        <v>579</v>
      </c>
      <c r="AG52" s="77">
        <v>241</v>
      </c>
      <c r="AH52" s="53">
        <f t="shared" si="14"/>
        <v>9.2329771966193588E-2</v>
      </c>
      <c r="AI52" s="53">
        <f t="shared" si="15"/>
        <v>3.8430872269175569E-2</v>
      </c>
      <c r="AJ52" s="77">
        <v>119820770</v>
      </c>
      <c r="AK52" s="77">
        <v>82369540</v>
      </c>
      <c r="AL52" s="77">
        <f t="shared" si="16"/>
        <v>206944.33506044906</v>
      </c>
      <c r="AM52" s="77">
        <f t="shared" si="17"/>
        <v>341782.32365145226</v>
      </c>
      <c r="AN52" s="77">
        <v>4143</v>
      </c>
      <c r="AO52" s="77">
        <v>705</v>
      </c>
      <c r="AP52" s="77">
        <v>348</v>
      </c>
      <c r="AQ52" s="53">
        <f t="shared" si="18"/>
        <v>0.17016654598117306</v>
      </c>
      <c r="AR52" s="53">
        <f t="shared" si="19"/>
        <v>8.3997103548153512E-2</v>
      </c>
      <c r="AS52" s="77">
        <v>194648680</v>
      </c>
      <c r="AT52" s="77">
        <v>124728870</v>
      </c>
      <c r="AU52" s="77">
        <f t="shared" si="20"/>
        <v>276097.41843971633</v>
      </c>
      <c r="AV52" s="77">
        <f t="shared" si="21"/>
        <v>358416.29310344829</v>
      </c>
      <c r="AW52" s="77">
        <v>2145</v>
      </c>
      <c r="AX52" s="77">
        <v>594</v>
      </c>
      <c r="AY52" s="77">
        <v>360</v>
      </c>
      <c r="AZ52" s="53">
        <f t="shared" si="22"/>
        <v>0.27692307692307694</v>
      </c>
      <c r="BA52" s="53">
        <f t="shared" si="23"/>
        <v>0.16783216783216784</v>
      </c>
      <c r="BB52" s="77">
        <v>147040170</v>
      </c>
      <c r="BC52" s="77">
        <v>127599400</v>
      </c>
      <c r="BD52" s="77">
        <f t="shared" si="24"/>
        <v>247542.37373737374</v>
      </c>
      <c r="BE52" s="77">
        <f t="shared" si="25"/>
        <v>354442.77777777775</v>
      </c>
      <c r="BF52" s="77">
        <v>933</v>
      </c>
      <c r="BG52" s="77">
        <v>262</v>
      </c>
      <c r="BH52" s="77">
        <v>183</v>
      </c>
      <c r="BI52" s="53">
        <f t="shared" si="26"/>
        <v>0.28081457663451231</v>
      </c>
      <c r="BJ52" s="53">
        <f t="shared" si="27"/>
        <v>0.19614147909967847</v>
      </c>
      <c r="BK52" s="77">
        <v>91992490</v>
      </c>
      <c r="BL52" s="77">
        <v>78884470</v>
      </c>
      <c r="BM52" s="77">
        <f t="shared" si="28"/>
        <v>351116.37404580152</v>
      </c>
      <c r="BN52" s="77">
        <f t="shared" si="29"/>
        <v>431062.67759562843</v>
      </c>
      <c r="BO52" s="77">
        <f t="shared" si="55"/>
        <v>21150</v>
      </c>
      <c r="BP52" s="77">
        <f t="shared" si="55"/>
        <v>2490</v>
      </c>
      <c r="BQ52" s="77">
        <f t="shared" si="55"/>
        <v>1254</v>
      </c>
      <c r="BR52" s="53">
        <f t="shared" si="32"/>
        <v>0.11773049645390071</v>
      </c>
      <c r="BS52" s="53">
        <f t="shared" si="33"/>
        <v>5.9290780141843968E-2</v>
      </c>
      <c r="BT52" s="77">
        <f t="shared" si="56"/>
        <v>629565760</v>
      </c>
      <c r="BU52" s="77">
        <f t="shared" si="56"/>
        <v>459621580</v>
      </c>
      <c r="BV52" s="77">
        <f t="shared" si="35"/>
        <v>252837.6546184739</v>
      </c>
      <c r="BW52" s="77">
        <f t="shared" si="36"/>
        <v>366524.3859649123</v>
      </c>
      <c r="BY52" s="90">
        <v>46</v>
      </c>
      <c r="BZ52" s="169" t="s">
        <v>22</v>
      </c>
      <c r="CA52" s="133">
        <v>20155</v>
      </c>
      <c r="CB52" s="133">
        <v>2405</v>
      </c>
      <c r="CC52" s="133">
        <v>1142</v>
      </c>
      <c r="CD52" s="27">
        <v>0.11932522947159514</v>
      </c>
      <c r="CE52" s="27">
        <v>5.6660878193996525E-2</v>
      </c>
      <c r="CF52" s="133">
        <v>602567880</v>
      </c>
      <c r="CG52" s="133">
        <v>415851110</v>
      </c>
      <c r="CH52" s="133">
        <v>250547.97505197505</v>
      </c>
      <c r="CI52" s="133">
        <v>364142.82837127848</v>
      </c>
      <c r="CK52" s="42" t="str">
        <f t="shared" si="37"/>
        <v>西区</v>
      </c>
      <c r="CL52" s="86">
        <f t="shared" si="57"/>
        <v>0.10749774164408311</v>
      </c>
      <c r="CM52" s="97">
        <f t="shared" si="38"/>
        <v>0.107</v>
      </c>
      <c r="CN52" s="97">
        <f t="shared" si="53"/>
        <v>0.11627408993576017</v>
      </c>
      <c r="CO52" s="97">
        <f t="shared" si="40"/>
        <v>0.11600000000000001</v>
      </c>
      <c r="CP52" s="135">
        <f t="shared" si="54"/>
        <v>-0.9000000000000008</v>
      </c>
      <c r="CQ52" s="42" t="str">
        <f t="shared" si="42"/>
        <v>岸和田市</v>
      </c>
      <c r="CR52" s="86">
        <f t="shared" si="58"/>
        <v>7.0569366479550921E-2</v>
      </c>
      <c r="CS52" s="86">
        <f t="shared" si="43"/>
        <v>7.0999999999999994E-2</v>
      </c>
      <c r="CT52" s="97">
        <f t="shared" si="44"/>
        <v>6.680840097925525E-2</v>
      </c>
      <c r="CU52" s="97">
        <f t="shared" si="45"/>
        <v>6.7000000000000004E-2</v>
      </c>
      <c r="CV52" s="135">
        <f t="shared" si="46"/>
        <v>0.39999999999999897</v>
      </c>
      <c r="CW52" s="43"/>
      <c r="CX52" s="86">
        <f t="shared" si="47"/>
        <v>0.121</v>
      </c>
      <c r="CY52" s="86">
        <f t="shared" si="48"/>
        <v>0.123</v>
      </c>
      <c r="CZ52" s="136">
        <f t="shared" si="49"/>
        <v>-0.20000000000000018</v>
      </c>
      <c r="DA52" s="86">
        <f t="shared" si="50"/>
        <v>0.08</v>
      </c>
      <c r="DB52" s="86">
        <f t="shared" si="51"/>
        <v>7.8E-2</v>
      </c>
      <c r="DC52" s="136">
        <f t="shared" si="52"/>
        <v>0.20000000000000018</v>
      </c>
      <c r="DD52" s="149">
        <v>0</v>
      </c>
    </row>
    <row r="53" spans="2:108" s="15" customFormat="1" ht="13.5" customHeight="1">
      <c r="B53" s="52">
        <v>47</v>
      </c>
      <c r="C53" s="169" t="s">
        <v>14</v>
      </c>
      <c r="D53" s="77">
        <v>16</v>
      </c>
      <c r="E53" s="77">
        <v>4</v>
      </c>
      <c r="F53" s="77">
        <v>3</v>
      </c>
      <c r="G53" s="53">
        <f t="shared" si="2"/>
        <v>0.25</v>
      </c>
      <c r="H53" s="53">
        <f t="shared" si="3"/>
        <v>0.1875</v>
      </c>
      <c r="I53" s="77">
        <v>1165360</v>
      </c>
      <c r="J53" s="77">
        <v>1123970</v>
      </c>
      <c r="K53" s="77">
        <f t="shared" si="4"/>
        <v>291340</v>
      </c>
      <c r="L53" s="77">
        <f t="shared" si="5"/>
        <v>374656.66666666669</v>
      </c>
      <c r="M53" s="77">
        <v>135</v>
      </c>
      <c r="N53" s="77">
        <v>14</v>
      </c>
      <c r="O53" s="77">
        <v>11</v>
      </c>
      <c r="P53" s="53">
        <f t="shared" si="6"/>
        <v>0.1037037037037037</v>
      </c>
      <c r="Q53" s="53">
        <f t="shared" si="7"/>
        <v>8.1481481481481488E-2</v>
      </c>
      <c r="R53" s="77">
        <v>11258170</v>
      </c>
      <c r="S53" s="77">
        <v>9823430</v>
      </c>
      <c r="T53" s="77">
        <f t="shared" si="8"/>
        <v>804155</v>
      </c>
      <c r="U53" s="77">
        <f t="shared" si="9"/>
        <v>893039.09090909094</v>
      </c>
      <c r="V53" s="77">
        <v>15833</v>
      </c>
      <c r="W53" s="77">
        <v>609</v>
      </c>
      <c r="X53" s="77">
        <v>307</v>
      </c>
      <c r="Y53" s="53">
        <f t="shared" si="10"/>
        <v>3.8463967662477103E-2</v>
      </c>
      <c r="Z53" s="53">
        <f t="shared" si="11"/>
        <v>1.9389881892250362E-2</v>
      </c>
      <c r="AA53" s="77">
        <v>157654600</v>
      </c>
      <c r="AB53" s="77">
        <v>104539350</v>
      </c>
      <c r="AC53" s="77">
        <f t="shared" si="12"/>
        <v>258874.54844006567</v>
      </c>
      <c r="AD53" s="77">
        <f t="shared" si="13"/>
        <v>340519.05537459283</v>
      </c>
      <c r="AE53" s="77">
        <v>14005</v>
      </c>
      <c r="AF53" s="77">
        <v>1169</v>
      </c>
      <c r="AG53" s="77">
        <v>617</v>
      </c>
      <c r="AH53" s="53">
        <f t="shared" si="14"/>
        <v>8.3470189218136384E-2</v>
      </c>
      <c r="AI53" s="53">
        <f t="shared" si="15"/>
        <v>4.4055694394858978E-2</v>
      </c>
      <c r="AJ53" s="77">
        <v>291592750</v>
      </c>
      <c r="AK53" s="77">
        <v>222436280</v>
      </c>
      <c r="AL53" s="77">
        <f t="shared" si="16"/>
        <v>249437.76732249785</v>
      </c>
      <c r="AM53" s="77">
        <f t="shared" si="17"/>
        <v>360512.60940032417</v>
      </c>
      <c r="AN53" s="77">
        <v>8084</v>
      </c>
      <c r="AO53" s="77">
        <v>1334</v>
      </c>
      <c r="AP53" s="77">
        <v>831</v>
      </c>
      <c r="AQ53" s="53">
        <f t="shared" si="18"/>
        <v>0.16501731815932708</v>
      </c>
      <c r="AR53" s="53">
        <f t="shared" si="19"/>
        <v>0.10279564571994063</v>
      </c>
      <c r="AS53" s="77">
        <v>360840010</v>
      </c>
      <c r="AT53" s="77">
        <v>305351800</v>
      </c>
      <c r="AU53" s="77">
        <f t="shared" si="20"/>
        <v>270494.76011994004</v>
      </c>
      <c r="AV53" s="77">
        <f t="shared" si="21"/>
        <v>367451.02286401927</v>
      </c>
      <c r="AW53" s="77">
        <v>3658</v>
      </c>
      <c r="AX53" s="77">
        <v>957</v>
      </c>
      <c r="AY53" s="77">
        <v>706</v>
      </c>
      <c r="AZ53" s="53">
        <f t="shared" si="22"/>
        <v>0.2616183706943685</v>
      </c>
      <c r="BA53" s="53">
        <f t="shared" si="23"/>
        <v>0.19300164024056862</v>
      </c>
      <c r="BB53" s="77">
        <v>282199560</v>
      </c>
      <c r="BC53" s="77">
        <v>254093310</v>
      </c>
      <c r="BD53" s="77">
        <f t="shared" si="24"/>
        <v>294879.37304075237</v>
      </c>
      <c r="BE53" s="77">
        <f t="shared" si="25"/>
        <v>359905.53824362607</v>
      </c>
      <c r="BF53" s="77">
        <v>1308</v>
      </c>
      <c r="BG53" s="77">
        <v>462</v>
      </c>
      <c r="BH53" s="77">
        <v>373</v>
      </c>
      <c r="BI53" s="53">
        <f t="shared" si="26"/>
        <v>0.35321100917431192</v>
      </c>
      <c r="BJ53" s="53">
        <f t="shared" si="27"/>
        <v>0.28516819571865443</v>
      </c>
      <c r="BK53" s="77">
        <v>143127470</v>
      </c>
      <c r="BL53" s="77">
        <v>133662190</v>
      </c>
      <c r="BM53" s="77">
        <f t="shared" si="28"/>
        <v>309799.71861471859</v>
      </c>
      <c r="BN53" s="77">
        <f t="shared" si="29"/>
        <v>358343.67292225204</v>
      </c>
      <c r="BO53" s="77">
        <f t="shared" si="55"/>
        <v>43039</v>
      </c>
      <c r="BP53" s="77">
        <f t="shared" si="55"/>
        <v>4549</v>
      </c>
      <c r="BQ53" s="77">
        <f t="shared" si="55"/>
        <v>2848</v>
      </c>
      <c r="BR53" s="53">
        <f t="shared" si="32"/>
        <v>0.10569483491716815</v>
      </c>
      <c r="BS53" s="53">
        <f t="shared" si="33"/>
        <v>6.6172541183577682E-2</v>
      </c>
      <c r="BT53" s="77">
        <f t="shared" si="56"/>
        <v>1247837920</v>
      </c>
      <c r="BU53" s="77">
        <f t="shared" si="56"/>
        <v>1031030330</v>
      </c>
      <c r="BV53" s="77">
        <f t="shared" si="35"/>
        <v>274310.38030336337</v>
      </c>
      <c r="BW53" s="77">
        <f t="shared" si="36"/>
        <v>362019.07654494385</v>
      </c>
      <c r="BY53" s="90">
        <v>47</v>
      </c>
      <c r="BZ53" s="169" t="s">
        <v>14</v>
      </c>
      <c r="CA53" s="133">
        <v>40830</v>
      </c>
      <c r="CB53" s="133">
        <v>4310</v>
      </c>
      <c r="CC53" s="133">
        <v>2657</v>
      </c>
      <c r="CD53" s="27">
        <v>0.10555963752143033</v>
      </c>
      <c r="CE53" s="27">
        <v>6.5074699975508202E-2</v>
      </c>
      <c r="CF53" s="133">
        <v>1182873830</v>
      </c>
      <c r="CG53" s="133">
        <v>957000530</v>
      </c>
      <c r="CH53" s="133">
        <v>274448.68445475638</v>
      </c>
      <c r="CI53" s="133">
        <v>360180.85434700793</v>
      </c>
      <c r="CK53" s="42" t="str">
        <f t="shared" si="37"/>
        <v>岸和田市</v>
      </c>
      <c r="CL53" s="86">
        <f t="shared" si="57"/>
        <v>0.10687187712047375</v>
      </c>
      <c r="CM53" s="97">
        <f t="shared" si="38"/>
        <v>0.107</v>
      </c>
      <c r="CN53" s="97">
        <f t="shared" si="53"/>
        <v>0.10327277412704548</v>
      </c>
      <c r="CO53" s="97">
        <f t="shared" si="40"/>
        <v>0.10299999999999999</v>
      </c>
      <c r="CP53" s="135">
        <f t="shared" si="54"/>
        <v>0.40000000000000036</v>
      </c>
      <c r="CQ53" s="42" t="str">
        <f t="shared" si="42"/>
        <v>泉大津市</v>
      </c>
      <c r="CR53" s="86">
        <f t="shared" si="58"/>
        <v>7.0335368403445675E-2</v>
      </c>
      <c r="CS53" s="86">
        <f t="shared" si="43"/>
        <v>7.0000000000000007E-2</v>
      </c>
      <c r="CT53" s="97">
        <f t="shared" si="44"/>
        <v>7.2026800670016752E-2</v>
      </c>
      <c r="CU53" s="97">
        <f t="shared" si="45"/>
        <v>7.1999999999999995E-2</v>
      </c>
      <c r="CV53" s="135">
        <f t="shared" si="46"/>
        <v>-0.19999999999999879</v>
      </c>
      <c r="CW53" s="43"/>
      <c r="CX53" s="86">
        <f t="shared" si="47"/>
        <v>0.121</v>
      </c>
      <c r="CY53" s="86">
        <f t="shared" si="48"/>
        <v>0.123</v>
      </c>
      <c r="CZ53" s="136">
        <f t="shared" si="49"/>
        <v>-0.20000000000000018</v>
      </c>
      <c r="DA53" s="86">
        <f t="shared" si="50"/>
        <v>0.08</v>
      </c>
      <c r="DB53" s="86">
        <f t="shared" si="51"/>
        <v>7.8E-2</v>
      </c>
      <c r="DC53" s="136">
        <f t="shared" si="52"/>
        <v>0.20000000000000018</v>
      </c>
      <c r="DD53" s="149">
        <v>0</v>
      </c>
    </row>
    <row r="54" spans="2:108" s="15" customFormat="1" ht="13.5" customHeight="1">
      <c r="B54" s="52">
        <v>48</v>
      </c>
      <c r="C54" s="169" t="s">
        <v>23</v>
      </c>
      <c r="D54" s="77">
        <v>17</v>
      </c>
      <c r="E54" s="77">
        <v>1</v>
      </c>
      <c r="F54" s="77">
        <v>1</v>
      </c>
      <c r="G54" s="53">
        <f t="shared" si="2"/>
        <v>5.8823529411764705E-2</v>
      </c>
      <c r="H54" s="53">
        <f t="shared" si="3"/>
        <v>5.8823529411764705E-2</v>
      </c>
      <c r="I54" s="77">
        <v>234600</v>
      </c>
      <c r="J54" s="77">
        <v>147470</v>
      </c>
      <c r="K54" s="77">
        <f t="shared" si="4"/>
        <v>234600</v>
      </c>
      <c r="L54" s="77">
        <f t="shared" si="5"/>
        <v>147470</v>
      </c>
      <c r="M54" s="77">
        <v>60</v>
      </c>
      <c r="N54" s="77">
        <v>8</v>
      </c>
      <c r="O54" s="77">
        <v>1</v>
      </c>
      <c r="P54" s="53">
        <f t="shared" si="6"/>
        <v>0.13333333333333333</v>
      </c>
      <c r="Q54" s="53">
        <f t="shared" si="7"/>
        <v>1.6666666666666666E-2</v>
      </c>
      <c r="R54" s="77">
        <v>765660</v>
      </c>
      <c r="S54" s="77">
        <v>303900</v>
      </c>
      <c r="T54" s="77">
        <f t="shared" si="8"/>
        <v>95707.5</v>
      </c>
      <c r="U54" s="77">
        <f t="shared" si="9"/>
        <v>303900</v>
      </c>
      <c r="V54" s="77">
        <v>8485</v>
      </c>
      <c r="W54" s="77">
        <v>282</v>
      </c>
      <c r="X54" s="77">
        <v>111</v>
      </c>
      <c r="Y54" s="53">
        <f t="shared" si="10"/>
        <v>3.3235120801414261E-2</v>
      </c>
      <c r="Z54" s="53">
        <f t="shared" si="11"/>
        <v>1.3081909251620507E-2</v>
      </c>
      <c r="AA54" s="77">
        <v>57239450</v>
      </c>
      <c r="AB54" s="77">
        <v>37571130</v>
      </c>
      <c r="AC54" s="77">
        <f t="shared" si="12"/>
        <v>202976.77304964539</v>
      </c>
      <c r="AD54" s="77">
        <f t="shared" si="13"/>
        <v>338478.64864864864</v>
      </c>
      <c r="AE54" s="77">
        <v>6961</v>
      </c>
      <c r="AF54" s="77">
        <v>488</v>
      </c>
      <c r="AG54" s="77">
        <v>219</v>
      </c>
      <c r="AH54" s="53">
        <f t="shared" si="14"/>
        <v>7.0104869989943974E-2</v>
      </c>
      <c r="AI54" s="53">
        <f t="shared" si="15"/>
        <v>3.1460996983192067E-2</v>
      </c>
      <c r="AJ54" s="77">
        <v>100764880</v>
      </c>
      <c r="AK54" s="77">
        <v>66268970</v>
      </c>
      <c r="AL54" s="77">
        <f t="shared" si="16"/>
        <v>206485.40983606558</v>
      </c>
      <c r="AM54" s="77">
        <f t="shared" si="17"/>
        <v>302598.03652968036</v>
      </c>
      <c r="AN54" s="77">
        <v>4377</v>
      </c>
      <c r="AO54" s="77">
        <v>559</v>
      </c>
      <c r="AP54" s="77">
        <v>309</v>
      </c>
      <c r="AQ54" s="53">
        <f t="shared" si="18"/>
        <v>0.12771304546493031</v>
      </c>
      <c r="AR54" s="53">
        <f t="shared" si="19"/>
        <v>7.0596298834818369E-2</v>
      </c>
      <c r="AS54" s="77">
        <v>122248880</v>
      </c>
      <c r="AT54" s="77">
        <v>88463330</v>
      </c>
      <c r="AU54" s="77">
        <f t="shared" si="20"/>
        <v>218692.09302325582</v>
      </c>
      <c r="AV54" s="77">
        <f t="shared" si="21"/>
        <v>286289.09385113267</v>
      </c>
      <c r="AW54" s="77">
        <v>2262</v>
      </c>
      <c r="AX54" s="77">
        <v>487</v>
      </c>
      <c r="AY54" s="77">
        <v>322</v>
      </c>
      <c r="AZ54" s="53">
        <f t="shared" si="22"/>
        <v>0.21529619805481875</v>
      </c>
      <c r="BA54" s="53">
        <f t="shared" si="23"/>
        <v>0.14235190097259062</v>
      </c>
      <c r="BB54" s="77">
        <v>114439440</v>
      </c>
      <c r="BC54" s="77">
        <v>96632450</v>
      </c>
      <c r="BD54" s="77">
        <f t="shared" si="24"/>
        <v>234988.58316221766</v>
      </c>
      <c r="BE54" s="77">
        <f t="shared" si="25"/>
        <v>300100.77639751555</v>
      </c>
      <c r="BF54" s="77">
        <v>941</v>
      </c>
      <c r="BG54" s="77">
        <v>255</v>
      </c>
      <c r="BH54" s="77">
        <v>192</v>
      </c>
      <c r="BI54" s="53">
        <f t="shared" si="26"/>
        <v>0.27098831030818277</v>
      </c>
      <c r="BJ54" s="53">
        <f t="shared" si="27"/>
        <v>0.20403825717321997</v>
      </c>
      <c r="BK54" s="77">
        <v>68674880</v>
      </c>
      <c r="BL54" s="77">
        <v>59512190</v>
      </c>
      <c r="BM54" s="77">
        <f t="shared" si="28"/>
        <v>269313.25490196078</v>
      </c>
      <c r="BN54" s="77">
        <f t="shared" si="29"/>
        <v>309959.32291666669</v>
      </c>
      <c r="BO54" s="77">
        <f t="shared" si="55"/>
        <v>23103</v>
      </c>
      <c r="BP54" s="77">
        <f t="shared" si="55"/>
        <v>2080</v>
      </c>
      <c r="BQ54" s="77">
        <f t="shared" si="55"/>
        <v>1155</v>
      </c>
      <c r="BR54" s="53">
        <f t="shared" si="32"/>
        <v>9.0031597628013674E-2</v>
      </c>
      <c r="BS54" s="53">
        <f t="shared" si="33"/>
        <v>4.9993507336709521E-2</v>
      </c>
      <c r="BT54" s="77">
        <f t="shared" si="56"/>
        <v>464367790</v>
      </c>
      <c r="BU54" s="77">
        <f t="shared" si="56"/>
        <v>348899440</v>
      </c>
      <c r="BV54" s="77">
        <f t="shared" si="35"/>
        <v>223253.74519230769</v>
      </c>
      <c r="BW54" s="77">
        <f t="shared" si="36"/>
        <v>302077.43722943723</v>
      </c>
      <c r="BY54" s="90">
        <v>48</v>
      </c>
      <c r="BZ54" s="169" t="s">
        <v>23</v>
      </c>
      <c r="CA54" s="133">
        <v>21923</v>
      </c>
      <c r="CB54" s="133">
        <v>2005</v>
      </c>
      <c r="CC54" s="133">
        <v>1064</v>
      </c>
      <c r="CD54" s="27">
        <v>9.1456461250741236E-2</v>
      </c>
      <c r="CE54" s="27">
        <v>4.8533503626328516E-2</v>
      </c>
      <c r="CF54" s="133">
        <v>468321440</v>
      </c>
      <c r="CG54" s="133">
        <v>328724310</v>
      </c>
      <c r="CH54" s="133">
        <v>233576.77805486284</v>
      </c>
      <c r="CI54" s="133">
        <v>308951.41917293234</v>
      </c>
      <c r="CK54" s="42" t="str">
        <f t="shared" si="37"/>
        <v>堺市美原区</v>
      </c>
      <c r="CL54" s="86">
        <f t="shared" si="57"/>
        <v>0.10589013898080742</v>
      </c>
      <c r="CM54" s="97">
        <f t="shared" si="38"/>
        <v>0.106</v>
      </c>
      <c r="CN54" s="97">
        <f t="shared" si="53"/>
        <v>0.11171929824561404</v>
      </c>
      <c r="CO54" s="97">
        <f t="shared" si="40"/>
        <v>0.112</v>
      </c>
      <c r="CP54" s="135">
        <f t="shared" si="54"/>
        <v>-0.60000000000000053</v>
      </c>
      <c r="CQ54" s="42" t="str">
        <f t="shared" si="42"/>
        <v>大阪狭山市</v>
      </c>
      <c r="CR54" s="86">
        <f t="shared" si="58"/>
        <v>6.9897572078907441E-2</v>
      </c>
      <c r="CS54" s="86">
        <f t="shared" si="43"/>
        <v>7.0000000000000007E-2</v>
      </c>
      <c r="CT54" s="97">
        <f t="shared" si="44"/>
        <v>6.6747206282090008E-2</v>
      </c>
      <c r="CU54" s="97">
        <f t="shared" si="45"/>
        <v>6.7000000000000004E-2</v>
      </c>
      <c r="CV54" s="135">
        <f t="shared" si="46"/>
        <v>0.30000000000000027</v>
      </c>
      <c r="CW54" s="43"/>
      <c r="CX54" s="86">
        <f t="shared" si="47"/>
        <v>0.121</v>
      </c>
      <c r="CY54" s="86">
        <f t="shared" si="48"/>
        <v>0.123</v>
      </c>
      <c r="CZ54" s="136">
        <f t="shared" si="49"/>
        <v>-0.20000000000000018</v>
      </c>
      <c r="DA54" s="86">
        <f t="shared" si="50"/>
        <v>0.08</v>
      </c>
      <c r="DB54" s="86">
        <f t="shared" si="51"/>
        <v>7.8E-2</v>
      </c>
      <c r="DC54" s="136">
        <f t="shared" si="52"/>
        <v>0.20000000000000018</v>
      </c>
      <c r="DD54" s="149">
        <v>0</v>
      </c>
    </row>
    <row r="55" spans="2:108" s="15" customFormat="1" ht="13.5" customHeight="1">
      <c r="B55" s="52">
        <v>49</v>
      </c>
      <c r="C55" s="169" t="s">
        <v>24</v>
      </c>
      <c r="D55" s="77">
        <v>12</v>
      </c>
      <c r="E55" s="77">
        <v>2</v>
      </c>
      <c r="F55" s="77">
        <v>2</v>
      </c>
      <c r="G55" s="53">
        <f t="shared" si="2"/>
        <v>0.16666666666666666</v>
      </c>
      <c r="H55" s="53">
        <f t="shared" si="3"/>
        <v>0.16666666666666666</v>
      </c>
      <c r="I55" s="77">
        <v>214730</v>
      </c>
      <c r="J55" s="77">
        <v>214730</v>
      </c>
      <c r="K55" s="77">
        <f t="shared" si="4"/>
        <v>107365</v>
      </c>
      <c r="L55" s="77">
        <f t="shared" si="5"/>
        <v>107365</v>
      </c>
      <c r="M55" s="77">
        <v>33</v>
      </c>
      <c r="N55" s="77">
        <v>7</v>
      </c>
      <c r="O55" s="77">
        <v>6</v>
      </c>
      <c r="P55" s="53">
        <f t="shared" si="6"/>
        <v>0.21212121212121213</v>
      </c>
      <c r="Q55" s="53">
        <f t="shared" si="7"/>
        <v>0.18181818181818182</v>
      </c>
      <c r="R55" s="77">
        <v>2776810</v>
      </c>
      <c r="S55" s="77">
        <v>2516160</v>
      </c>
      <c r="T55" s="77">
        <f t="shared" si="8"/>
        <v>396687.14285714284</v>
      </c>
      <c r="U55" s="77">
        <f t="shared" si="9"/>
        <v>419360</v>
      </c>
      <c r="V55" s="77">
        <v>7925</v>
      </c>
      <c r="W55" s="77">
        <v>370</v>
      </c>
      <c r="X55" s="77">
        <v>206</v>
      </c>
      <c r="Y55" s="53">
        <f t="shared" si="10"/>
        <v>4.6687697160883279E-2</v>
      </c>
      <c r="Z55" s="53">
        <f t="shared" si="11"/>
        <v>2.5993690851735016E-2</v>
      </c>
      <c r="AA55" s="77">
        <v>102556940</v>
      </c>
      <c r="AB55" s="77">
        <v>73759110</v>
      </c>
      <c r="AC55" s="77">
        <f t="shared" si="12"/>
        <v>277180.91891891893</v>
      </c>
      <c r="AD55" s="77">
        <f t="shared" si="13"/>
        <v>358053.93203883496</v>
      </c>
      <c r="AE55" s="77">
        <v>7547</v>
      </c>
      <c r="AF55" s="77">
        <v>711</v>
      </c>
      <c r="AG55" s="77">
        <v>416</v>
      </c>
      <c r="AH55" s="53">
        <f t="shared" si="14"/>
        <v>9.4209619716443621E-2</v>
      </c>
      <c r="AI55" s="53">
        <f t="shared" si="15"/>
        <v>5.5121240227905127E-2</v>
      </c>
      <c r="AJ55" s="77">
        <v>206916660</v>
      </c>
      <c r="AK55" s="77">
        <v>159314300</v>
      </c>
      <c r="AL55" s="77">
        <f t="shared" si="16"/>
        <v>291022.02531645569</v>
      </c>
      <c r="AM55" s="77">
        <f t="shared" si="17"/>
        <v>382967.06730769231</v>
      </c>
      <c r="AN55" s="77">
        <v>4580</v>
      </c>
      <c r="AO55" s="77">
        <v>866</v>
      </c>
      <c r="AP55" s="77">
        <v>568</v>
      </c>
      <c r="AQ55" s="53">
        <f t="shared" si="18"/>
        <v>0.18908296943231442</v>
      </c>
      <c r="AR55" s="53">
        <f t="shared" si="19"/>
        <v>0.1240174672489083</v>
      </c>
      <c r="AS55" s="77">
        <v>233573000</v>
      </c>
      <c r="AT55" s="77">
        <v>198584820</v>
      </c>
      <c r="AU55" s="77">
        <f t="shared" si="20"/>
        <v>269714.78060046188</v>
      </c>
      <c r="AV55" s="77">
        <f t="shared" si="21"/>
        <v>349621.161971831</v>
      </c>
      <c r="AW55" s="77">
        <v>2020</v>
      </c>
      <c r="AX55" s="77">
        <v>552</v>
      </c>
      <c r="AY55" s="77">
        <v>432</v>
      </c>
      <c r="AZ55" s="53">
        <f t="shared" si="22"/>
        <v>0.27326732673267329</v>
      </c>
      <c r="BA55" s="53">
        <f t="shared" si="23"/>
        <v>0.21386138613861386</v>
      </c>
      <c r="BB55" s="77">
        <v>163238930</v>
      </c>
      <c r="BC55" s="77">
        <v>147290140</v>
      </c>
      <c r="BD55" s="77">
        <f t="shared" si="24"/>
        <v>295722.69927536231</v>
      </c>
      <c r="BE55" s="77">
        <f t="shared" si="25"/>
        <v>340949.39814814815</v>
      </c>
      <c r="BF55" s="77">
        <v>785</v>
      </c>
      <c r="BG55" s="77">
        <v>270</v>
      </c>
      <c r="BH55" s="77">
        <v>223</v>
      </c>
      <c r="BI55" s="53">
        <f t="shared" si="26"/>
        <v>0.34394904458598724</v>
      </c>
      <c r="BJ55" s="53">
        <f t="shared" si="27"/>
        <v>0.2840764331210191</v>
      </c>
      <c r="BK55" s="77">
        <v>81999490</v>
      </c>
      <c r="BL55" s="77">
        <v>73240120</v>
      </c>
      <c r="BM55" s="77">
        <f t="shared" si="28"/>
        <v>303701.81481481483</v>
      </c>
      <c r="BN55" s="77">
        <f t="shared" si="29"/>
        <v>328431.03139013454</v>
      </c>
      <c r="BO55" s="77">
        <f t="shared" si="55"/>
        <v>22902</v>
      </c>
      <c r="BP55" s="77">
        <f t="shared" si="55"/>
        <v>2778</v>
      </c>
      <c r="BQ55" s="77">
        <f t="shared" si="55"/>
        <v>1853</v>
      </c>
      <c r="BR55" s="53">
        <f t="shared" si="32"/>
        <v>0.12129944982970919</v>
      </c>
      <c r="BS55" s="53">
        <f t="shared" si="33"/>
        <v>8.090996419526679E-2</v>
      </c>
      <c r="BT55" s="77">
        <f t="shared" si="56"/>
        <v>791276560</v>
      </c>
      <c r="BU55" s="77">
        <f t="shared" si="56"/>
        <v>654919380</v>
      </c>
      <c r="BV55" s="77">
        <f t="shared" si="35"/>
        <v>284836.77465802734</v>
      </c>
      <c r="BW55" s="77">
        <f t="shared" si="36"/>
        <v>353437.33405288722</v>
      </c>
      <c r="BY55" s="90">
        <v>49</v>
      </c>
      <c r="BZ55" s="169" t="s">
        <v>24</v>
      </c>
      <c r="CA55" s="133">
        <v>21943</v>
      </c>
      <c r="CB55" s="133">
        <v>2659</v>
      </c>
      <c r="CC55" s="133">
        <v>1680</v>
      </c>
      <c r="CD55" s="27">
        <v>0.12117759650002279</v>
      </c>
      <c r="CE55" s="27">
        <v>7.6562001549469086E-2</v>
      </c>
      <c r="CF55" s="133">
        <v>737610310</v>
      </c>
      <c r="CG55" s="133">
        <v>600538870</v>
      </c>
      <c r="CH55" s="133">
        <v>277401.39526137646</v>
      </c>
      <c r="CI55" s="133">
        <v>357463.61309523811</v>
      </c>
      <c r="CK55" s="42" t="str">
        <f t="shared" si="37"/>
        <v>寝屋川市</v>
      </c>
      <c r="CL55" s="86">
        <f t="shared" si="57"/>
        <v>0.10569483491716815</v>
      </c>
      <c r="CM55" s="97">
        <f t="shared" si="38"/>
        <v>0.106</v>
      </c>
      <c r="CN55" s="97">
        <f t="shared" si="53"/>
        <v>0.10555963752143033</v>
      </c>
      <c r="CO55" s="97">
        <f t="shared" si="40"/>
        <v>0.106</v>
      </c>
      <c r="CP55" s="135">
        <f t="shared" si="54"/>
        <v>0</v>
      </c>
      <c r="CQ55" s="42" t="str">
        <f t="shared" si="42"/>
        <v>和泉市</v>
      </c>
      <c r="CR55" s="86">
        <f t="shared" si="58"/>
        <v>6.9847928683796537E-2</v>
      </c>
      <c r="CS55" s="86">
        <f t="shared" si="43"/>
        <v>7.0000000000000007E-2</v>
      </c>
      <c r="CT55" s="97">
        <f t="shared" si="44"/>
        <v>6.9763117771745195E-2</v>
      </c>
      <c r="CU55" s="97">
        <f t="shared" si="45"/>
        <v>7.0000000000000007E-2</v>
      </c>
      <c r="CV55" s="135">
        <f t="shared" si="46"/>
        <v>0</v>
      </c>
      <c r="CW55" s="43"/>
      <c r="CX55" s="86">
        <f t="shared" si="47"/>
        <v>0.121</v>
      </c>
      <c r="CY55" s="86">
        <f t="shared" si="48"/>
        <v>0.123</v>
      </c>
      <c r="CZ55" s="136">
        <f t="shared" si="49"/>
        <v>-0.20000000000000018</v>
      </c>
      <c r="DA55" s="86">
        <f t="shared" si="50"/>
        <v>0.08</v>
      </c>
      <c r="DB55" s="86">
        <f t="shared" si="51"/>
        <v>7.8E-2</v>
      </c>
      <c r="DC55" s="136">
        <f t="shared" si="52"/>
        <v>0.20000000000000018</v>
      </c>
      <c r="DD55" s="149">
        <v>0</v>
      </c>
    </row>
    <row r="56" spans="2:108" s="15" customFormat="1" ht="13.5" customHeight="1">
      <c r="B56" s="52">
        <v>50</v>
      </c>
      <c r="C56" s="169" t="s">
        <v>15</v>
      </c>
      <c r="D56" s="77">
        <v>14</v>
      </c>
      <c r="E56" s="77">
        <v>2</v>
      </c>
      <c r="F56" s="77">
        <v>1</v>
      </c>
      <c r="G56" s="53">
        <f t="shared" si="2"/>
        <v>0.14285714285714285</v>
      </c>
      <c r="H56" s="53">
        <f t="shared" si="3"/>
        <v>7.1428571428571425E-2</v>
      </c>
      <c r="I56" s="77">
        <v>270240</v>
      </c>
      <c r="J56" s="77">
        <v>262710</v>
      </c>
      <c r="K56" s="77">
        <f t="shared" si="4"/>
        <v>135120</v>
      </c>
      <c r="L56" s="77">
        <f t="shared" si="5"/>
        <v>262710</v>
      </c>
      <c r="M56" s="77">
        <v>84</v>
      </c>
      <c r="N56" s="77">
        <v>14</v>
      </c>
      <c r="O56" s="77">
        <v>10</v>
      </c>
      <c r="P56" s="53">
        <f t="shared" si="6"/>
        <v>0.16666666666666666</v>
      </c>
      <c r="Q56" s="53">
        <f t="shared" si="7"/>
        <v>0.11904761904761904</v>
      </c>
      <c r="R56" s="77">
        <v>5664770</v>
      </c>
      <c r="S56" s="77">
        <v>5246470</v>
      </c>
      <c r="T56" s="77">
        <f t="shared" si="8"/>
        <v>404626.42857142858</v>
      </c>
      <c r="U56" s="77">
        <f t="shared" si="9"/>
        <v>524647</v>
      </c>
      <c r="V56" s="77">
        <v>7650</v>
      </c>
      <c r="W56" s="77">
        <v>337</v>
      </c>
      <c r="X56" s="77">
        <v>180</v>
      </c>
      <c r="Y56" s="53">
        <f t="shared" si="10"/>
        <v>4.4052287581699344E-2</v>
      </c>
      <c r="Z56" s="53">
        <f t="shared" si="11"/>
        <v>2.3529411764705882E-2</v>
      </c>
      <c r="AA56" s="77">
        <v>87622150</v>
      </c>
      <c r="AB56" s="77">
        <v>61255010</v>
      </c>
      <c r="AC56" s="77">
        <f t="shared" si="12"/>
        <v>260006.37982195846</v>
      </c>
      <c r="AD56" s="77">
        <f t="shared" si="13"/>
        <v>340305.61111111112</v>
      </c>
      <c r="AE56" s="77">
        <v>6832</v>
      </c>
      <c r="AF56" s="77">
        <v>594</v>
      </c>
      <c r="AG56" s="77">
        <v>326</v>
      </c>
      <c r="AH56" s="53">
        <f t="shared" si="14"/>
        <v>8.6943793911007025E-2</v>
      </c>
      <c r="AI56" s="53">
        <f t="shared" si="15"/>
        <v>4.7716627634660419E-2</v>
      </c>
      <c r="AJ56" s="77">
        <v>151320590</v>
      </c>
      <c r="AK56" s="77">
        <v>118101960</v>
      </c>
      <c r="AL56" s="77">
        <f t="shared" si="16"/>
        <v>254748.46801346802</v>
      </c>
      <c r="AM56" s="77">
        <f t="shared" si="17"/>
        <v>362275.95092024538</v>
      </c>
      <c r="AN56" s="77">
        <v>3964</v>
      </c>
      <c r="AO56" s="77">
        <v>698</v>
      </c>
      <c r="AP56" s="77">
        <v>442</v>
      </c>
      <c r="AQ56" s="53">
        <f t="shared" si="18"/>
        <v>0.17608476286579214</v>
      </c>
      <c r="AR56" s="53">
        <f t="shared" si="19"/>
        <v>0.11150353178607467</v>
      </c>
      <c r="AS56" s="77">
        <v>195166360</v>
      </c>
      <c r="AT56" s="77">
        <v>172263550</v>
      </c>
      <c r="AU56" s="77">
        <f t="shared" si="20"/>
        <v>279607.96561604587</v>
      </c>
      <c r="AV56" s="77">
        <f t="shared" si="21"/>
        <v>389736.53846153844</v>
      </c>
      <c r="AW56" s="77">
        <v>1733</v>
      </c>
      <c r="AX56" s="77">
        <v>487</v>
      </c>
      <c r="AY56" s="77">
        <v>355</v>
      </c>
      <c r="AZ56" s="53">
        <f t="shared" si="22"/>
        <v>0.28101557991921522</v>
      </c>
      <c r="BA56" s="53">
        <f t="shared" si="23"/>
        <v>0.20484708597807272</v>
      </c>
      <c r="BB56" s="77">
        <v>144955650</v>
      </c>
      <c r="BC56" s="77">
        <v>123732320</v>
      </c>
      <c r="BD56" s="77">
        <f t="shared" si="24"/>
        <v>297650.20533880906</v>
      </c>
      <c r="BE56" s="77">
        <f t="shared" si="25"/>
        <v>348541.74647887325</v>
      </c>
      <c r="BF56" s="77">
        <v>626</v>
      </c>
      <c r="BG56" s="77">
        <v>198</v>
      </c>
      <c r="BH56" s="77">
        <v>164</v>
      </c>
      <c r="BI56" s="53">
        <f t="shared" si="26"/>
        <v>0.31629392971246006</v>
      </c>
      <c r="BJ56" s="53">
        <f t="shared" si="27"/>
        <v>0.26198083067092653</v>
      </c>
      <c r="BK56" s="77">
        <v>67387900</v>
      </c>
      <c r="BL56" s="77">
        <v>61723020</v>
      </c>
      <c r="BM56" s="77">
        <f t="shared" si="28"/>
        <v>340342.9292929293</v>
      </c>
      <c r="BN56" s="77">
        <f t="shared" si="29"/>
        <v>376359.87804878049</v>
      </c>
      <c r="BO56" s="77">
        <f t="shared" si="55"/>
        <v>20903</v>
      </c>
      <c r="BP56" s="77">
        <f t="shared" si="55"/>
        <v>2330</v>
      </c>
      <c r="BQ56" s="77">
        <f t="shared" si="55"/>
        <v>1478</v>
      </c>
      <c r="BR56" s="53">
        <f t="shared" si="32"/>
        <v>0.11146725350428169</v>
      </c>
      <c r="BS56" s="53">
        <f t="shared" si="33"/>
        <v>7.0707553939625897E-2</v>
      </c>
      <c r="BT56" s="77">
        <f t="shared" si="56"/>
        <v>652387660</v>
      </c>
      <c r="BU56" s="77">
        <f t="shared" si="56"/>
        <v>542585040</v>
      </c>
      <c r="BV56" s="77">
        <f t="shared" si="35"/>
        <v>279994.70386266097</v>
      </c>
      <c r="BW56" s="77">
        <f t="shared" si="36"/>
        <v>367107.6048714479</v>
      </c>
      <c r="BY56" s="90">
        <v>50</v>
      </c>
      <c r="BZ56" s="169" t="s">
        <v>15</v>
      </c>
      <c r="CA56" s="133">
        <v>19908</v>
      </c>
      <c r="CB56" s="133">
        <v>2280</v>
      </c>
      <c r="CC56" s="133">
        <v>1406</v>
      </c>
      <c r="CD56" s="27">
        <v>0.11452682338758288</v>
      </c>
      <c r="CE56" s="27">
        <v>7.0624874422342776E-2</v>
      </c>
      <c r="CF56" s="133">
        <v>609976060</v>
      </c>
      <c r="CG56" s="133">
        <v>502820440</v>
      </c>
      <c r="CH56" s="133">
        <v>267533.35964912281</v>
      </c>
      <c r="CI56" s="133">
        <v>357624.77951635845</v>
      </c>
      <c r="CK56" s="42" t="str">
        <f t="shared" si="37"/>
        <v>枚方市</v>
      </c>
      <c r="CL56" s="86">
        <f t="shared" si="57"/>
        <v>0.10540563524009297</v>
      </c>
      <c r="CM56" s="97">
        <f t="shared" si="38"/>
        <v>0.105</v>
      </c>
      <c r="CN56" s="97">
        <f t="shared" si="53"/>
        <v>0.10729446935724962</v>
      </c>
      <c r="CO56" s="97">
        <f t="shared" si="40"/>
        <v>0.107</v>
      </c>
      <c r="CP56" s="135">
        <f t="shared" si="54"/>
        <v>-0.20000000000000018</v>
      </c>
      <c r="CQ56" s="42" t="str">
        <f t="shared" si="42"/>
        <v>柏原市</v>
      </c>
      <c r="CR56" s="86">
        <f t="shared" si="58"/>
        <v>6.9485696420196974E-2</v>
      </c>
      <c r="CS56" s="86">
        <f t="shared" si="43"/>
        <v>6.9000000000000006E-2</v>
      </c>
      <c r="CT56" s="97">
        <f t="shared" si="44"/>
        <v>6.7712223052028883E-2</v>
      </c>
      <c r="CU56" s="97">
        <f t="shared" si="45"/>
        <v>6.8000000000000005E-2</v>
      </c>
      <c r="CV56" s="135">
        <f t="shared" si="46"/>
        <v>0.10000000000000009</v>
      </c>
      <c r="CW56" s="43"/>
      <c r="CX56" s="86">
        <f t="shared" si="47"/>
        <v>0.121</v>
      </c>
      <c r="CY56" s="86">
        <f t="shared" si="48"/>
        <v>0.123</v>
      </c>
      <c r="CZ56" s="136">
        <f t="shared" si="49"/>
        <v>-0.20000000000000018</v>
      </c>
      <c r="DA56" s="86">
        <f t="shared" si="50"/>
        <v>0.08</v>
      </c>
      <c r="DB56" s="86">
        <f t="shared" si="51"/>
        <v>7.8E-2</v>
      </c>
      <c r="DC56" s="136">
        <f t="shared" si="52"/>
        <v>0.20000000000000018</v>
      </c>
      <c r="DD56" s="149">
        <v>0</v>
      </c>
    </row>
    <row r="57" spans="2:108" s="15" customFormat="1" ht="13.5" customHeight="1">
      <c r="B57" s="52">
        <v>51</v>
      </c>
      <c r="C57" s="169" t="s">
        <v>43</v>
      </c>
      <c r="D57" s="77">
        <v>46</v>
      </c>
      <c r="E57" s="77">
        <v>4</v>
      </c>
      <c r="F57" s="77">
        <v>1</v>
      </c>
      <c r="G57" s="53">
        <f t="shared" si="2"/>
        <v>8.6956521739130432E-2</v>
      </c>
      <c r="H57" s="53">
        <f t="shared" si="3"/>
        <v>2.1739130434782608E-2</v>
      </c>
      <c r="I57" s="77">
        <v>673480</v>
      </c>
      <c r="J57" s="77">
        <v>529070</v>
      </c>
      <c r="K57" s="77">
        <f t="shared" si="4"/>
        <v>168370</v>
      </c>
      <c r="L57" s="77">
        <f t="shared" si="5"/>
        <v>529070</v>
      </c>
      <c r="M57" s="77">
        <v>132</v>
      </c>
      <c r="N57" s="77">
        <v>27</v>
      </c>
      <c r="O57" s="77">
        <v>16</v>
      </c>
      <c r="P57" s="53">
        <f t="shared" si="6"/>
        <v>0.20454545454545456</v>
      </c>
      <c r="Q57" s="53">
        <f t="shared" si="7"/>
        <v>0.12121212121212122</v>
      </c>
      <c r="R57" s="77">
        <v>11869470</v>
      </c>
      <c r="S57" s="77">
        <v>10385070</v>
      </c>
      <c r="T57" s="77">
        <f t="shared" si="8"/>
        <v>439610</v>
      </c>
      <c r="U57" s="77">
        <f t="shared" si="9"/>
        <v>649066.875</v>
      </c>
      <c r="V57" s="77">
        <v>10901</v>
      </c>
      <c r="W57" s="77">
        <v>412</v>
      </c>
      <c r="X57" s="77">
        <v>236</v>
      </c>
      <c r="Y57" s="53">
        <f t="shared" si="10"/>
        <v>3.7794697734152831E-2</v>
      </c>
      <c r="Z57" s="53">
        <f t="shared" si="11"/>
        <v>2.1649389964223466E-2</v>
      </c>
      <c r="AA57" s="77">
        <v>112102880</v>
      </c>
      <c r="AB57" s="77">
        <v>87639240</v>
      </c>
      <c r="AC57" s="77">
        <f t="shared" si="12"/>
        <v>272094.36893203884</v>
      </c>
      <c r="AD57" s="77">
        <f t="shared" si="13"/>
        <v>371352.71186440677</v>
      </c>
      <c r="AE57" s="77">
        <v>8533</v>
      </c>
      <c r="AF57" s="77">
        <v>651</v>
      </c>
      <c r="AG57" s="77">
        <v>408</v>
      </c>
      <c r="AH57" s="53">
        <f t="shared" si="14"/>
        <v>7.6292042657916323E-2</v>
      </c>
      <c r="AI57" s="53">
        <f t="shared" si="15"/>
        <v>4.7814367748740184E-2</v>
      </c>
      <c r="AJ57" s="77">
        <v>197229850</v>
      </c>
      <c r="AK57" s="77">
        <v>159943730</v>
      </c>
      <c r="AL57" s="77">
        <f t="shared" si="16"/>
        <v>302964.43932411674</v>
      </c>
      <c r="AM57" s="77">
        <f t="shared" si="17"/>
        <v>392018.94607843139</v>
      </c>
      <c r="AN57" s="77">
        <v>5266</v>
      </c>
      <c r="AO57" s="77">
        <v>768</v>
      </c>
      <c r="AP57" s="77">
        <v>552</v>
      </c>
      <c r="AQ57" s="53">
        <f t="shared" si="18"/>
        <v>0.14584124572730725</v>
      </c>
      <c r="AR57" s="53">
        <f t="shared" si="19"/>
        <v>0.10482339536650209</v>
      </c>
      <c r="AS57" s="77">
        <v>224527590</v>
      </c>
      <c r="AT57" s="77">
        <v>200881230</v>
      </c>
      <c r="AU57" s="77">
        <f t="shared" si="20"/>
        <v>292353.6328125</v>
      </c>
      <c r="AV57" s="77">
        <f t="shared" si="21"/>
        <v>363915.27173913043</v>
      </c>
      <c r="AW57" s="77">
        <v>2653</v>
      </c>
      <c r="AX57" s="77">
        <v>653</v>
      </c>
      <c r="AY57" s="77">
        <v>507</v>
      </c>
      <c r="AZ57" s="53">
        <f t="shared" si="22"/>
        <v>0.24613644930267622</v>
      </c>
      <c r="BA57" s="53">
        <f t="shared" si="23"/>
        <v>0.19110441010177157</v>
      </c>
      <c r="BB57" s="77">
        <v>192370940</v>
      </c>
      <c r="BC57" s="77">
        <v>179339540</v>
      </c>
      <c r="BD57" s="77">
        <f t="shared" si="24"/>
        <v>294595.62021439511</v>
      </c>
      <c r="BE57" s="77">
        <f t="shared" si="25"/>
        <v>353726.90335305722</v>
      </c>
      <c r="BF57" s="77">
        <v>1074</v>
      </c>
      <c r="BG57" s="77">
        <v>326</v>
      </c>
      <c r="BH57" s="77">
        <v>278</v>
      </c>
      <c r="BI57" s="53">
        <f t="shared" si="26"/>
        <v>0.30353817504655495</v>
      </c>
      <c r="BJ57" s="53">
        <f t="shared" si="27"/>
        <v>0.25884543761638734</v>
      </c>
      <c r="BK57" s="77">
        <v>117414050</v>
      </c>
      <c r="BL57" s="77">
        <v>113420210</v>
      </c>
      <c r="BM57" s="77">
        <f t="shared" si="28"/>
        <v>360165.79754601227</v>
      </c>
      <c r="BN57" s="77">
        <f t="shared" si="29"/>
        <v>407986.36690647481</v>
      </c>
      <c r="BO57" s="77">
        <f t="shared" si="55"/>
        <v>28605</v>
      </c>
      <c r="BP57" s="77">
        <f t="shared" si="55"/>
        <v>2841</v>
      </c>
      <c r="BQ57" s="77">
        <f t="shared" si="55"/>
        <v>1998</v>
      </c>
      <c r="BR57" s="53">
        <f t="shared" si="32"/>
        <v>9.9318300996329309E-2</v>
      </c>
      <c r="BS57" s="53">
        <f t="shared" si="33"/>
        <v>6.9847928683796537E-2</v>
      </c>
      <c r="BT57" s="77">
        <f t="shared" si="56"/>
        <v>856188260</v>
      </c>
      <c r="BU57" s="77">
        <f t="shared" si="56"/>
        <v>752138090</v>
      </c>
      <c r="BV57" s="77">
        <f t="shared" si="35"/>
        <v>301368.62372404081</v>
      </c>
      <c r="BW57" s="77">
        <f t="shared" si="36"/>
        <v>376445.49049049051</v>
      </c>
      <c r="BY57" s="90">
        <v>51</v>
      </c>
      <c r="BZ57" s="169" t="s">
        <v>43</v>
      </c>
      <c r="CA57" s="133">
        <v>26891</v>
      </c>
      <c r="CB57" s="133">
        <v>2651</v>
      </c>
      <c r="CC57" s="133">
        <v>1876</v>
      </c>
      <c r="CD57" s="27">
        <v>9.8583169090030121E-2</v>
      </c>
      <c r="CE57" s="27">
        <v>6.9763117771745195E-2</v>
      </c>
      <c r="CF57" s="133">
        <v>769761270</v>
      </c>
      <c r="CG57" s="133">
        <v>664265730</v>
      </c>
      <c r="CH57" s="133">
        <v>290366.37872500945</v>
      </c>
      <c r="CI57" s="133">
        <v>354086.21002132195</v>
      </c>
      <c r="CK57" s="42" t="str">
        <f t="shared" si="37"/>
        <v>此花区</v>
      </c>
      <c r="CL57" s="86">
        <f t="shared" si="57"/>
        <v>0.10538490007401924</v>
      </c>
      <c r="CM57" s="97">
        <f t="shared" si="38"/>
        <v>0.105</v>
      </c>
      <c r="CN57" s="97">
        <f t="shared" si="53"/>
        <v>0.1079136690647482</v>
      </c>
      <c r="CO57" s="97">
        <f t="shared" si="40"/>
        <v>0.108</v>
      </c>
      <c r="CP57" s="135">
        <f t="shared" si="54"/>
        <v>-0.30000000000000027</v>
      </c>
      <c r="CQ57" s="42" t="str">
        <f t="shared" si="42"/>
        <v>堺市美原区</v>
      </c>
      <c r="CR57" s="86">
        <f t="shared" si="58"/>
        <v>6.8563864990072804E-2</v>
      </c>
      <c r="CS57" s="86">
        <f t="shared" si="43"/>
        <v>6.9000000000000006E-2</v>
      </c>
      <c r="CT57" s="97">
        <f t="shared" si="44"/>
        <v>7.0456140350877189E-2</v>
      </c>
      <c r="CU57" s="97">
        <f t="shared" si="45"/>
        <v>7.0000000000000007E-2</v>
      </c>
      <c r="CV57" s="135">
        <f t="shared" si="46"/>
        <v>-0.10000000000000009</v>
      </c>
      <c r="CW57" s="43"/>
      <c r="CX57" s="86">
        <f t="shared" si="47"/>
        <v>0.121</v>
      </c>
      <c r="CY57" s="86">
        <f t="shared" si="48"/>
        <v>0.123</v>
      </c>
      <c r="CZ57" s="136">
        <f t="shared" si="49"/>
        <v>-0.20000000000000018</v>
      </c>
      <c r="DA57" s="86">
        <f t="shared" si="50"/>
        <v>0.08</v>
      </c>
      <c r="DB57" s="86">
        <f t="shared" si="51"/>
        <v>7.8E-2</v>
      </c>
      <c r="DC57" s="136">
        <f t="shared" si="52"/>
        <v>0.20000000000000018</v>
      </c>
      <c r="DD57" s="149">
        <v>0</v>
      </c>
    </row>
    <row r="58" spans="2:108" s="15" customFormat="1" ht="13.5" customHeight="1">
      <c r="B58" s="52">
        <v>52</v>
      </c>
      <c r="C58" s="169" t="s">
        <v>5</v>
      </c>
      <c r="D58" s="77">
        <v>9</v>
      </c>
      <c r="E58" s="77">
        <v>2</v>
      </c>
      <c r="F58" s="77">
        <v>1</v>
      </c>
      <c r="G58" s="53">
        <f t="shared" si="2"/>
        <v>0.22222222222222221</v>
      </c>
      <c r="H58" s="53">
        <f t="shared" si="3"/>
        <v>0.1111111111111111</v>
      </c>
      <c r="I58" s="77">
        <v>559410</v>
      </c>
      <c r="J58" s="77">
        <v>502610</v>
      </c>
      <c r="K58" s="77">
        <f t="shared" si="4"/>
        <v>279705</v>
      </c>
      <c r="L58" s="77">
        <f t="shared" si="5"/>
        <v>502610</v>
      </c>
      <c r="M58" s="77">
        <v>16</v>
      </c>
      <c r="N58" s="77">
        <v>4</v>
      </c>
      <c r="O58" s="77">
        <v>2</v>
      </c>
      <c r="P58" s="53">
        <f t="shared" si="6"/>
        <v>0.25</v>
      </c>
      <c r="Q58" s="53">
        <f t="shared" si="7"/>
        <v>0.125</v>
      </c>
      <c r="R58" s="77">
        <v>1158080</v>
      </c>
      <c r="S58" s="77">
        <v>735380</v>
      </c>
      <c r="T58" s="77">
        <f t="shared" si="8"/>
        <v>289520</v>
      </c>
      <c r="U58" s="77">
        <f t="shared" si="9"/>
        <v>367690</v>
      </c>
      <c r="V58" s="77">
        <v>8279</v>
      </c>
      <c r="W58" s="77">
        <v>375</v>
      </c>
      <c r="X58" s="77">
        <v>198</v>
      </c>
      <c r="Y58" s="53">
        <f t="shared" si="10"/>
        <v>4.5295325522406088E-2</v>
      </c>
      <c r="Z58" s="53">
        <f t="shared" si="11"/>
        <v>2.3915931875830413E-2</v>
      </c>
      <c r="AA58" s="77">
        <v>105531580</v>
      </c>
      <c r="AB58" s="77">
        <v>85318730</v>
      </c>
      <c r="AC58" s="77">
        <f t="shared" si="12"/>
        <v>281417.54666666669</v>
      </c>
      <c r="AD58" s="77">
        <f t="shared" si="13"/>
        <v>430902.67676767678</v>
      </c>
      <c r="AE58" s="77">
        <v>7009</v>
      </c>
      <c r="AF58" s="77">
        <v>672</v>
      </c>
      <c r="AG58" s="77">
        <v>362</v>
      </c>
      <c r="AH58" s="53">
        <f t="shared" si="14"/>
        <v>9.587672991867599E-2</v>
      </c>
      <c r="AI58" s="53">
        <f t="shared" si="15"/>
        <v>5.1647881295477246E-2</v>
      </c>
      <c r="AJ58" s="77">
        <v>189335440</v>
      </c>
      <c r="AK58" s="77">
        <v>153002600</v>
      </c>
      <c r="AL58" s="77">
        <f t="shared" si="16"/>
        <v>281749.16666666669</v>
      </c>
      <c r="AM58" s="77">
        <f t="shared" si="17"/>
        <v>422659.11602209945</v>
      </c>
      <c r="AN58" s="77">
        <v>4271</v>
      </c>
      <c r="AO58" s="77">
        <v>869</v>
      </c>
      <c r="AP58" s="77">
        <v>546</v>
      </c>
      <c r="AQ58" s="53">
        <f t="shared" si="18"/>
        <v>0.20346523062514635</v>
      </c>
      <c r="AR58" s="53">
        <f t="shared" si="19"/>
        <v>0.12783891360337157</v>
      </c>
      <c r="AS58" s="77">
        <v>234984640</v>
      </c>
      <c r="AT58" s="77">
        <v>201653140</v>
      </c>
      <c r="AU58" s="77">
        <f t="shared" si="20"/>
        <v>270408.10126582277</v>
      </c>
      <c r="AV58" s="77">
        <f t="shared" si="21"/>
        <v>369328.09523809527</v>
      </c>
      <c r="AW58" s="77">
        <v>2291</v>
      </c>
      <c r="AX58" s="77">
        <v>819</v>
      </c>
      <c r="AY58" s="77">
        <v>638</v>
      </c>
      <c r="AZ58" s="53">
        <f t="shared" si="22"/>
        <v>0.3574858140549978</v>
      </c>
      <c r="BA58" s="53">
        <f t="shared" si="23"/>
        <v>0.27848101265822783</v>
      </c>
      <c r="BB58" s="77">
        <v>268710590</v>
      </c>
      <c r="BC58" s="77">
        <v>247382590</v>
      </c>
      <c r="BD58" s="77">
        <f t="shared" si="24"/>
        <v>328095.95848595846</v>
      </c>
      <c r="BE58" s="77">
        <f t="shared" si="25"/>
        <v>387747.0062695925</v>
      </c>
      <c r="BF58" s="77">
        <v>1037</v>
      </c>
      <c r="BG58" s="77">
        <v>445</v>
      </c>
      <c r="BH58" s="77">
        <v>373</v>
      </c>
      <c r="BI58" s="53">
        <f t="shared" si="26"/>
        <v>0.42912246865959497</v>
      </c>
      <c r="BJ58" s="53">
        <f t="shared" si="27"/>
        <v>0.35969141755062684</v>
      </c>
      <c r="BK58" s="77">
        <v>155624780</v>
      </c>
      <c r="BL58" s="77">
        <v>146893740</v>
      </c>
      <c r="BM58" s="77">
        <f t="shared" si="28"/>
        <v>349718.60674157302</v>
      </c>
      <c r="BN58" s="77">
        <f t="shared" si="29"/>
        <v>393816.99731903482</v>
      </c>
      <c r="BO58" s="77">
        <f t="shared" si="55"/>
        <v>22912</v>
      </c>
      <c r="BP58" s="77">
        <f t="shared" si="55"/>
        <v>3186</v>
      </c>
      <c r="BQ58" s="77">
        <f t="shared" si="55"/>
        <v>2120</v>
      </c>
      <c r="BR58" s="53">
        <f t="shared" si="32"/>
        <v>0.13905377094972068</v>
      </c>
      <c r="BS58" s="53">
        <f t="shared" si="33"/>
        <v>9.2527932960893858E-2</v>
      </c>
      <c r="BT58" s="77">
        <f t="shared" si="56"/>
        <v>955904520</v>
      </c>
      <c r="BU58" s="77">
        <f t="shared" si="56"/>
        <v>835488790</v>
      </c>
      <c r="BV58" s="77">
        <f t="shared" si="35"/>
        <v>300032.80602636538</v>
      </c>
      <c r="BW58" s="77">
        <f t="shared" si="36"/>
        <v>394098.48584905663</v>
      </c>
      <c r="BY58" s="90">
        <v>52</v>
      </c>
      <c r="BZ58" s="169" t="s">
        <v>5</v>
      </c>
      <c r="CA58" s="133">
        <v>21754</v>
      </c>
      <c r="CB58" s="133">
        <v>3008</v>
      </c>
      <c r="CC58" s="133">
        <v>1995</v>
      </c>
      <c r="CD58" s="27">
        <v>0.13827342098004963</v>
      </c>
      <c r="CE58" s="27">
        <v>9.1707272225797554E-2</v>
      </c>
      <c r="CF58" s="133">
        <v>878337960</v>
      </c>
      <c r="CG58" s="133">
        <v>760191010</v>
      </c>
      <c r="CH58" s="133">
        <v>292000.65159574465</v>
      </c>
      <c r="CI58" s="133">
        <v>381048.12531328324</v>
      </c>
      <c r="CK58" s="42" t="str">
        <f t="shared" si="37"/>
        <v>摂津市</v>
      </c>
      <c r="CL58" s="86">
        <f t="shared" si="57"/>
        <v>0.10503343892995425</v>
      </c>
      <c r="CM58" s="97">
        <f t="shared" si="38"/>
        <v>0.105</v>
      </c>
      <c r="CN58" s="97">
        <f t="shared" si="53"/>
        <v>0.10463389276696866</v>
      </c>
      <c r="CO58" s="97">
        <f t="shared" si="40"/>
        <v>0.105</v>
      </c>
      <c r="CP58" s="135">
        <f t="shared" si="54"/>
        <v>0</v>
      </c>
      <c r="CQ58" s="42" t="str">
        <f t="shared" si="42"/>
        <v>熊取町</v>
      </c>
      <c r="CR58" s="86">
        <f t="shared" si="58"/>
        <v>6.7474489795918371E-2</v>
      </c>
      <c r="CS58" s="86">
        <f t="shared" si="43"/>
        <v>6.7000000000000004E-2</v>
      </c>
      <c r="CT58" s="97">
        <f t="shared" si="44"/>
        <v>6.8890401633764461E-2</v>
      </c>
      <c r="CU58" s="97">
        <f t="shared" si="45"/>
        <v>6.9000000000000006E-2</v>
      </c>
      <c r="CV58" s="135">
        <f t="shared" si="46"/>
        <v>-0.20000000000000018</v>
      </c>
      <c r="CW58" s="43"/>
      <c r="CX58" s="86">
        <f t="shared" si="47"/>
        <v>0.121</v>
      </c>
      <c r="CY58" s="86">
        <f t="shared" si="48"/>
        <v>0.123</v>
      </c>
      <c r="CZ58" s="136">
        <f t="shared" si="49"/>
        <v>-0.20000000000000018</v>
      </c>
      <c r="DA58" s="86">
        <f t="shared" si="50"/>
        <v>0.08</v>
      </c>
      <c r="DB58" s="86">
        <f t="shared" si="51"/>
        <v>7.8E-2</v>
      </c>
      <c r="DC58" s="136">
        <f t="shared" si="52"/>
        <v>0.20000000000000018</v>
      </c>
      <c r="DD58" s="149">
        <v>0</v>
      </c>
    </row>
    <row r="59" spans="2:108" s="15" customFormat="1" ht="13.5" customHeight="1">
      <c r="B59" s="52">
        <v>53</v>
      </c>
      <c r="C59" s="169" t="s">
        <v>20</v>
      </c>
      <c r="D59" s="77">
        <v>15</v>
      </c>
      <c r="E59" s="77">
        <v>2</v>
      </c>
      <c r="F59" s="77">
        <v>2</v>
      </c>
      <c r="G59" s="53">
        <f t="shared" si="2"/>
        <v>0.13333333333333333</v>
      </c>
      <c r="H59" s="53">
        <f t="shared" si="3"/>
        <v>0.13333333333333333</v>
      </c>
      <c r="I59" s="77">
        <v>857580</v>
      </c>
      <c r="J59" s="77">
        <v>846550</v>
      </c>
      <c r="K59" s="77">
        <f t="shared" si="4"/>
        <v>428790</v>
      </c>
      <c r="L59" s="77">
        <f t="shared" si="5"/>
        <v>423275</v>
      </c>
      <c r="M59" s="77">
        <v>65</v>
      </c>
      <c r="N59" s="77">
        <v>9</v>
      </c>
      <c r="O59" s="77">
        <v>7</v>
      </c>
      <c r="P59" s="53">
        <f t="shared" si="6"/>
        <v>0.13846153846153847</v>
      </c>
      <c r="Q59" s="53">
        <f t="shared" si="7"/>
        <v>0.1076923076923077</v>
      </c>
      <c r="R59" s="77">
        <v>7166250</v>
      </c>
      <c r="S59" s="77">
        <v>6198280</v>
      </c>
      <c r="T59" s="77">
        <f t="shared" si="8"/>
        <v>796250</v>
      </c>
      <c r="U59" s="77">
        <f t="shared" si="9"/>
        <v>885468.57142857148</v>
      </c>
      <c r="V59" s="77">
        <v>4664</v>
      </c>
      <c r="W59" s="77">
        <v>183</v>
      </c>
      <c r="X59" s="77">
        <v>89</v>
      </c>
      <c r="Y59" s="53">
        <f t="shared" si="10"/>
        <v>3.9236706689536875E-2</v>
      </c>
      <c r="Z59" s="53">
        <f t="shared" si="11"/>
        <v>1.9082332761578044E-2</v>
      </c>
      <c r="AA59" s="77">
        <v>43480540</v>
      </c>
      <c r="AB59" s="77">
        <v>31177450</v>
      </c>
      <c r="AC59" s="77">
        <f t="shared" si="12"/>
        <v>237598.57923497268</v>
      </c>
      <c r="AD59" s="77">
        <f t="shared" si="13"/>
        <v>350308.42696629214</v>
      </c>
      <c r="AE59" s="77">
        <v>3987</v>
      </c>
      <c r="AF59" s="77">
        <v>331</v>
      </c>
      <c r="AG59" s="77">
        <v>175</v>
      </c>
      <c r="AH59" s="53">
        <f t="shared" si="14"/>
        <v>8.3019814396789571E-2</v>
      </c>
      <c r="AI59" s="53">
        <f t="shared" si="15"/>
        <v>4.3892651116127411E-2</v>
      </c>
      <c r="AJ59" s="77">
        <v>75458650</v>
      </c>
      <c r="AK59" s="77">
        <v>56133430</v>
      </c>
      <c r="AL59" s="77">
        <f t="shared" si="16"/>
        <v>227971.75226586103</v>
      </c>
      <c r="AM59" s="77">
        <f t="shared" si="17"/>
        <v>320762.45714285714</v>
      </c>
      <c r="AN59" s="77">
        <v>2409</v>
      </c>
      <c r="AO59" s="77">
        <v>395</v>
      </c>
      <c r="AP59" s="77">
        <v>266</v>
      </c>
      <c r="AQ59" s="53">
        <f t="shared" si="18"/>
        <v>0.16396845163968451</v>
      </c>
      <c r="AR59" s="53">
        <f t="shared" si="19"/>
        <v>0.11041926110419262</v>
      </c>
      <c r="AS59" s="77">
        <v>119273420</v>
      </c>
      <c r="AT59" s="77">
        <v>97234770</v>
      </c>
      <c r="AU59" s="77">
        <f t="shared" si="20"/>
        <v>301958.02531645569</v>
      </c>
      <c r="AV59" s="77">
        <f t="shared" si="21"/>
        <v>365544.24812030076</v>
      </c>
      <c r="AW59" s="77">
        <v>1185</v>
      </c>
      <c r="AX59" s="77">
        <v>325</v>
      </c>
      <c r="AY59" s="77">
        <v>234</v>
      </c>
      <c r="AZ59" s="53">
        <f t="shared" si="22"/>
        <v>0.27426160337552741</v>
      </c>
      <c r="BA59" s="53">
        <f t="shared" si="23"/>
        <v>0.19746835443037974</v>
      </c>
      <c r="BB59" s="77">
        <v>87954960</v>
      </c>
      <c r="BC59" s="77">
        <v>76982750</v>
      </c>
      <c r="BD59" s="77">
        <f t="shared" si="24"/>
        <v>270630.64615384617</v>
      </c>
      <c r="BE59" s="77">
        <f t="shared" si="25"/>
        <v>328986.11111111112</v>
      </c>
      <c r="BF59" s="77">
        <v>469</v>
      </c>
      <c r="BG59" s="77">
        <v>143</v>
      </c>
      <c r="BH59" s="77">
        <v>116</v>
      </c>
      <c r="BI59" s="53">
        <f t="shared" si="26"/>
        <v>0.30490405117270791</v>
      </c>
      <c r="BJ59" s="53">
        <f t="shared" si="27"/>
        <v>0.24733475479744135</v>
      </c>
      <c r="BK59" s="77">
        <v>47632950</v>
      </c>
      <c r="BL59" s="77">
        <v>42186110</v>
      </c>
      <c r="BM59" s="77">
        <f t="shared" si="28"/>
        <v>333097.55244755244</v>
      </c>
      <c r="BN59" s="77">
        <f t="shared" si="29"/>
        <v>363673.36206896551</v>
      </c>
      <c r="BO59" s="77">
        <f t="shared" si="55"/>
        <v>12794</v>
      </c>
      <c r="BP59" s="77">
        <f t="shared" si="55"/>
        <v>1388</v>
      </c>
      <c r="BQ59" s="77">
        <f t="shared" si="55"/>
        <v>889</v>
      </c>
      <c r="BR59" s="53">
        <f t="shared" si="32"/>
        <v>0.10848835391589808</v>
      </c>
      <c r="BS59" s="53">
        <f t="shared" si="33"/>
        <v>6.9485696420196974E-2</v>
      </c>
      <c r="BT59" s="77">
        <f t="shared" si="56"/>
        <v>381824350</v>
      </c>
      <c r="BU59" s="77">
        <f t="shared" si="56"/>
        <v>310759340</v>
      </c>
      <c r="BV59" s="77">
        <f t="shared" si="35"/>
        <v>275089.58933717577</v>
      </c>
      <c r="BW59" s="77">
        <f t="shared" si="36"/>
        <v>349560.56242969626</v>
      </c>
      <c r="BY59" s="90">
        <v>53</v>
      </c>
      <c r="BZ59" s="169" t="s">
        <v>20</v>
      </c>
      <c r="CA59" s="133">
        <v>12051</v>
      </c>
      <c r="CB59" s="133">
        <v>1304</v>
      </c>
      <c r="CC59" s="133">
        <v>816</v>
      </c>
      <c r="CD59" s="27">
        <v>0.1082067878184383</v>
      </c>
      <c r="CE59" s="27">
        <v>6.7712223052028883E-2</v>
      </c>
      <c r="CF59" s="133">
        <v>345212590</v>
      </c>
      <c r="CG59" s="133">
        <v>279326580</v>
      </c>
      <c r="CH59" s="133">
        <v>264733.58128834359</v>
      </c>
      <c r="CI59" s="133">
        <v>342311.98529411765</v>
      </c>
      <c r="CK59" s="42" t="str">
        <f t="shared" si="37"/>
        <v>堺市南区</v>
      </c>
      <c r="CL59" s="86">
        <f t="shared" si="57"/>
        <v>0.104239275077625</v>
      </c>
      <c r="CM59" s="97">
        <f t="shared" si="38"/>
        <v>0.104</v>
      </c>
      <c r="CN59" s="97">
        <f t="shared" si="53"/>
        <v>0.10289410734139685</v>
      </c>
      <c r="CO59" s="97">
        <f t="shared" si="40"/>
        <v>0.10299999999999999</v>
      </c>
      <c r="CP59" s="135">
        <f t="shared" si="54"/>
        <v>0.10000000000000009</v>
      </c>
      <c r="CQ59" s="42" t="str">
        <f t="shared" si="42"/>
        <v>堺市南区</v>
      </c>
      <c r="CR59" s="86">
        <f t="shared" si="58"/>
        <v>6.6694125847538185E-2</v>
      </c>
      <c r="CS59" s="86">
        <f t="shared" si="43"/>
        <v>6.7000000000000004E-2</v>
      </c>
      <c r="CT59" s="97">
        <f t="shared" si="44"/>
        <v>6.4418314746807717E-2</v>
      </c>
      <c r="CU59" s="97">
        <f t="shared" si="45"/>
        <v>6.4000000000000001E-2</v>
      </c>
      <c r="CV59" s="135">
        <f t="shared" si="46"/>
        <v>0.30000000000000027</v>
      </c>
      <c r="CW59" s="43"/>
      <c r="CX59" s="86">
        <f t="shared" si="47"/>
        <v>0.121</v>
      </c>
      <c r="CY59" s="86">
        <f t="shared" si="48"/>
        <v>0.123</v>
      </c>
      <c r="CZ59" s="136">
        <f t="shared" si="49"/>
        <v>-0.20000000000000018</v>
      </c>
      <c r="DA59" s="86">
        <f t="shared" si="50"/>
        <v>0.08</v>
      </c>
      <c r="DB59" s="86">
        <f t="shared" si="51"/>
        <v>7.8E-2</v>
      </c>
      <c r="DC59" s="136">
        <f t="shared" si="52"/>
        <v>0.20000000000000018</v>
      </c>
      <c r="DD59" s="149">
        <v>0</v>
      </c>
    </row>
    <row r="60" spans="2:108" s="15" customFormat="1" ht="13.5" customHeight="1">
      <c r="B60" s="52">
        <v>54</v>
      </c>
      <c r="C60" s="169" t="s">
        <v>25</v>
      </c>
      <c r="D60" s="77">
        <v>21</v>
      </c>
      <c r="E60" s="77">
        <v>3</v>
      </c>
      <c r="F60" s="77">
        <v>3</v>
      </c>
      <c r="G60" s="53">
        <f t="shared" si="2"/>
        <v>0.14285714285714285</v>
      </c>
      <c r="H60" s="53">
        <f t="shared" si="3"/>
        <v>0.14285714285714285</v>
      </c>
      <c r="I60" s="77">
        <v>1634720</v>
      </c>
      <c r="J60" s="77">
        <v>1634720</v>
      </c>
      <c r="K60" s="77">
        <f t="shared" si="4"/>
        <v>544906.66666666663</v>
      </c>
      <c r="L60" s="77">
        <f t="shared" si="5"/>
        <v>544906.66666666663</v>
      </c>
      <c r="M60" s="77">
        <v>102</v>
      </c>
      <c r="N60" s="77">
        <v>17</v>
      </c>
      <c r="O60" s="77">
        <v>9</v>
      </c>
      <c r="P60" s="53">
        <f t="shared" si="6"/>
        <v>0.16666666666666666</v>
      </c>
      <c r="Q60" s="53">
        <f t="shared" si="7"/>
        <v>8.8235294117647065E-2</v>
      </c>
      <c r="R60" s="77">
        <v>6470260</v>
      </c>
      <c r="S60" s="77">
        <v>3913980</v>
      </c>
      <c r="T60" s="77">
        <f t="shared" si="8"/>
        <v>380603.5294117647</v>
      </c>
      <c r="U60" s="77">
        <f t="shared" si="9"/>
        <v>434886.66666666669</v>
      </c>
      <c r="V60" s="77">
        <v>7547</v>
      </c>
      <c r="W60" s="77">
        <v>331</v>
      </c>
      <c r="X60" s="77">
        <v>179</v>
      </c>
      <c r="Y60" s="53">
        <f t="shared" si="10"/>
        <v>4.3858486815953356E-2</v>
      </c>
      <c r="Z60" s="53">
        <f t="shared" si="11"/>
        <v>2.3718033655757254E-2</v>
      </c>
      <c r="AA60" s="77">
        <v>89339570</v>
      </c>
      <c r="AB60" s="77">
        <v>65320750</v>
      </c>
      <c r="AC60" s="77">
        <f t="shared" si="12"/>
        <v>269908.06646525679</v>
      </c>
      <c r="AD60" s="77">
        <f t="shared" si="13"/>
        <v>364920.39106145251</v>
      </c>
      <c r="AE60" s="77">
        <v>6606</v>
      </c>
      <c r="AF60" s="77">
        <v>555</v>
      </c>
      <c r="AG60" s="77">
        <v>336</v>
      </c>
      <c r="AH60" s="53">
        <f t="shared" si="14"/>
        <v>8.4014532243415083E-2</v>
      </c>
      <c r="AI60" s="53">
        <f t="shared" si="15"/>
        <v>5.0862851952770211E-2</v>
      </c>
      <c r="AJ60" s="77">
        <v>154164390</v>
      </c>
      <c r="AK60" s="77">
        <v>120783080</v>
      </c>
      <c r="AL60" s="77">
        <f t="shared" si="16"/>
        <v>277773.67567567568</v>
      </c>
      <c r="AM60" s="77">
        <f t="shared" si="17"/>
        <v>359473.45238095237</v>
      </c>
      <c r="AN60" s="77">
        <v>4042</v>
      </c>
      <c r="AO60" s="77">
        <v>726</v>
      </c>
      <c r="AP60" s="77">
        <v>477</v>
      </c>
      <c r="AQ60" s="53">
        <f t="shared" si="18"/>
        <v>0.17961405244928252</v>
      </c>
      <c r="AR60" s="53">
        <f t="shared" si="19"/>
        <v>0.11801088570014844</v>
      </c>
      <c r="AS60" s="77">
        <v>200589520</v>
      </c>
      <c r="AT60" s="77">
        <v>161352010</v>
      </c>
      <c r="AU60" s="77">
        <f t="shared" si="20"/>
        <v>276294.10468319559</v>
      </c>
      <c r="AV60" s="77">
        <f t="shared" si="21"/>
        <v>338264.17190775683</v>
      </c>
      <c r="AW60" s="77">
        <v>2074</v>
      </c>
      <c r="AX60" s="77">
        <v>601</v>
      </c>
      <c r="AY60" s="77">
        <v>448</v>
      </c>
      <c r="AZ60" s="53">
        <f t="shared" si="22"/>
        <v>0.28977820636451301</v>
      </c>
      <c r="BA60" s="53">
        <f t="shared" si="23"/>
        <v>0.21600771456123433</v>
      </c>
      <c r="BB60" s="77">
        <v>194979170</v>
      </c>
      <c r="BC60" s="77">
        <v>167191330</v>
      </c>
      <c r="BD60" s="77">
        <f t="shared" si="24"/>
        <v>324424.57570715476</v>
      </c>
      <c r="BE60" s="77">
        <f t="shared" si="25"/>
        <v>373194.93303571426</v>
      </c>
      <c r="BF60" s="77">
        <v>845</v>
      </c>
      <c r="BG60" s="77">
        <v>281</v>
      </c>
      <c r="BH60" s="77">
        <v>223</v>
      </c>
      <c r="BI60" s="53">
        <f t="shared" si="26"/>
        <v>0.33254437869822484</v>
      </c>
      <c r="BJ60" s="53">
        <f t="shared" si="27"/>
        <v>0.26390532544378698</v>
      </c>
      <c r="BK60" s="77">
        <v>88966670</v>
      </c>
      <c r="BL60" s="77">
        <v>82565260</v>
      </c>
      <c r="BM60" s="77">
        <f t="shared" si="28"/>
        <v>316607.36654804269</v>
      </c>
      <c r="BN60" s="77">
        <f t="shared" si="29"/>
        <v>370247.80269058293</v>
      </c>
      <c r="BO60" s="77">
        <f t="shared" si="55"/>
        <v>21237</v>
      </c>
      <c r="BP60" s="77">
        <f t="shared" si="55"/>
        <v>2514</v>
      </c>
      <c r="BQ60" s="77">
        <f t="shared" si="55"/>
        <v>1675</v>
      </c>
      <c r="BR60" s="53">
        <f t="shared" si="32"/>
        <v>0.11837830202005933</v>
      </c>
      <c r="BS60" s="53">
        <f t="shared" si="33"/>
        <v>7.8871780383293302E-2</v>
      </c>
      <c r="BT60" s="77">
        <f t="shared" si="56"/>
        <v>736144300</v>
      </c>
      <c r="BU60" s="77">
        <f t="shared" si="56"/>
        <v>602761130</v>
      </c>
      <c r="BV60" s="77">
        <f t="shared" si="35"/>
        <v>292817.93953858392</v>
      </c>
      <c r="BW60" s="77">
        <f t="shared" si="36"/>
        <v>359857.39104477613</v>
      </c>
      <c r="BY60" s="90">
        <v>54</v>
      </c>
      <c r="BZ60" s="169" t="s">
        <v>25</v>
      </c>
      <c r="CA60" s="133">
        <v>20276</v>
      </c>
      <c r="CB60" s="133">
        <v>2342</v>
      </c>
      <c r="CC60" s="133">
        <v>1567</v>
      </c>
      <c r="CD60" s="27">
        <v>0.11550601696587098</v>
      </c>
      <c r="CE60" s="27">
        <v>7.7283487867429473E-2</v>
      </c>
      <c r="CF60" s="133">
        <v>677229970</v>
      </c>
      <c r="CG60" s="133">
        <v>546700490</v>
      </c>
      <c r="CH60" s="133">
        <v>289167.365499573</v>
      </c>
      <c r="CI60" s="133">
        <v>348883.52903637523</v>
      </c>
      <c r="CK60" s="42" t="str">
        <f t="shared" si="37"/>
        <v>高槻市</v>
      </c>
      <c r="CL60" s="86">
        <f t="shared" si="57"/>
        <v>0.10401684970663458</v>
      </c>
      <c r="CM60" s="97">
        <f t="shared" si="38"/>
        <v>0.104</v>
      </c>
      <c r="CN60" s="97">
        <f t="shared" si="53"/>
        <v>0.10727510517939587</v>
      </c>
      <c r="CO60" s="97">
        <f t="shared" si="40"/>
        <v>0.107</v>
      </c>
      <c r="CP60" s="135">
        <f t="shared" si="54"/>
        <v>-0.30000000000000027</v>
      </c>
      <c r="CQ60" s="42" t="str">
        <f t="shared" si="42"/>
        <v>寝屋川市</v>
      </c>
      <c r="CR60" s="86">
        <f t="shared" si="58"/>
        <v>6.6172541183577682E-2</v>
      </c>
      <c r="CS60" s="86">
        <f t="shared" si="43"/>
        <v>6.6000000000000003E-2</v>
      </c>
      <c r="CT60" s="97">
        <f t="shared" si="44"/>
        <v>6.5074699975508202E-2</v>
      </c>
      <c r="CU60" s="97">
        <f t="shared" si="45"/>
        <v>6.5000000000000002E-2</v>
      </c>
      <c r="CV60" s="135">
        <f t="shared" si="46"/>
        <v>0.10000000000000009</v>
      </c>
      <c r="CW60" s="43"/>
      <c r="CX60" s="86">
        <f t="shared" si="47"/>
        <v>0.121</v>
      </c>
      <c r="CY60" s="86">
        <f t="shared" si="48"/>
        <v>0.123</v>
      </c>
      <c r="CZ60" s="136">
        <f t="shared" si="49"/>
        <v>-0.20000000000000018</v>
      </c>
      <c r="DA60" s="86">
        <f t="shared" si="50"/>
        <v>0.08</v>
      </c>
      <c r="DB60" s="86">
        <f t="shared" si="51"/>
        <v>7.8E-2</v>
      </c>
      <c r="DC60" s="136">
        <f t="shared" si="52"/>
        <v>0.20000000000000018</v>
      </c>
      <c r="DD60" s="149">
        <v>0</v>
      </c>
    </row>
    <row r="61" spans="2:108" s="15" customFormat="1" ht="13.5" customHeight="1">
      <c r="B61" s="52">
        <v>55</v>
      </c>
      <c r="C61" s="169" t="s">
        <v>16</v>
      </c>
      <c r="D61" s="77">
        <v>26</v>
      </c>
      <c r="E61" s="77">
        <v>3</v>
      </c>
      <c r="F61" s="77">
        <v>2</v>
      </c>
      <c r="G61" s="53">
        <f t="shared" si="2"/>
        <v>0.11538461538461539</v>
      </c>
      <c r="H61" s="53">
        <f t="shared" si="3"/>
        <v>7.6923076923076927E-2</v>
      </c>
      <c r="I61" s="77">
        <v>589670</v>
      </c>
      <c r="J61" s="77">
        <v>358470</v>
      </c>
      <c r="K61" s="77">
        <f t="shared" si="4"/>
        <v>196556.66666666666</v>
      </c>
      <c r="L61" s="77">
        <f t="shared" si="5"/>
        <v>179235</v>
      </c>
      <c r="M61" s="77">
        <v>81</v>
      </c>
      <c r="N61" s="77">
        <v>10</v>
      </c>
      <c r="O61" s="77">
        <v>6</v>
      </c>
      <c r="P61" s="53">
        <f t="shared" si="6"/>
        <v>0.12345679012345678</v>
      </c>
      <c r="Q61" s="53">
        <f t="shared" si="7"/>
        <v>7.407407407407407E-2</v>
      </c>
      <c r="R61" s="77">
        <v>1907560</v>
      </c>
      <c r="S61" s="77">
        <v>1447280</v>
      </c>
      <c r="T61" s="77">
        <f t="shared" si="8"/>
        <v>190756</v>
      </c>
      <c r="U61" s="77">
        <f t="shared" si="9"/>
        <v>241213.33333333334</v>
      </c>
      <c r="V61" s="77">
        <v>7622</v>
      </c>
      <c r="W61" s="77">
        <v>304</v>
      </c>
      <c r="X61" s="77">
        <v>164</v>
      </c>
      <c r="Y61" s="53">
        <f t="shared" si="10"/>
        <v>3.9884544738913674E-2</v>
      </c>
      <c r="Z61" s="53">
        <f t="shared" si="11"/>
        <v>2.1516662293361324E-2</v>
      </c>
      <c r="AA61" s="77">
        <v>84154430</v>
      </c>
      <c r="AB61" s="77">
        <v>63765440</v>
      </c>
      <c r="AC61" s="77">
        <f t="shared" si="12"/>
        <v>276823.78289473685</v>
      </c>
      <c r="AD61" s="77">
        <f t="shared" si="13"/>
        <v>388813.65853658534</v>
      </c>
      <c r="AE61" s="77">
        <v>7263</v>
      </c>
      <c r="AF61" s="77">
        <v>551</v>
      </c>
      <c r="AG61" s="77">
        <v>329</v>
      </c>
      <c r="AH61" s="53">
        <f t="shared" si="14"/>
        <v>7.5863968057276604E-2</v>
      </c>
      <c r="AI61" s="53">
        <f t="shared" si="15"/>
        <v>4.5298086190279502E-2</v>
      </c>
      <c r="AJ61" s="77">
        <v>163737350</v>
      </c>
      <c r="AK61" s="77">
        <v>129615950</v>
      </c>
      <c r="AL61" s="77">
        <f t="shared" si="16"/>
        <v>297163.97459165152</v>
      </c>
      <c r="AM61" s="77">
        <f t="shared" si="17"/>
        <v>393969.45288753801</v>
      </c>
      <c r="AN61" s="77">
        <v>4448</v>
      </c>
      <c r="AO61" s="77">
        <v>611</v>
      </c>
      <c r="AP61" s="77">
        <v>382</v>
      </c>
      <c r="AQ61" s="53">
        <f t="shared" si="18"/>
        <v>0.13736510791366907</v>
      </c>
      <c r="AR61" s="53">
        <f t="shared" si="19"/>
        <v>8.588129496402877E-2</v>
      </c>
      <c r="AS61" s="77">
        <v>173124820</v>
      </c>
      <c r="AT61" s="77">
        <v>144856030</v>
      </c>
      <c r="AU61" s="77">
        <f t="shared" si="20"/>
        <v>283346.67757774139</v>
      </c>
      <c r="AV61" s="77">
        <f t="shared" si="21"/>
        <v>379204.26701570681</v>
      </c>
      <c r="AW61" s="77">
        <v>1923</v>
      </c>
      <c r="AX61" s="77">
        <v>435</v>
      </c>
      <c r="AY61" s="77">
        <v>320</v>
      </c>
      <c r="AZ61" s="53">
        <f t="shared" si="22"/>
        <v>0.22620904836193448</v>
      </c>
      <c r="BA61" s="53">
        <f t="shared" si="23"/>
        <v>0.16640665626625065</v>
      </c>
      <c r="BB61" s="77">
        <v>125591910</v>
      </c>
      <c r="BC61" s="77">
        <v>106503830</v>
      </c>
      <c r="BD61" s="77">
        <f t="shared" si="24"/>
        <v>288717.03448275861</v>
      </c>
      <c r="BE61" s="77">
        <f t="shared" si="25"/>
        <v>332824.46875</v>
      </c>
      <c r="BF61" s="77">
        <v>612</v>
      </c>
      <c r="BG61" s="77">
        <v>163</v>
      </c>
      <c r="BH61" s="77">
        <v>134</v>
      </c>
      <c r="BI61" s="53">
        <f t="shared" si="26"/>
        <v>0.26633986928104575</v>
      </c>
      <c r="BJ61" s="53">
        <f t="shared" si="27"/>
        <v>0.21895424836601307</v>
      </c>
      <c r="BK61" s="77">
        <v>53009530</v>
      </c>
      <c r="BL61" s="77">
        <v>48767400</v>
      </c>
      <c r="BM61" s="77">
        <f t="shared" si="28"/>
        <v>325211.84049079753</v>
      </c>
      <c r="BN61" s="77">
        <f t="shared" si="29"/>
        <v>363935.82089552237</v>
      </c>
      <c r="BO61" s="77">
        <f t="shared" si="55"/>
        <v>21975</v>
      </c>
      <c r="BP61" s="77">
        <f t="shared" si="55"/>
        <v>2077</v>
      </c>
      <c r="BQ61" s="77">
        <f t="shared" si="55"/>
        <v>1337</v>
      </c>
      <c r="BR61" s="53">
        <f t="shared" si="32"/>
        <v>9.45164960182025E-2</v>
      </c>
      <c r="BS61" s="53">
        <f t="shared" si="33"/>
        <v>6.0841865756541526E-2</v>
      </c>
      <c r="BT61" s="77">
        <f t="shared" si="56"/>
        <v>602115270</v>
      </c>
      <c r="BU61" s="77">
        <f t="shared" si="56"/>
        <v>495314400</v>
      </c>
      <c r="BV61" s="77">
        <f t="shared" si="35"/>
        <v>289896.61531054403</v>
      </c>
      <c r="BW61" s="77">
        <f t="shared" si="36"/>
        <v>370467.01570680627</v>
      </c>
      <c r="BY61" s="90">
        <v>55</v>
      </c>
      <c r="BZ61" s="169" t="s">
        <v>16</v>
      </c>
      <c r="CA61" s="133">
        <v>21086</v>
      </c>
      <c r="CB61" s="133">
        <v>1928</v>
      </c>
      <c r="CC61" s="133">
        <v>1192</v>
      </c>
      <c r="CD61" s="27">
        <v>9.1435075405482305E-2</v>
      </c>
      <c r="CE61" s="27">
        <v>5.6530399317082425E-2</v>
      </c>
      <c r="CF61" s="133">
        <v>537370520</v>
      </c>
      <c r="CG61" s="133">
        <v>436305560</v>
      </c>
      <c r="CH61" s="133">
        <v>278719.14937759336</v>
      </c>
      <c r="CI61" s="133">
        <v>366028.15436241613</v>
      </c>
      <c r="CK61" s="42" t="str">
        <f t="shared" si="37"/>
        <v>四條畷市</v>
      </c>
      <c r="CL61" s="86">
        <f t="shared" si="57"/>
        <v>0.1038721573448064</v>
      </c>
      <c r="CM61" s="97">
        <f t="shared" si="38"/>
        <v>0.104</v>
      </c>
      <c r="CN61" s="97">
        <f t="shared" si="53"/>
        <v>0.1072466889199957</v>
      </c>
      <c r="CO61" s="97">
        <f t="shared" si="40"/>
        <v>0.107</v>
      </c>
      <c r="CP61" s="135">
        <f t="shared" si="54"/>
        <v>-0.30000000000000027</v>
      </c>
      <c r="CQ61" s="42" t="str">
        <f t="shared" si="42"/>
        <v>四條畷市</v>
      </c>
      <c r="CR61" s="86">
        <f t="shared" si="58"/>
        <v>6.597008809670149E-2</v>
      </c>
      <c r="CS61" s="86">
        <f t="shared" si="43"/>
        <v>6.6000000000000003E-2</v>
      </c>
      <c r="CT61" s="97">
        <f t="shared" si="44"/>
        <v>6.6113922687627863E-2</v>
      </c>
      <c r="CU61" s="97">
        <f t="shared" si="45"/>
        <v>6.6000000000000003E-2</v>
      </c>
      <c r="CV61" s="135">
        <f t="shared" si="46"/>
        <v>0</v>
      </c>
      <c r="CW61" s="43"/>
      <c r="CX61" s="86">
        <f t="shared" si="47"/>
        <v>0.121</v>
      </c>
      <c r="CY61" s="86">
        <f t="shared" si="48"/>
        <v>0.123</v>
      </c>
      <c r="CZ61" s="136">
        <f t="shared" si="49"/>
        <v>-0.20000000000000018</v>
      </c>
      <c r="DA61" s="86">
        <f t="shared" si="50"/>
        <v>0.08</v>
      </c>
      <c r="DB61" s="86">
        <f t="shared" si="51"/>
        <v>7.8E-2</v>
      </c>
      <c r="DC61" s="136">
        <f t="shared" si="52"/>
        <v>0.20000000000000018</v>
      </c>
      <c r="DD61" s="149">
        <v>0</v>
      </c>
    </row>
    <row r="62" spans="2:108" s="15" customFormat="1" ht="13.5" customHeight="1">
      <c r="B62" s="52">
        <v>56</v>
      </c>
      <c r="C62" s="169" t="s">
        <v>10</v>
      </c>
      <c r="D62" s="77">
        <v>5</v>
      </c>
      <c r="E62" s="77">
        <v>2</v>
      </c>
      <c r="F62" s="77">
        <v>2</v>
      </c>
      <c r="G62" s="53">
        <f t="shared" si="2"/>
        <v>0.4</v>
      </c>
      <c r="H62" s="53">
        <f t="shared" si="3"/>
        <v>0.4</v>
      </c>
      <c r="I62" s="77">
        <v>1241280</v>
      </c>
      <c r="J62" s="77">
        <v>1042320</v>
      </c>
      <c r="K62" s="77">
        <f t="shared" si="4"/>
        <v>620640</v>
      </c>
      <c r="L62" s="77">
        <f t="shared" si="5"/>
        <v>521160</v>
      </c>
      <c r="M62" s="77">
        <v>50</v>
      </c>
      <c r="N62" s="77">
        <v>10</v>
      </c>
      <c r="O62" s="77">
        <v>5</v>
      </c>
      <c r="P62" s="53">
        <f t="shared" si="6"/>
        <v>0.2</v>
      </c>
      <c r="Q62" s="53">
        <f t="shared" si="7"/>
        <v>0.1</v>
      </c>
      <c r="R62" s="77">
        <v>3581540</v>
      </c>
      <c r="S62" s="77">
        <v>2467910</v>
      </c>
      <c r="T62" s="77">
        <f t="shared" si="8"/>
        <v>358154</v>
      </c>
      <c r="U62" s="77">
        <f t="shared" si="9"/>
        <v>493582</v>
      </c>
      <c r="V62" s="77">
        <v>5336</v>
      </c>
      <c r="W62" s="77">
        <v>226</v>
      </c>
      <c r="X62" s="77">
        <v>104</v>
      </c>
      <c r="Y62" s="53">
        <f t="shared" si="10"/>
        <v>4.2353823088455769E-2</v>
      </c>
      <c r="Z62" s="53">
        <f t="shared" si="11"/>
        <v>1.9490254872563718E-2</v>
      </c>
      <c r="AA62" s="77">
        <v>54080220</v>
      </c>
      <c r="AB62" s="77">
        <v>46510330</v>
      </c>
      <c r="AC62" s="77">
        <f t="shared" si="12"/>
        <v>239293.00884955752</v>
      </c>
      <c r="AD62" s="77">
        <f t="shared" si="13"/>
        <v>447214.71153846156</v>
      </c>
      <c r="AE62" s="77">
        <v>4627</v>
      </c>
      <c r="AF62" s="77">
        <v>389</v>
      </c>
      <c r="AG62" s="77">
        <v>205</v>
      </c>
      <c r="AH62" s="53">
        <f t="shared" si="14"/>
        <v>8.4071752755565166E-2</v>
      </c>
      <c r="AI62" s="53">
        <f t="shared" si="15"/>
        <v>4.4305165333909657E-2</v>
      </c>
      <c r="AJ62" s="77">
        <v>102283960</v>
      </c>
      <c r="AK62" s="77">
        <v>79322880</v>
      </c>
      <c r="AL62" s="77">
        <f t="shared" si="16"/>
        <v>262940.77120822622</v>
      </c>
      <c r="AM62" s="77">
        <f t="shared" si="17"/>
        <v>386940.87804878049</v>
      </c>
      <c r="AN62" s="77">
        <v>2584</v>
      </c>
      <c r="AO62" s="77">
        <v>407</v>
      </c>
      <c r="AP62" s="77">
        <v>243</v>
      </c>
      <c r="AQ62" s="53">
        <f t="shared" si="18"/>
        <v>0.15750773993808048</v>
      </c>
      <c r="AR62" s="53">
        <f t="shared" si="19"/>
        <v>9.4040247678018579E-2</v>
      </c>
      <c r="AS62" s="77">
        <v>112320210</v>
      </c>
      <c r="AT62" s="77">
        <v>93591430</v>
      </c>
      <c r="AU62" s="77">
        <f t="shared" si="20"/>
        <v>275971.03194103192</v>
      </c>
      <c r="AV62" s="77">
        <f t="shared" si="21"/>
        <v>385149.91769547324</v>
      </c>
      <c r="AW62" s="77">
        <v>1141</v>
      </c>
      <c r="AX62" s="77">
        <v>309</v>
      </c>
      <c r="AY62" s="77">
        <v>211</v>
      </c>
      <c r="AZ62" s="53">
        <f t="shared" si="22"/>
        <v>0.27081507449605607</v>
      </c>
      <c r="BA62" s="53">
        <f t="shared" si="23"/>
        <v>0.18492550394390886</v>
      </c>
      <c r="BB62" s="77">
        <v>90597970</v>
      </c>
      <c r="BC62" s="77">
        <v>75778920</v>
      </c>
      <c r="BD62" s="77">
        <f t="shared" si="24"/>
        <v>293197.31391585758</v>
      </c>
      <c r="BE62" s="77">
        <f t="shared" si="25"/>
        <v>359141.80094786728</v>
      </c>
      <c r="BF62" s="77">
        <v>462</v>
      </c>
      <c r="BG62" s="77">
        <v>149</v>
      </c>
      <c r="BH62" s="77">
        <v>114</v>
      </c>
      <c r="BI62" s="53">
        <f t="shared" si="26"/>
        <v>0.32251082251082253</v>
      </c>
      <c r="BJ62" s="53">
        <f t="shared" si="27"/>
        <v>0.24675324675324675</v>
      </c>
      <c r="BK62" s="77">
        <v>44465790</v>
      </c>
      <c r="BL62" s="77">
        <v>41962990</v>
      </c>
      <c r="BM62" s="77">
        <f t="shared" si="28"/>
        <v>298428.12080536911</v>
      </c>
      <c r="BN62" s="77">
        <f t="shared" si="29"/>
        <v>368096.40350877191</v>
      </c>
      <c r="BO62" s="77">
        <f t="shared" si="55"/>
        <v>14205</v>
      </c>
      <c r="BP62" s="77">
        <f t="shared" si="55"/>
        <v>1492</v>
      </c>
      <c r="BQ62" s="77">
        <f t="shared" si="55"/>
        <v>884</v>
      </c>
      <c r="BR62" s="53">
        <f t="shared" si="32"/>
        <v>0.10503343892995425</v>
      </c>
      <c r="BS62" s="53">
        <f t="shared" si="33"/>
        <v>6.2231608588525167E-2</v>
      </c>
      <c r="BT62" s="77">
        <f t="shared" si="56"/>
        <v>408570970</v>
      </c>
      <c r="BU62" s="77">
        <f t="shared" si="56"/>
        <v>340676780</v>
      </c>
      <c r="BV62" s="77">
        <f t="shared" si="35"/>
        <v>273841.13270777481</v>
      </c>
      <c r="BW62" s="77">
        <f t="shared" si="36"/>
        <v>385380.97285067872</v>
      </c>
      <c r="BY62" s="90">
        <v>56</v>
      </c>
      <c r="BZ62" s="169" t="s">
        <v>10</v>
      </c>
      <c r="CA62" s="133">
        <v>13466</v>
      </c>
      <c r="CB62" s="133">
        <v>1409</v>
      </c>
      <c r="CC62" s="133">
        <v>827</v>
      </c>
      <c r="CD62" s="27">
        <v>0.10463389276696866</v>
      </c>
      <c r="CE62" s="27">
        <v>6.1413931382741718E-2</v>
      </c>
      <c r="CF62" s="133">
        <v>384688620</v>
      </c>
      <c r="CG62" s="133">
        <v>321544550</v>
      </c>
      <c r="CH62" s="133">
        <v>273022.44144783536</v>
      </c>
      <c r="CI62" s="133">
        <v>388808.40386940748</v>
      </c>
      <c r="CK62" s="42" t="str">
        <f t="shared" si="37"/>
        <v>貝塚市</v>
      </c>
      <c r="CL62" s="86">
        <f t="shared" si="57"/>
        <v>0.1035973229224763</v>
      </c>
      <c r="CM62" s="97">
        <f t="shared" si="38"/>
        <v>0.104</v>
      </c>
      <c r="CN62" s="97">
        <f t="shared" si="53"/>
        <v>9.8607973179797387E-2</v>
      </c>
      <c r="CO62" s="97">
        <f t="shared" si="40"/>
        <v>9.9000000000000005E-2</v>
      </c>
      <c r="CP62" s="135">
        <f t="shared" si="54"/>
        <v>0.49999999999999906</v>
      </c>
      <c r="CQ62" s="42" t="str">
        <f t="shared" si="42"/>
        <v>西区</v>
      </c>
      <c r="CR62" s="86">
        <f t="shared" si="58"/>
        <v>6.5943992773261059E-2</v>
      </c>
      <c r="CS62" s="86">
        <f t="shared" si="43"/>
        <v>6.6000000000000003E-2</v>
      </c>
      <c r="CT62" s="97">
        <f t="shared" si="44"/>
        <v>6.638115631691649E-2</v>
      </c>
      <c r="CU62" s="97">
        <f t="shared" si="45"/>
        <v>6.6000000000000003E-2</v>
      </c>
      <c r="CV62" s="135">
        <f t="shared" si="46"/>
        <v>0</v>
      </c>
      <c r="CW62" s="43"/>
      <c r="CX62" s="86">
        <f t="shared" si="47"/>
        <v>0.121</v>
      </c>
      <c r="CY62" s="86">
        <f t="shared" si="48"/>
        <v>0.123</v>
      </c>
      <c r="CZ62" s="136">
        <f t="shared" si="49"/>
        <v>-0.20000000000000018</v>
      </c>
      <c r="DA62" s="86">
        <f t="shared" si="50"/>
        <v>0.08</v>
      </c>
      <c r="DB62" s="86">
        <f t="shared" si="51"/>
        <v>7.8E-2</v>
      </c>
      <c r="DC62" s="136">
        <f t="shared" si="52"/>
        <v>0.20000000000000018</v>
      </c>
      <c r="DD62" s="149">
        <v>0</v>
      </c>
    </row>
    <row r="63" spans="2:108" s="15" customFormat="1" ht="13.5" customHeight="1">
      <c r="B63" s="52">
        <v>57</v>
      </c>
      <c r="C63" s="169" t="s">
        <v>44</v>
      </c>
      <c r="D63" s="77">
        <v>9</v>
      </c>
      <c r="E63" s="77">
        <v>1</v>
      </c>
      <c r="F63" s="77">
        <v>1</v>
      </c>
      <c r="G63" s="53">
        <f t="shared" si="2"/>
        <v>0.1111111111111111</v>
      </c>
      <c r="H63" s="53">
        <f t="shared" si="3"/>
        <v>0.1111111111111111</v>
      </c>
      <c r="I63" s="77">
        <v>2773590</v>
      </c>
      <c r="J63" s="77">
        <v>2773590</v>
      </c>
      <c r="K63" s="77">
        <f t="shared" si="4"/>
        <v>2773590</v>
      </c>
      <c r="L63" s="77">
        <f t="shared" si="5"/>
        <v>2773590</v>
      </c>
      <c r="M63" s="77">
        <v>49</v>
      </c>
      <c r="N63" s="77">
        <v>6</v>
      </c>
      <c r="O63" s="77">
        <v>5</v>
      </c>
      <c r="P63" s="53">
        <f t="shared" si="6"/>
        <v>0.12244897959183673</v>
      </c>
      <c r="Q63" s="53">
        <f t="shared" si="7"/>
        <v>0.10204081632653061</v>
      </c>
      <c r="R63" s="77">
        <v>5484690</v>
      </c>
      <c r="S63" s="77">
        <v>5384580</v>
      </c>
      <c r="T63" s="77">
        <f t="shared" si="8"/>
        <v>914115</v>
      </c>
      <c r="U63" s="77">
        <f t="shared" si="9"/>
        <v>1076916</v>
      </c>
      <c r="V63" s="77">
        <v>3510</v>
      </c>
      <c r="W63" s="77">
        <v>124</v>
      </c>
      <c r="X63" s="77">
        <v>70</v>
      </c>
      <c r="Y63" s="53">
        <f t="shared" si="10"/>
        <v>3.5327635327635325E-2</v>
      </c>
      <c r="Z63" s="53">
        <f t="shared" si="11"/>
        <v>1.9943019943019943E-2</v>
      </c>
      <c r="AA63" s="77">
        <v>42407740</v>
      </c>
      <c r="AB63" s="77">
        <v>28267630</v>
      </c>
      <c r="AC63" s="77">
        <f t="shared" si="12"/>
        <v>341997.90322580643</v>
      </c>
      <c r="AD63" s="77">
        <f t="shared" si="13"/>
        <v>403823.28571428574</v>
      </c>
      <c r="AE63" s="77">
        <v>3010</v>
      </c>
      <c r="AF63" s="77">
        <v>237</v>
      </c>
      <c r="AG63" s="77">
        <v>152</v>
      </c>
      <c r="AH63" s="53">
        <f t="shared" si="14"/>
        <v>7.8737541528239197E-2</v>
      </c>
      <c r="AI63" s="53">
        <f t="shared" si="15"/>
        <v>5.0498338870431897E-2</v>
      </c>
      <c r="AJ63" s="77">
        <v>70487290</v>
      </c>
      <c r="AK63" s="77">
        <v>60871850</v>
      </c>
      <c r="AL63" s="77">
        <f t="shared" si="16"/>
        <v>297414.72573839664</v>
      </c>
      <c r="AM63" s="77">
        <f t="shared" si="17"/>
        <v>400472.69736842107</v>
      </c>
      <c r="AN63" s="77">
        <v>1944</v>
      </c>
      <c r="AO63" s="77">
        <v>287</v>
      </c>
      <c r="AP63" s="77">
        <v>205</v>
      </c>
      <c r="AQ63" s="53">
        <f t="shared" si="18"/>
        <v>0.14763374485596709</v>
      </c>
      <c r="AR63" s="53">
        <f t="shared" si="19"/>
        <v>0.10545267489711935</v>
      </c>
      <c r="AS63" s="77">
        <v>93396440</v>
      </c>
      <c r="AT63" s="77">
        <v>72900790</v>
      </c>
      <c r="AU63" s="77">
        <f t="shared" si="20"/>
        <v>325423.13588850177</v>
      </c>
      <c r="AV63" s="77">
        <f t="shared" si="21"/>
        <v>355613.60975609755</v>
      </c>
      <c r="AW63" s="77">
        <v>1065</v>
      </c>
      <c r="AX63" s="77">
        <v>299</v>
      </c>
      <c r="AY63" s="77">
        <v>226</v>
      </c>
      <c r="AZ63" s="53">
        <f t="shared" si="22"/>
        <v>0.28075117370892017</v>
      </c>
      <c r="BA63" s="53">
        <f t="shared" si="23"/>
        <v>0.21220657276995306</v>
      </c>
      <c r="BB63" s="77">
        <v>107521380</v>
      </c>
      <c r="BC63" s="77">
        <v>90361840</v>
      </c>
      <c r="BD63" s="77">
        <f t="shared" si="24"/>
        <v>359603.27759197325</v>
      </c>
      <c r="BE63" s="77">
        <f t="shared" si="25"/>
        <v>399831.1504424779</v>
      </c>
      <c r="BF63" s="77">
        <v>419</v>
      </c>
      <c r="BG63" s="77">
        <v>149</v>
      </c>
      <c r="BH63" s="77">
        <v>124</v>
      </c>
      <c r="BI63" s="53">
        <f t="shared" si="26"/>
        <v>0.35560859188544153</v>
      </c>
      <c r="BJ63" s="53">
        <f t="shared" si="27"/>
        <v>0.29594272076372313</v>
      </c>
      <c r="BK63" s="77">
        <v>49552650</v>
      </c>
      <c r="BL63" s="77">
        <v>45152330</v>
      </c>
      <c r="BM63" s="77">
        <f t="shared" si="28"/>
        <v>332568.12080536911</v>
      </c>
      <c r="BN63" s="77">
        <f t="shared" si="29"/>
        <v>364131.69354838709</v>
      </c>
      <c r="BO63" s="77">
        <f t="shared" si="55"/>
        <v>10006</v>
      </c>
      <c r="BP63" s="77">
        <f t="shared" si="55"/>
        <v>1103</v>
      </c>
      <c r="BQ63" s="77">
        <f t="shared" si="55"/>
        <v>783</v>
      </c>
      <c r="BR63" s="53">
        <f t="shared" si="32"/>
        <v>0.11023385968418949</v>
      </c>
      <c r="BS63" s="53">
        <f t="shared" si="33"/>
        <v>7.8253048171097336E-2</v>
      </c>
      <c r="BT63" s="77">
        <f t="shared" si="56"/>
        <v>371623780</v>
      </c>
      <c r="BU63" s="77">
        <f t="shared" si="56"/>
        <v>305712610</v>
      </c>
      <c r="BV63" s="77">
        <f t="shared" si="35"/>
        <v>336920.92475067999</v>
      </c>
      <c r="BW63" s="77">
        <f t="shared" si="36"/>
        <v>390437.56066411239</v>
      </c>
      <c r="BY63" s="90">
        <v>57</v>
      </c>
      <c r="BZ63" s="169" t="s">
        <v>44</v>
      </c>
      <c r="CA63" s="133">
        <v>9612</v>
      </c>
      <c r="CB63" s="133">
        <v>1123</v>
      </c>
      <c r="CC63" s="133">
        <v>775</v>
      </c>
      <c r="CD63" s="27">
        <v>0.11683312526009156</v>
      </c>
      <c r="CE63" s="27">
        <v>8.0628381190178941E-2</v>
      </c>
      <c r="CF63" s="133">
        <v>372146460</v>
      </c>
      <c r="CG63" s="133">
        <v>311027510</v>
      </c>
      <c r="CH63" s="133">
        <v>331385.9839715049</v>
      </c>
      <c r="CI63" s="133">
        <v>401325.81935483869</v>
      </c>
      <c r="CK63" s="42" t="str">
        <f t="shared" si="37"/>
        <v>交野市</v>
      </c>
      <c r="CL63" s="86">
        <f t="shared" si="57"/>
        <v>0.10329029571012079</v>
      </c>
      <c r="CM63" s="97">
        <f t="shared" si="38"/>
        <v>0.10299999999999999</v>
      </c>
      <c r="CN63" s="97">
        <f t="shared" si="53"/>
        <v>0.10218123261601522</v>
      </c>
      <c r="CO63" s="97">
        <f t="shared" si="40"/>
        <v>0.10199999999999999</v>
      </c>
      <c r="CP63" s="135">
        <f t="shared" si="54"/>
        <v>0.10000000000000009</v>
      </c>
      <c r="CQ63" s="42" t="str">
        <f t="shared" si="42"/>
        <v>住之江区</v>
      </c>
      <c r="CR63" s="86">
        <f t="shared" si="58"/>
        <v>6.3036591524723379E-2</v>
      </c>
      <c r="CS63" s="86">
        <f t="shared" si="43"/>
        <v>6.3E-2</v>
      </c>
      <c r="CT63" s="97">
        <f t="shared" si="44"/>
        <v>6.5305524349142774E-2</v>
      </c>
      <c r="CU63" s="97">
        <f t="shared" si="45"/>
        <v>6.5000000000000002E-2</v>
      </c>
      <c r="CV63" s="135">
        <f t="shared" si="46"/>
        <v>-0.20000000000000018</v>
      </c>
      <c r="CW63" s="43"/>
      <c r="CX63" s="86">
        <f t="shared" si="47"/>
        <v>0.121</v>
      </c>
      <c r="CY63" s="86">
        <f t="shared" si="48"/>
        <v>0.123</v>
      </c>
      <c r="CZ63" s="136">
        <f t="shared" si="49"/>
        <v>-0.20000000000000018</v>
      </c>
      <c r="DA63" s="86">
        <f t="shared" si="50"/>
        <v>0.08</v>
      </c>
      <c r="DB63" s="86">
        <f t="shared" si="51"/>
        <v>7.8E-2</v>
      </c>
      <c r="DC63" s="136">
        <f t="shared" si="52"/>
        <v>0.20000000000000018</v>
      </c>
      <c r="DD63" s="149">
        <v>0</v>
      </c>
    </row>
    <row r="64" spans="2:108" s="15" customFormat="1" ht="13.5" customHeight="1">
      <c r="B64" s="52">
        <v>58</v>
      </c>
      <c r="C64" s="169" t="s">
        <v>26</v>
      </c>
      <c r="D64" s="77">
        <v>3</v>
      </c>
      <c r="E64" s="77">
        <v>0</v>
      </c>
      <c r="F64" s="77">
        <v>0</v>
      </c>
      <c r="G64" s="53">
        <f t="shared" si="2"/>
        <v>0</v>
      </c>
      <c r="H64" s="53">
        <f t="shared" si="3"/>
        <v>0</v>
      </c>
      <c r="I64" s="77">
        <v>0</v>
      </c>
      <c r="J64" s="77">
        <v>0</v>
      </c>
      <c r="K64" s="77" t="str">
        <f t="shared" si="4"/>
        <v>-</v>
      </c>
      <c r="L64" s="77" t="str">
        <f t="shared" si="5"/>
        <v>-</v>
      </c>
      <c r="M64" s="77">
        <v>42</v>
      </c>
      <c r="N64" s="77">
        <v>7</v>
      </c>
      <c r="O64" s="77">
        <v>3</v>
      </c>
      <c r="P64" s="53">
        <f t="shared" si="6"/>
        <v>0.16666666666666666</v>
      </c>
      <c r="Q64" s="53">
        <f t="shared" si="7"/>
        <v>7.1428571428571425E-2</v>
      </c>
      <c r="R64" s="77">
        <v>2191970</v>
      </c>
      <c r="S64" s="77">
        <v>2049260</v>
      </c>
      <c r="T64" s="77">
        <f t="shared" si="8"/>
        <v>313138.57142857142</v>
      </c>
      <c r="U64" s="77">
        <f t="shared" si="9"/>
        <v>683086.66666666663</v>
      </c>
      <c r="V64" s="77">
        <v>4022</v>
      </c>
      <c r="W64" s="77">
        <v>184</v>
      </c>
      <c r="X64" s="77">
        <v>101</v>
      </c>
      <c r="Y64" s="53">
        <f t="shared" si="10"/>
        <v>4.5748383888612631E-2</v>
      </c>
      <c r="Z64" s="53">
        <f t="shared" si="11"/>
        <v>2.5111884634510195E-2</v>
      </c>
      <c r="AA64" s="77">
        <v>57309580</v>
      </c>
      <c r="AB64" s="77">
        <v>46916670</v>
      </c>
      <c r="AC64" s="77">
        <f t="shared" si="12"/>
        <v>311465.10869565216</v>
      </c>
      <c r="AD64" s="77">
        <f t="shared" si="13"/>
        <v>464521.48514851485</v>
      </c>
      <c r="AE64" s="77">
        <v>3597</v>
      </c>
      <c r="AF64" s="77">
        <v>337</v>
      </c>
      <c r="AG64" s="77">
        <v>207</v>
      </c>
      <c r="AH64" s="53">
        <f t="shared" si="14"/>
        <v>9.36891854323047E-2</v>
      </c>
      <c r="AI64" s="53">
        <f t="shared" si="15"/>
        <v>5.7547956630525435E-2</v>
      </c>
      <c r="AJ64" s="77">
        <v>100507420</v>
      </c>
      <c r="AK64" s="77">
        <v>73459430</v>
      </c>
      <c r="AL64" s="77">
        <f t="shared" si="16"/>
        <v>298241.60237388726</v>
      </c>
      <c r="AM64" s="77">
        <f t="shared" si="17"/>
        <v>354876.4734299517</v>
      </c>
      <c r="AN64" s="77">
        <v>2328</v>
      </c>
      <c r="AO64" s="77">
        <v>431</v>
      </c>
      <c r="AP64" s="77">
        <v>290</v>
      </c>
      <c r="AQ64" s="53">
        <f t="shared" si="18"/>
        <v>0.18513745704467355</v>
      </c>
      <c r="AR64" s="53">
        <f t="shared" si="19"/>
        <v>0.12457044673539519</v>
      </c>
      <c r="AS64" s="77">
        <v>130440930</v>
      </c>
      <c r="AT64" s="77">
        <v>103555560</v>
      </c>
      <c r="AU64" s="77">
        <f t="shared" si="20"/>
        <v>302647.16937354987</v>
      </c>
      <c r="AV64" s="77">
        <f t="shared" si="21"/>
        <v>357088.13793103449</v>
      </c>
      <c r="AW64" s="77">
        <v>1238</v>
      </c>
      <c r="AX64" s="77">
        <v>366</v>
      </c>
      <c r="AY64" s="77">
        <v>281</v>
      </c>
      <c r="AZ64" s="53">
        <f t="shared" si="22"/>
        <v>0.29563812600969308</v>
      </c>
      <c r="BA64" s="53">
        <f t="shared" si="23"/>
        <v>0.22697899838449112</v>
      </c>
      <c r="BB64" s="77">
        <v>111290480</v>
      </c>
      <c r="BC64" s="77">
        <v>101736660</v>
      </c>
      <c r="BD64" s="77">
        <f t="shared" si="24"/>
        <v>304072.34972677595</v>
      </c>
      <c r="BE64" s="77">
        <f t="shared" si="25"/>
        <v>362052.17081850534</v>
      </c>
      <c r="BF64" s="77">
        <v>504</v>
      </c>
      <c r="BG64" s="77">
        <v>178</v>
      </c>
      <c r="BH64" s="77">
        <v>148</v>
      </c>
      <c r="BI64" s="53">
        <f t="shared" si="26"/>
        <v>0.3531746031746032</v>
      </c>
      <c r="BJ64" s="53">
        <f t="shared" si="27"/>
        <v>0.29365079365079366</v>
      </c>
      <c r="BK64" s="77">
        <v>64946240</v>
      </c>
      <c r="BL64" s="77">
        <v>60494950</v>
      </c>
      <c r="BM64" s="77">
        <f t="shared" si="28"/>
        <v>364866.51685393258</v>
      </c>
      <c r="BN64" s="77">
        <f t="shared" si="29"/>
        <v>408749.66216216219</v>
      </c>
      <c r="BO64" s="77">
        <f t="shared" si="55"/>
        <v>11734</v>
      </c>
      <c r="BP64" s="77">
        <f t="shared" si="55"/>
        <v>1503</v>
      </c>
      <c r="BQ64" s="77">
        <f t="shared" si="55"/>
        <v>1030</v>
      </c>
      <c r="BR64" s="53">
        <f t="shared" si="32"/>
        <v>0.12808931310720981</v>
      </c>
      <c r="BS64" s="53">
        <f t="shared" si="33"/>
        <v>8.7779103460030677E-2</v>
      </c>
      <c r="BT64" s="77">
        <f t="shared" si="56"/>
        <v>466686620</v>
      </c>
      <c r="BU64" s="77">
        <f t="shared" si="56"/>
        <v>388212530</v>
      </c>
      <c r="BV64" s="77">
        <f t="shared" si="35"/>
        <v>310503.40652029274</v>
      </c>
      <c r="BW64" s="77">
        <f t="shared" si="36"/>
        <v>376905.36893203884</v>
      </c>
      <c r="BY64" s="90">
        <v>58</v>
      </c>
      <c r="BZ64" s="169" t="s">
        <v>26</v>
      </c>
      <c r="CA64" s="133">
        <v>11221</v>
      </c>
      <c r="CB64" s="133">
        <v>1432</v>
      </c>
      <c r="CC64" s="133">
        <v>971</v>
      </c>
      <c r="CD64" s="27">
        <v>0.12761785937082257</v>
      </c>
      <c r="CE64" s="27">
        <v>8.6534176989573122E-2</v>
      </c>
      <c r="CF64" s="133">
        <v>454000580</v>
      </c>
      <c r="CG64" s="133">
        <v>374167190</v>
      </c>
      <c r="CH64" s="133">
        <v>317039.51117318438</v>
      </c>
      <c r="CI64" s="133">
        <v>385342.11122554069</v>
      </c>
      <c r="CK64" s="42" t="str">
        <f t="shared" si="37"/>
        <v>岬町</v>
      </c>
      <c r="CL64" s="86">
        <f t="shared" si="57"/>
        <v>0.10324407826982493</v>
      </c>
      <c r="CM64" s="97">
        <f t="shared" si="38"/>
        <v>0.10299999999999999</v>
      </c>
      <c r="CN64" s="97">
        <f t="shared" si="53"/>
        <v>0.11351495726495726</v>
      </c>
      <c r="CO64" s="97">
        <f t="shared" si="40"/>
        <v>0.114</v>
      </c>
      <c r="CP64" s="135">
        <f t="shared" si="54"/>
        <v>-1.100000000000001</v>
      </c>
      <c r="CQ64" s="42" t="str">
        <f t="shared" si="42"/>
        <v>摂津市</v>
      </c>
      <c r="CR64" s="86">
        <f t="shared" si="58"/>
        <v>6.2231608588525167E-2</v>
      </c>
      <c r="CS64" s="86">
        <f t="shared" si="43"/>
        <v>6.2E-2</v>
      </c>
      <c r="CT64" s="97">
        <f t="shared" si="44"/>
        <v>6.1413931382741718E-2</v>
      </c>
      <c r="CU64" s="97">
        <f t="shared" si="45"/>
        <v>6.0999999999999999E-2</v>
      </c>
      <c r="CV64" s="135">
        <f t="shared" si="46"/>
        <v>0.10000000000000009</v>
      </c>
      <c r="CW64" s="43"/>
      <c r="CX64" s="86">
        <f t="shared" si="47"/>
        <v>0.121</v>
      </c>
      <c r="CY64" s="86">
        <f t="shared" si="48"/>
        <v>0.123</v>
      </c>
      <c r="CZ64" s="136">
        <f t="shared" si="49"/>
        <v>-0.20000000000000018</v>
      </c>
      <c r="DA64" s="86">
        <f t="shared" si="50"/>
        <v>0.08</v>
      </c>
      <c r="DB64" s="86">
        <f t="shared" si="51"/>
        <v>7.8E-2</v>
      </c>
      <c r="DC64" s="136">
        <f t="shared" si="52"/>
        <v>0.20000000000000018</v>
      </c>
      <c r="DD64" s="149">
        <v>0</v>
      </c>
    </row>
    <row r="65" spans="2:108" s="15" customFormat="1" ht="13.5" customHeight="1">
      <c r="B65" s="52">
        <v>59</v>
      </c>
      <c r="C65" s="169" t="s">
        <v>21</v>
      </c>
      <c r="D65" s="77">
        <v>44</v>
      </c>
      <c r="E65" s="77">
        <v>7</v>
      </c>
      <c r="F65" s="77">
        <v>3</v>
      </c>
      <c r="G65" s="53">
        <f t="shared" si="2"/>
        <v>0.15909090909090909</v>
      </c>
      <c r="H65" s="53">
        <f t="shared" si="3"/>
        <v>6.8181818181818177E-2</v>
      </c>
      <c r="I65" s="77">
        <v>1064390</v>
      </c>
      <c r="J65" s="77">
        <v>832850</v>
      </c>
      <c r="K65" s="77">
        <f t="shared" si="4"/>
        <v>152055.71428571429</v>
      </c>
      <c r="L65" s="77">
        <f t="shared" si="5"/>
        <v>277616.66666666669</v>
      </c>
      <c r="M65" s="77">
        <v>123</v>
      </c>
      <c r="N65" s="77">
        <v>19</v>
      </c>
      <c r="O65" s="77">
        <v>9</v>
      </c>
      <c r="P65" s="53">
        <f t="shared" si="6"/>
        <v>0.15447154471544716</v>
      </c>
      <c r="Q65" s="53">
        <f t="shared" si="7"/>
        <v>7.3170731707317069E-2</v>
      </c>
      <c r="R65" s="77">
        <v>3676540</v>
      </c>
      <c r="S65" s="77">
        <v>2003810</v>
      </c>
      <c r="T65" s="77">
        <f t="shared" si="8"/>
        <v>193502.10526315789</v>
      </c>
      <c r="U65" s="77">
        <f t="shared" si="9"/>
        <v>222645.55555555556</v>
      </c>
      <c r="V65" s="77">
        <v>29861</v>
      </c>
      <c r="W65" s="77">
        <v>1319</v>
      </c>
      <c r="X65" s="77">
        <v>744</v>
      </c>
      <c r="Y65" s="53">
        <f t="shared" si="10"/>
        <v>4.4171327149124279E-2</v>
      </c>
      <c r="Z65" s="53">
        <f t="shared" si="11"/>
        <v>2.4915441545829007E-2</v>
      </c>
      <c r="AA65" s="77">
        <v>373520340</v>
      </c>
      <c r="AB65" s="77">
        <v>287464870</v>
      </c>
      <c r="AC65" s="77">
        <f t="shared" si="12"/>
        <v>283184.48824867321</v>
      </c>
      <c r="AD65" s="77">
        <f t="shared" si="13"/>
        <v>386377.5134408602</v>
      </c>
      <c r="AE65" s="77">
        <v>26394</v>
      </c>
      <c r="AF65" s="77">
        <v>2417</v>
      </c>
      <c r="AG65" s="77">
        <v>1481</v>
      </c>
      <c r="AH65" s="53">
        <f t="shared" si="14"/>
        <v>9.1573842539971209E-2</v>
      </c>
      <c r="AI65" s="53">
        <f t="shared" si="15"/>
        <v>5.6111237402439951E-2</v>
      </c>
      <c r="AJ65" s="77">
        <v>739697610</v>
      </c>
      <c r="AK65" s="77">
        <v>595806980</v>
      </c>
      <c r="AL65" s="77">
        <f t="shared" si="16"/>
        <v>306039.55730244104</v>
      </c>
      <c r="AM65" s="77">
        <f t="shared" si="17"/>
        <v>402300.45914922352</v>
      </c>
      <c r="AN65" s="77">
        <v>16785</v>
      </c>
      <c r="AO65" s="77">
        <v>3021</v>
      </c>
      <c r="AP65" s="77">
        <v>2056</v>
      </c>
      <c r="AQ65" s="53">
        <f t="shared" si="18"/>
        <v>0.17998212689901699</v>
      </c>
      <c r="AR65" s="53">
        <f t="shared" si="19"/>
        <v>0.12249031873696753</v>
      </c>
      <c r="AS65" s="77">
        <v>953268200</v>
      </c>
      <c r="AT65" s="77">
        <v>805617870</v>
      </c>
      <c r="AU65" s="77">
        <f t="shared" si="20"/>
        <v>315547.2360145647</v>
      </c>
      <c r="AV65" s="77">
        <f t="shared" si="21"/>
        <v>391837.48540856031</v>
      </c>
      <c r="AW65" s="77">
        <v>7601</v>
      </c>
      <c r="AX65" s="77">
        <v>2217</v>
      </c>
      <c r="AY65" s="77">
        <v>1670</v>
      </c>
      <c r="AZ65" s="53">
        <f t="shared" si="22"/>
        <v>0.29167214840152611</v>
      </c>
      <c r="BA65" s="53">
        <f t="shared" si="23"/>
        <v>0.2197079331666886</v>
      </c>
      <c r="BB65" s="77">
        <v>714080630</v>
      </c>
      <c r="BC65" s="77">
        <v>640991580</v>
      </c>
      <c r="BD65" s="77">
        <f t="shared" si="24"/>
        <v>322093.20252593595</v>
      </c>
      <c r="BE65" s="77">
        <f t="shared" si="25"/>
        <v>383827.29341317364</v>
      </c>
      <c r="BF65" s="77">
        <v>2806</v>
      </c>
      <c r="BG65" s="77">
        <v>1016</v>
      </c>
      <c r="BH65" s="77">
        <v>842</v>
      </c>
      <c r="BI65" s="53">
        <f t="shared" si="26"/>
        <v>0.36208125445473982</v>
      </c>
      <c r="BJ65" s="53">
        <f t="shared" si="27"/>
        <v>0.3000712758374911</v>
      </c>
      <c r="BK65" s="77">
        <v>376375780</v>
      </c>
      <c r="BL65" s="77">
        <v>341376920</v>
      </c>
      <c r="BM65" s="77">
        <f t="shared" si="28"/>
        <v>370448.60236220475</v>
      </c>
      <c r="BN65" s="77">
        <f t="shared" si="29"/>
        <v>405435.77197149646</v>
      </c>
      <c r="BO65" s="77">
        <f t="shared" si="55"/>
        <v>83614</v>
      </c>
      <c r="BP65" s="77">
        <f t="shared" si="55"/>
        <v>10016</v>
      </c>
      <c r="BQ65" s="77">
        <f t="shared" si="55"/>
        <v>6805</v>
      </c>
      <c r="BR65" s="53">
        <f t="shared" si="32"/>
        <v>0.11978855215633745</v>
      </c>
      <c r="BS65" s="53">
        <f t="shared" si="33"/>
        <v>8.1385892314684141E-2</v>
      </c>
      <c r="BT65" s="77">
        <f t="shared" si="56"/>
        <v>3161683490</v>
      </c>
      <c r="BU65" s="77">
        <f t="shared" si="56"/>
        <v>2674094880</v>
      </c>
      <c r="BV65" s="77">
        <f t="shared" si="35"/>
        <v>315663.28773961659</v>
      </c>
      <c r="BW65" s="77">
        <f t="shared" si="36"/>
        <v>392960.30565760471</v>
      </c>
      <c r="BY65" s="90">
        <v>59</v>
      </c>
      <c r="BZ65" s="169" t="s">
        <v>21</v>
      </c>
      <c r="CA65" s="133">
        <v>80159</v>
      </c>
      <c r="CB65" s="133">
        <v>9712</v>
      </c>
      <c r="CC65" s="133">
        <v>6391</v>
      </c>
      <c r="CD65" s="27">
        <v>0.12115919609775572</v>
      </c>
      <c r="CE65" s="27">
        <v>7.9729038535909874E-2</v>
      </c>
      <c r="CF65" s="133">
        <v>2976774090</v>
      </c>
      <c r="CG65" s="133">
        <v>2496802240</v>
      </c>
      <c r="CH65" s="133">
        <v>306504.74567545304</v>
      </c>
      <c r="CI65" s="133">
        <v>390674.73634798935</v>
      </c>
      <c r="CK65" s="42" t="str">
        <f t="shared" si="37"/>
        <v>熊取町</v>
      </c>
      <c r="CL65" s="86">
        <f t="shared" si="57"/>
        <v>0.10280612244897959</v>
      </c>
      <c r="CM65" s="97">
        <f t="shared" si="38"/>
        <v>0.10299999999999999</v>
      </c>
      <c r="CN65" s="97">
        <f t="shared" si="53"/>
        <v>0.10510551395507148</v>
      </c>
      <c r="CO65" s="97">
        <f t="shared" si="40"/>
        <v>0.105</v>
      </c>
      <c r="CP65" s="135">
        <f t="shared" si="54"/>
        <v>-0.20000000000000018</v>
      </c>
      <c r="CQ65" s="42" t="str">
        <f t="shared" si="42"/>
        <v>貝塚市</v>
      </c>
      <c r="CR65" s="86">
        <f t="shared" si="58"/>
        <v>6.1140546569994424E-2</v>
      </c>
      <c r="CS65" s="86">
        <f t="shared" si="43"/>
        <v>6.0999999999999999E-2</v>
      </c>
      <c r="CT65" s="97">
        <f t="shared" si="44"/>
        <v>5.728445448582465E-2</v>
      </c>
      <c r="CU65" s="97">
        <f t="shared" si="45"/>
        <v>5.7000000000000002E-2</v>
      </c>
      <c r="CV65" s="135">
        <f t="shared" si="46"/>
        <v>0.39999999999999969</v>
      </c>
      <c r="CW65" s="43"/>
      <c r="CX65" s="86">
        <f t="shared" si="47"/>
        <v>0.121</v>
      </c>
      <c r="CY65" s="86">
        <f t="shared" si="48"/>
        <v>0.123</v>
      </c>
      <c r="CZ65" s="136">
        <f t="shared" si="49"/>
        <v>-0.20000000000000018</v>
      </c>
      <c r="DA65" s="86">
        <f t="shared" si="50"/>
        <v>0.08</v>
      </c>
      <c r="DB65" s="86">
        <f t="shared" si="51"/>
        <v>7.8E-2</v>
      </c>
      <c r="DC65" s="136">
        <f t="shared" si="52"/>
        <v>0.20000000000000018</v>
      </c>
      <c r="DD65" s="149">
        <v>0</v>
      </c>
    </row>
    <row r="66" spans="2:108" s="15" customFormat="1" ht="13.5" customHeight="1">
      <c r="B66" s="52">
        <v>60</v>
      </c>
      <c r="C66" s="169" t="s">
        <v>45</v>
      </c>
      <c r="D66" s="77">
        <v>39</v>
      </c>
      <c r="E66" s="77">
        <v>6</v>
      </c>
      <c r="F66" s="77">
        <v>3</v>
      </c>
      <c r="G66" s="53">
        <f t="shared" si="2"/>
        <v>0.15384615384615385</v>
      </c>
      <c r="H66" s="53">
        <f t="shared" si="3"/>
        <v>7.6923076923076927E-2</v>
      </c>
      <c r="I66" s="77">
        <v>1198840</v>
      </c>
      <c r="J66" s="77">
        <v>1069220</v>
      </c>
      <c r="K66" s="77">
        <f t="shared" si="4"/>
        <v>199806.66666666666</v>
      </c>
      <c r="L66" s="77">
        <f t="shared" si="5"/>
        <v>356406.66666666669</v>
      </c>
      <c r="M66" s="77">
        <v>43</v>
      </c>
      <c r="N66" s="77">
        <v>5</v>
      </c>
      <c r="O66" s="77">
        <v>1</v>
      </c>
      <c r="P66" s="53">
        <f t="shared" si="6"/>
        <v>0.11627906976744186</v>
      </c>
      <c r="Q66" s="53">
        <f t="shared" si="7"/>
        <v>2.3255813953488372E-2</v>
      </c>
      <c r="R66" s="77">
        <v>973410</v>
      </c>
      <c r="S66" s="77">
        <v>837670</v>
      </c>
      <c r="T66" s="77">
        <f t="shared" si="8"/>
        <v>194682</v>
      </c>
      <c r="U66" s="77">
        <f t="shared" si="9"/>
        <v>837670</v>
      </c>
      <c r="V66" s="77">
        <v>4075</v>
      </c>
      <c r="W66" s="77">
        <v>134</v>
      </c>
      <c r="X66" s="77">
        <v>57</v>
      </c>
      <c r="Y66" s="53">
        <f t="shared" si="10"/>
        <v>3.2883435582822085E-2</v>
      </c>
      <c r="Z66" s="53">
        <f t="shared" si="11"/>
        <v>1.3987730061349693E-2</v>
      </c>
      <c r="AA66" s="77">
        <v>25362780</v>
      </c>
      <c r="AB66" s="77">
        <v>18499090</v>
      </c>
      <c r="AC66" s="77">
        <f t="shared" si="12"/>
        <v>189274.4776119403</v>
      </c>
      <c r="AD66" s="77">
        <f t="shared" si="13"/>
        <v>324545.43859649124</v>
      </c>
      <c r="AE66" s="77">
        <v>3496</v>
      </c>
      <c r="AF66" s="77">
        <v>221</v>
      </c>
      <c r="AG66" s="77">
        <v>109</v>
      </c>
      <c r="AH66" s="53">
        <f t="shared" si="14"/>
        <v>6.321510297482838E-2</v>
      </c>
      <c r="AI66" s="53">
        <f t="shared" si="15"/>
        <v>3.1178489702517163E-2</v>
      </c>
      <c r="AJ66" s="77">
        <v>60889770</v>
      </c>
      <c r="AK66" s="77">
        <v>42965140</v>
      </c>
      <c r="AL66" s="77">
        <f t="shared" si="16"/>
        <v>275519.32126696833</v>
      </c>
      <c r="AM66" s="77">
        <f t="shared" si="17"/>
        <v>394175.59633027524</v>
      </c>
      <c r="AN66" s="77">
        <v>2072</v>
      </c>
      <c r="AO66" s="77">
        <v>274</v>
      </c>
      <c r="AP66" s="77">
        <v>144</v>
      </c>
      <c r="AQ66" s="53">
        <f t="shared" si="18"/>
        <v>0.13223938223938225</v>
      </c>
      <c r="AR66" s="53">
        <f t="shared" si="19"/>
        <v>6.9498069498069498E-2</v>
      </c>
      <c r="AS66" s="77">
        <v>65739560</v>
      </c>
      <c r="AT66" s="77">
        <v>54542300</v>
      </c>
      <c r="AU66" s="77">
        <f t="shared" si="20"/>
        <v>239925.40145985401</v>
      </c>
      <c r="AV66" s="77">
        <f t="shared" si="21"/>
        <v>378765.97222222225</v>
      </c>
      <c r="AW66" s="77">
        <v>1049</v>
      </c>
      <c r="AX66" s="77">
        <v>216</v>
      </c>
      <c r="AY66" s="77">
        <v>146</v>
      </c>
      <c r="AZ66" s="53">
        <f t="shared" si="22"/>
        <v>0.20591039084842708</v>
      </c>
      <c r="BA66" s="53">
        <f t="shared" si="23"/>
        <v>0.13918017159199236</v>
      </c>
      <c r="BB66" s="77">
        <v>63425430</v>
      </c>
      <c r="BC66" s="77">
        <v>52748240</v>
      </c>
      <c r="BD66" s="77">
        <f t="shared" si="24"/>
        <v>293636.25</v>
      </c>
      <c r="BE66" s="77">
        <f t="shared" si="25"/>
        <v>361289.31506849313</v>
      </c>
      <c r="BF66" s="77">
        <v>403</v>
      </c>
      <c r="BG66" s="77">
        <v>103</v>
      </c>
      <c r="BH66" s="77">
        <v>76</v>
      </c>
      <c r="BI66" s="53">
        <f t="shared" si="26"/>
        <v>0.25558312655086851</v>
      </c>
      <c r="BJ66" s="53">
        <f t="shared" si="27"/>
        <v>0.18858560794044665</v>
      </c>
      <c r="BK66" s="77">
        <v>25659140</v>
      </c>
      <c r="BL66" s="77">
        <v>23992800</v>
      </c>
      <c r="BM66" s="77">
        <f t="shared" si="28"/>
        <v>249117.86407766989</v>
      </c>
      <c r="BN66" s="77">
        <f t="shared" si="29"/>
        <v>315694.73684210528</v>
      </c>
      <c r="BO66" s="77">
        <f t="shared" si="55"/>
        <v>11177</v>
      </c>
      <c r="BP66" s="77">
        <f t="shared" si="55"/>
        <v>959</v>
      </c>
      <c r="BQ66" s="77">
        <f t="shared" si="55"/>
        <v>536</v>
      </c>
      <c r="BR66" s="53">
        <f t="shared" si="32"/>
        <v>8.580119889057887E-2</v>
      </c>
      <c r="BS66" s="53">
        <f t="shared" si="33"/>
        <v>4.7955623154692671E-2</v>
      </c>
      <c r="BT66" s="77">
        <f t="shared" si="56"/>
        <v>243248930</v>
      </c>
      <c r="BU66" s="77">
        <f t="shared" si="56"/>
        <v>194654460</v>
      </c>
      <c r="BV66" s="77">
        <f t="shared" si="35"/>
        <v>253648.51929092806</v>
      </c>
      <c r="BW66" s="77">
        <f t="shared" si="36"/>
        <v>363161.30597014923</v>
      </c>
      <c r="BY66" s="90">
        <v>60</v>
      </c>
      <c r="BZ66" s="169" t="s">
        <v>45</v>
      </c>
      <c r="CA66" s="133">
        <v>10569</v>
      </c>
      <c r="CB66" s="133">
        <v>876</v>
      </c>
      <c r="CC66" s="133">
        <v>462</v>
      </c>
      <c r="CD66" s="27">
        <v>8.2883905762134544E-2</v>
      </c>
      <c r="CE66" s="27">
        <v>4.3712744819755893E-2</v>
      </c>
      <c r="CF66" s="133">
        <v>208092110</v>
      </c>
      <c r="CG66" s="133">
        <v>164064390</v>
      </c>
      <c r="CH66" s="133">
        <v>237548.07077625571</v>
      </c>
      <c r="CI66" s="133">
        <v>355117.72727272729</v>
      </c>
      <c r="CK66" s="42" t="str">
        <f t="shared" si="37"/>
        <v>泉大津市</v>
      </c>
      <c r="CL66" s="86">
        <f t="shared" si="57"/>
        <v>0.10270134649159487</v>
      </c>
      <c r="CM66" s="97">
        <f t="shared" si="38"/>
        <v>0.10299999999999999</v>
      </c>
      <c r="CN66" s="97">
        <f t="shared" si="53"/>
        <v>0.10173675394516442</v>
      </c>
      <c r="CO66" s="97">
        <f t="shared" si="40"/>
        <v>0.10199999999999999</v>
      </c>
      <c r="CP66" s="135">
        <f t="shared" si="54"/>
        <v>0.10000000000000009</v>
      </c>
      <c r="CQ66" s="42" t="str">
        <f t="shared" si="42"/>
        <v>門真市</v>
      </c>
      <c r="CR66" s="86">
        <f t="shared" si="58"/>
        <v>6.0841865756541526E-2</v>
      </c>
      <c r="CS66" s="86">
        <f t="shared" si="43"/>
        <v>6.0999999999999999E-2</v>
      </c>
      <c r="CT66" s="97">
        <f t="shared" si="44"/>
        <v>5.6530399317082425E-2</v>
      </c>
      <c r="CU66" s="97">
        <f t="shared" si="45"/>
        <v>5.7000000000000002E-2</v>
      </c>
      <c r="CV66" s="135">
        <f t="shared" si="46"/>
        <v>0.39999999999999969</v>
      </c>
      <c r="CW66" s="43"/>
      <c r="CX66" s="86">
        <f t="shared" si="47"/>
        <v>0.121</v>
      </c>
      <c r="CY66" s="86">
        <f t="shared" si="48"/>
        <v>0.123</v>
      </c>
      <c r="CZ66" s="136">
        <f t="shared" si="49"/>
        <v>-0.20000000000000018</v>
      </c>
      <c r="DA66" s="86">
        <f t="shared" si="50"/>
        <v>0.08</v>
      </c>
      <c r="DB66" s="86">
        <f t="shared" si="51"/>
        <v>7.8E-2</v>
      </c>
      <c r="DC66" s="136">
        <f t="shared" si="52"/>
        <v>0.20000000000000018</v>
      </c>
      <c r="DD66" s="149">
        <v>0</v>
      </c>
    </row>
    <row r="67" spans="2:108" s="15" customFormat="1" ht="13.5" customHeight="1">
      <c r="B67" s="52">
        <v>61</v>
      </c>
      <c r="C67" s="169" t="s">
        <v>17</v>
      </c>
      <c r="D67" s="77">
        <v>0</v>
      </c>
      <c r="E67" s="77">
        <v>0</v>
      </c>
      <c r="F67" s="77">
        <v>0</v>
      </c>
      <c r="G67" s="53" t="str">
        <f t="shared" si="2"/>
        <v>-</v>
      </c>
      <c r="H67" s="53" t="str">
        <f t="shared" si="3"/>
        <v>-</v>
      </c>
      <c r="I67" s="77">
        <v>0</v>
      </c>
      <c r="J67" s="77">
        <v>0</v>
      </c>
      <c r="K67" s="77" t="str">
        <f t="shared" si="4"/>
        <v>-</v>
      </c>
      <c r="L67" s="77" t="str">
        <f t="shared" si="5"/>
        <v>-</v>
      </c>
      <c r="M67" s="77">
        <v>6</v>
      </c>
      <c r="N67" s="77">
        <v>0</v>
      </c>
      <c r="O67" s="77">
        <v>0</v>
      </c>
      <c r="P67" s="53">
        <f t="shared" si="6"/>
        <v>0</v>
      </c>
      <c r="Q67" s="53">
        <f t="shared" si="7"/>
        <v>0</v>
      </c>
      <c r="R67" s="77">
        <v>0</v>
      </c>
      <c r="S67" s="77">
        <v>0</v>
      </c>
      <c r="T67" s="77" t="str">
        <f t="shared" si="8"/>
        <v>-</v>
      </c>
      <c r="U67" s="77" t="str">
        <f t="shared" si="9"/>
        <v>-</v>
      </c>
      <c r="V67" s="77">
        <v>3665</v>
      </c>
      <c r="W67" s="77">
        <v>147</v>
      </c>
      <c r="X67" s="77">
        <v>71</v>
      </c>
      <c r="Y67" s="53">
        <f t="shared" si="10"/>
        <v>4.0109140518417463E-2</v>
      </c>
      <c r="Z67" s="53">
        <f t="shared" si="11"/>
        <v>1.937244201909959E-2</v>
      </c>
      <c r="AA67" s="77">
        <v>29389230</v>
      </c>
      <c r="AB67" s="77">
        <v>21903390</v>
      </c>
      <c r="AC67" s="77">
        <f t="shared" si="12"/>
        <v>199926.73469387754</v>
      </c>
      <c r="AD67" s="77">
        <f t="shared" si="13"/>
        <v>308498.45070422534</v>
      </c>
      <c r="AE67" s="77">
        <v>3196</v>
      </c>
      <c r="AF67" s="77">
        <v>260</v>
      </c>
      <c r="AG67" s="77">
        <v>134</v>
      </c>
      <c r="AH67" s="53">
        <f t="shared" si="14"/>
        <v>8.1351689612015013E-2</v>
      </c>
      <c r="AI67" s="53">
        <f t="shared" si="15"/>
        <v>4.1927409261576974E-2</v>
      </c>
      <c r="AJ67" s="77">
        <v>69331960</v>
      </c>
      <c r="AK67" s="77">
        <v>46567440</v>
      </c>
      <c r="AL67" s="77">
        <f t="shared" si="16"/>
        <v>266661.38461538462</v>
      </c>
      <c r="AM67" s="77">
        <f t="shared" si="17"/>
        <v>347518.2089552239</v>
      </c>
      <c r="AN67" s="77">
        <v>1789</v>
      </c>
      <c r="AO67" s="77">
        <v>283</v>
      </c>
      <c r="AP67" s="77">
        <v>186</v>
      </c>
      <c r="AQ67" s="53">
        <f t="shared" si="18"/>
        <v>0.15818893236444942</v>
      </c>
      <c r="AR67" s="53">
        <f t="shared" si="19"/>
        <v>0.10396869759642258</v>
      </c>
      <c r="AS67" s="77">
        <v>73114060</v>
      </c>
      <c r="AT67" s="77">
        <v>62392530</v>
      </c>
      <c r="AU67" s="77">
        <f t="shared" si="20"/>
        <v>258353.56890459365</v>
      </c>
      <c r="AV67" s="77">
        <f t="shared" si="21"/>
        <v>335443.70967741933</v>
      </c>
      <c r="AW67" s="77">
        <v>785</v>
      </c>
      <c r="AX67" s="77">
        <v>228</v>
      </c>
      <c r="AY67" s="77">
        <v>172</v>
      </c>
      <c r="AZ67" s="53">
        <f t="shared" si="22"/>
        <v>0.29044585987261146</v>
      </c>
      <c r="BA67" s="53">
        <f t="shared" si="23"/>
        <v>0.21910828025477708</v>
      </c>
      <c r="BB67" s="77">
        <v>67343610</v>
      </c>
      <c r="BC67" s="77">
        <v>58035210</v>
      </c>
      <c r="BD67" s="77">
        <f t="shared" si="24"/>
        <v>295366.71052631579</v>
      </c>
      <c r="BE67" s="77">
        <f t="shared" si="25"/>
        <v>337414.01162790699</v>
      </c>
      <c r="BF67" s="77">
        <v>321</v>
      </c>
      <c r="BG67" s="77">
        <v>96</v>
      </c>
      <c r="BH67" s="77">
        <v>81</v>
      </c>
      <c r="BI67" s="53">
        <f t="shared" si="26"/>
        <v>0.29906542056074764</v>
      </c>
      <c r="BJ67" s="53">
        <f t="shared" si="27"/>
        <v>0.25233644859813081</v>
      </c>
      <c r="BK67" s="77">
        <v>31124440</v>
      </c>
      <c r="BL67" s="77">
        <v>28878200</v>
      </c>
      <c r="BM67" s="77">
        <f t="shared" si="28"/>
        <v>324212.91666666669</v>
      </c>
      <c r="BN67" s="77">
        <f t="shared" si="29"/>
        <v>356520.98765432101</v>
      </c>
      <c r="BO67" s="77">
        <f t="shared" si="55"/>
        <v>9762</v>
      </c>
      <c r="BP67" s="77">
        <f t="shared" si="55"/>
        <v>1014</v>
      </c>
      <c r="BQ67" s="77">
        <f t="shared" si="55"/>
        <v>644</v>
      </c>
      <c r="BR67" s="53">
        <f t="shared" si="32"/>
        <v>0.1038721573448064</v>
      </c>
      <c r="BS67" s="53">
        <f t="shared" si="33"/>
        <v>6.597008809670149E-2</v>
      </c>
      <c r="BT67" s="77">
        <f t="shared" si="56"/>
        <v>270303300</v>
      </c>
      <c r="BU67" s="77">
        <f t="shared" si="56"/>
        <v>217776770</v>
      </c>
      <c r="BV67" s="77">
        <f t="shared" si="35"/>
        <v>266571.30177514791</v>
      </c>
      <c r="BW67" s="77">
        <f t="shared" si="36"/>
        <v>338162.68633540371</v>
      </c>
      <c r="BY67" s="90">
        <v>61</v>
      </c>
      <c r="BZ67" s="169" t="s">
        <v>17</v>
      </c>
      <c r="CA67" s="133">
        <v>9287</v>
      </c>
      <c r="CB67" s="133">
        <v>996</v>
      </c>
      <c r="CC67" s="133">
        <v>614</v>
      </c>
      <c r="CD67" s="27">
        <v>0.1072466889199957</v>
      </c>
      <c r="CE67" s="27">
        <v>6.6113922687627863E-2</v>
      </c>
      <c r="CF67" s="133">
        <v>253906090</v>
      </c>
      <c r="CG67" s="133">
        <v>208188370</v>
      </c>
      <c r="CH67" s="133">
        <v>254925.79317269076</v>
      </c>
      <c r="CI67" s="133">
        <v>339069.00651465799</v>
      </c>
      <c r="CK67" s="42" t="str">
        <f t="shared" si="37"/>
        <v>豊能町</v>
      </c>
      <c r="CL67" s="86">
        <f t="shared" si="57"/>
        <v>0.10141093474426807</v>
      </c>
      <c r="CM67" s="97">
        <f t="shared" si="38"/>
        <v>0.10100000000000001</v>
      </c>
      <c r="CN67" s="97">
        <f t="shared" si="53"/>
        <v>0.10515502428091147</v>
      </c>
      <c r="CO67" s="97">
        <f t="shared" si="40"/>
        <v>0.105</v>
      </c>
      <c r="CP67" s="135">
        <f t="shared" si="54"/>
        <v>-0.39999999999999897</v>
      </c>
      <c r="CQ67" s="42" t="str">
        <f t="shared" si="42"/>
        <v>豊能町</v>
      </c>
      <c r="CR67" s="86">
        <f t="shared" si="58"/>
        <v>5.9611992945326278E-2</v>
      </c>
      <c r="CS67" s="86">
        <f t="shared" si="43"/>
        <v>0.06</v>
      </c>
      <c r="CT67" s="97">
        <f t="shared" si="44"/>
        <v>5.9955173701905118E-2</v>
      </c>
      <c r="CU67" s="97">
        <f t="shared" si="45"/>
        <v>0.06</v>
      </c>
      <c r="CV67" s="135">
        <f t="shared" si="46"/>
        <v>0</v>
      </c>
      <c r="CW67" s="43"/>
      <c r="CX67" s="86">
        <f t="shared" si="47"/>
        <v>0.121</v>
      </c>
      <c r="CY67" s="86">
        <f t="shared" si="48"/>
        <v>0.123</v>
      </c>
      <c r="CZ67" s="136">
        <f t="shared" si="49"/>
        <v>-0.20000000000000018</v>
      </c>
      <c r="DA67" s="86">
        <f t="shared" si="50"/>
        <v>0.08</v>
      </c>
      <c r="DB67" s="86">
        <f t="shared" si="51"/>
        <v>7.8E-2</v>
      </c>
      <c r="DC67" s="136">
        <f t="shared" si="52"/>
        <v>0.20000000000000018</v>
      </c>
      <c r="DD67" s="149">
        <v>0</v>
      </c>
    </row>
    <row r="68" spans="2:108" s="15" customFormat="1" ht="13.5" customHeight="1">
      <c r="B68" s="52">
        <v>62</v>
      </c>
      <c r="C68" s="169" t="s">
        <v>18</v>
      </c>
      <c r="D68" s="77">
        <v>9</v>
      </c>
      <c r="E68" s="77">
        <v>0</v>
      </c>
      <c r="F68" s="77">
        <v>0</v>
      </c>
      <c r="G68" s="53">
        <f t="shared" si="2"/>
        <v>0</v>
      </c>
      <c r="H68" s="53">
        <f t="shared" si="3"/>
        <v>0</v>
      </c>
      <c r="I68" s="77">
        <v>0</v>
      </c>
      <c r="J68" s="77">
        <v>0</v>
      </c>
      <c r="K68" s="77" t="str">
        <f t="shared" si="4"/>
        <v>-</v>
      </c>
      <c r="L68" s="77" t="str">
        <f t="shared" si="5"/>
        <v>-</v>
      </c>
      <c r="M68" s="77">
        <v>42</v>
      </c>
      <c r="N68" s="77">
        <v>8</v>
      </c>
      <c r="O68" s="77">
        <v>2</v>
      </c>
      <c r="P68" s="53">
        <f t="shared" si="6"/>
        <v>0.19047619047619047</v>
      </c>
      <c r="Q68" s="53">
        <f t="shared" si="7"/>
        <v>4.7619047619047616E-2</v>
      </c>
      <c r="R68" s="77">
        <v>1213880</v>
      </c>
      <c r="S68" s="77">
        <v>226400</v>
      </c>
      <c r="T68" s="77">
        <f t="shared" si="8"/>
        <v>151735</v>
      </c>
      <c r="U68" s="77">
        <f t="shared" si="9"/>
        <v>113200</v>
      </c>
      <c r="V68" s="77">
        <v>5255</v>
      </c>
      <c r="W68" s="77">
        <v>167</v>
      </c>
      <c r="X68" s="77">
        <v>74</v>
      </c>
      <c r="Y68" s="53">
        <f t="shared" si="10"/>
        <v>3.1779257849666981E-2</v>
      </c>
      <c r="Z68" s="53">
        <f t="shared" si="11"/>
        <v>1.4081826831588963E-2</v>
      </c>
      <c r="AA68" s="77">
        <v>32517760</v>
      </c>
      <c r="AB68" s="77">
        <v>24974360</v>
      </c>
      <c r="AC68" s="77">
        <f t="shared" si="12"/>
        <v>194717.12574850299</v>
      </c>
      <c r="AD68" s="77">
        <f t="shared" si="13"/>
        <v>337491.35135135136</v>
      </c>
      <c r="AE68" s="77">
        <v>4642</v>
      </c>
      <c r="AF68" s="77">
        <v>361</v>
      </c>
      <c r="AG68" s="77">
        <v>181</v>
      </c>
      <c r="AH68" s="53">
        <f t="shared" si="14"/>
        <v>7.7768203360620416E-2</v>
      </c>
      <c r="AI68" s="53">
        <f t="shared" si="15"/>
        <v>3.8991813873330464E-2</v>
      </c>
      <c r="AJ68" s="77">
        <v>91632370</v>
      </c>
      <c r="AK68" s="77">
        <v>66033300</v>
      </c>
      <c r="AL68" s="77">
        <f t="shared" si="16"/>
        <v>253829.27977839336</v>
      </c>
      <c r="AM68" s="77">
        <f t="shared" si="17"/>
        <v>364824.86187845306</v>
      </c>
      <c r="AN68" s="77">
        <v>2786</v>
      </c>
      <c r="AO68" s="77">
        <v>446</v>
      </c>
      <c r="AP68" s="77">
        <v>267</v>
      </c>
      <c r="AQ68" s="53">
        <f t="shared" si="18"/>
        <v>0.16008614501076812</v>
      </c>
      <c r="AR68" s="53">
        <f t="shared" si="19"/>
        <v>9.5836324479540561E-2</v>
      </c>
      <c r="AS68" s="77">
        <v>95491660</v>
      </c>
      <c r="AT68" s="77">
        <v>78017100</v>
      </c>
      <c r="AU68" s="77">
        <f t="shared" si="20"/>
        <v>214106.86098654708</v>
      </c>
      <c r="AV68" s="77">
        <f t="shared" si="21"/>
        <v>292198.8764044944</v>
      </c>
      <c r="AW68" s="77">
        <v>1209</v>
      </c>
      <c r="AX68" s="77">
        <v>353</v>
      </c>
      <c r="AY68" s="77">
        <v>224</v>
      </c>
      <c r="AZ68" s="53">
        <f t="shared" si="22"/>
        <v>0.29197684036393712</v>
      </c>
      <c r="BA68" s="53">
        <f t="shared" si="23"/>
        <v>0.18527708850289495</v>
      </c>
      <c r="BB68" s="77">
        <v>83285070</v>
      </c>
      <c r="BC68" s="77">
        <v>70491220</v>
      </c>
      <c r="BD68" s="77">
        <f t="shared" si="24"/>
        <v>235935.04249291786</v>
      </c>
      <c r="BE68" s="77">
        <f t="shared" si="25"/>
        <v>314692.94642857142</v>
      </c>
      <c r="BF68" s="77">
        <v>463</v>
      </c>
      <c r="BG68" s="77">
        <v>153</v>
      </c>
      <c r="BH68" s="77">
        <v>108</v>
      </c>
      <c r="BI68" s="53">
        <f t="shared" si="26"/>
        <v>0.33045356371490281</v>
      </c>
      <c r="BJ68" s="53">
        <f t="shared" si="27"/>
        <v>0.23326133909287258</v>
      </c>
      <c r="BK68" s="77">
        <v>46257390</v>
      </c>
      <c r="BL68" s="77">
        <v>42315890</v>
      </c>
      <c r="BM68" s="77">
        <f t="shared" si="28"/>
        <v>302335.8823529412</v>
      </c>
      <c r="BN68" s="77">
        <f t="shared" si="29"/>
        <v>391813.79629629629</v>
      </c>
      <c r="BO68" s="77">
        <f t="shared" si="55"/>
        <v>14406</v>
      </c>
      <c r="BP68" s="77">
        <f t="shared" si="55"/>
        <v>1488</v>
      </c>
      <c r="BQ68" s="77">
        <f t="shared" si="55"/>
        <v>856</v>
      </c>
      <c r="BR68" s="53">
        <f t="shared" si="32"/>
        <v>0.10329029571012079</v>
      </c>
      <c r="BS68" s="53">
        <f t="shared" si="33"/>
        <v>5.9419686241843676E-2</v>
      </c>
      <c r="BT68" s="77">
        <f t="shared" si="56"/>
        <v>350398130</v>
      </c>
      <c r="BU68" s="77">
        <f t="shared" si="56"/>
        <v>282058270</v>
      </c>
      <c r="BV68" s="77">
        <f t="shared" si="35"/>
        <v>235482.61424731184</v>
      </c>
      <c r="BW68" s="77">
        <f t="shared" si="36"/>
        <v>329507.32476635516</v>
      </c>
      <c r="BY68" s="90">
        <v>62</v>
      </c>
      <c r="BZ68" s="169" t="s">
        <v>18</v>
      </c>
      <c r="CA68" s="133">
        <v>13662</v>
      </c>
      <c r="CB68" s="133">
        <v>1396</v>
      </c>
      <c r="CC68" s="133">
        <v>792</v>
      </c>
      <c r="CD68" s="27">
        <v>0.10218123261601522</v>
      </c>
      <c r="CE68" s="27">
        <v>5.7971014492753624E-2</v>
      </c>
      <c r="CF68" s="133">
        <v>327306700</v>
      </c>
      <c r="CG68" s="133">
        <v>254592560</v>
      </c>
      <c r="CH68" s="133">
        <v>234460.38681948424</v>
      </c>
      <c r="CI68" s="133">
        <v>321455.25252525252</v>
      </c>
      <c r="CK68" s="42" t="str">
        <f t="shared" si="37"/>
        <v>和泉市</v>
      </c>
      <c r="CL68" s="86">
        <f t="shared" si="57"/>
        <v>9.9318300996329309E-2</v>
      </c>
      <c r="CM68" s="97">
        <f t="shared" si="38"/>
        <v>9.9000000000000005E-2</v>
      </c>
      <c r="CN68" s="97">
        <f t="shared" si="53"/>
        <v>9.8583169090030121E-2</v>
      </c>
      <c r="CO68" s="97">
        <f t="shared" si="40"/>
        <v>9.9000000000000005E-2</v>
      </c>
      <c r="CP68" s="135">
        <f t="shared" si="54"/>
        <v>0</v>
      </c>
      <c r="CQ68" s="42" t="str">
        <f t="shared" si="42"/>
        <v>交野市</v>
      </c>
      <c r="CR68" s="86">
        <f t="shared" si="58"/>
        <v>5.9419686241843676E-2</v>
      </c>
      <c r="CS68" s="86">
        <f t="shared" si="43"/>
        <v>5.8999999999999997E-2</v>
      </c>
      <c r="CT68" s="97">
        <f t="shared" si="44"/>
        <v>5.7971014492753624E-2</v>
      </c>
      <c r="CU68" s="97">
        <f t="shared" si="45"/>
        <v>5.8000000000000003E-2</v>
      </c>
      <c r="CV68" s="135">
        <f t="shared" si="46"/>
        <v>9.9999999999999395E-2</v>
      </c>
      <c r="CW68" s="43"/>
      <c r="CX68" s="86">
        <f t="shared" si="47"/>
        <v>0.121</v>
      </c>
      <c r="CY68" s="86">
        <f t="shared" si="48"/>
        <v>0.123</v>
      </c>
      <c r="CZ68" s="136">
        <f t="shared" si="49"/>
        <v>-0.20000000000000018</v>
      </c>
      <c r="DA68" s="86">
        <f t="shared" si="50"/>
        <v>0.08</v>
      </c>
      <c r="DB68" s="86">
        <f t="shared" si="51"/>
        <v>7.8E-2</v>
      </c>
      <c r="DC68" s="136">
        <f t="shared" si="52"/>
        <v>0.20000000000000018</v>
      </c>
      <c r="DD68" s="149">
        <v>0</v>
      </c>
    </row>
    <row r="69" spans="2:108" s="15" customFormat="1" ht="13.5" customHeight="1">
      <c r="B69" s="52">
        <v>63</v>
      </c>
      <c r="C69" s="169" t="s">
        <v>27</v>
      </c>
      <c r="D69" s="77">
        <v>9</v>
      </c>
      <c r="E69" s="77">
        <v>4</v>
      </c>
      <c r="F69" s="77">
        <v>2</v>
      </c>
      <c r="G69" s="53">
        <f t="shared" si="2"/>
        <v>0.44444444444444442</v>
      </c>
      <c r="H69" s="53">
        <f t="shared" si="3"/>
        <v>0.22222222222222221</v>
      </c>
      <c r="I69" s="77">
        <v>1959040</v>
      </c>
      <c r="J69" s="77">
        <v>1651260</v>
      </c>
      <c r="K69" s="77">
        <f t="shared" si="4"/>
        <v>489760</v>
      </c>
      <c r="L69" s="77">
        <f t="shared" si="5"/>
        <v>825630</v>
      </c>
      <c r="M69" s="77">
        <v>16</v>
      </c>
      <c r="N69" s="77">
        <v>2</v>
      </c>
      <c r="O69" s="77">
        <v>1</v>
      </c>
      <c r="P69" s="53">
        <f t="shared" si="6"/>
        <v>0.125</v>
      </c>
      <c r="Q69" s="53">
        <f t="shared" si="7"/>
        <v>6.25E-2</v>
      </c>
      <c r="R69" s="77">
        <v>1104910</v>
      </c>
      <c r="S69" s="77">
        <v>1045590</v>
      </c>
      <c r="T69" s="77">
        <f t="shared" si="8"/>
        <v>552455</v>
      </c>
      <c r="U69" s="77">
        <f t="shared" si="9"/>
        <v>1045590</v>
      </c>
      <c r="V69" s="77">
        <v>3749</v>
      </c>
      <c r="W69" s="77">
        <v>143</v>
      </c>
      <c r="X69" s="77">
        <v>69</v>
      </c>
      <c r="Y69" s="53">
        <f t="shared" si="10"/>
        <v>3.8143504934649242E-2</v>
      </c>
      <c r="Z69" s="53">
        <f t="shared" si="11"/>
        <v>1.8404907975460124E-2</v>
      </c>
      <c r="AA69" s="77">
        <v>44509420</v>
      </c>
      <c r="AB69" s="77">
        <v>32765170</v>
      </c>
      <c r="AC69" s="77">
        <f t="shared" si="12"/>
        <v>311254.68531468534</v>
      </c>
      <c r="AD69" s="77">
        <f t="shared" si="13"/>
        <v>474857.53623188403</v>
      </c>
      <c r="AE69" s="77">
        <v>3183</v>
      </c>
      <c r="AF69" s="77">
        <v>284</v>
      </c>
      <c r="AG69" s="77">
        <v>116</v>
      </c>
      <c r="AH69" s="53">
        <f t="shared" si="14"/>
        <v>8.9224002513352177E-2</v>
      </c>
      <c r="AI69" s="53">
        <f t="shared" si="15"/>
        <v>3.6443606660383286E-2</v>
      </c>
      <c r="AJ69" s="77">
        <v>64331350</v>
      </c>
      <c r="AK69" s="77">
        <v>43858630</v>
      </c>
      <c r="AL69" s="77">
        <f t="shared" si="16"/>
        <v>226518.838028169</v>
      </c>
      <c r="AM69" s="77">
        <f t="shared" si="17"/>
        <v>378091.63793103449</v>
      </c>
      <c r="AN69" s="77">
        <v>2040</v>
      </c>
      <c r="AO69" s="77">
        <v>377</v>
      </c>
      <c r="AP69" s="77">
        <v>219</v>
      </c>
      <c r="AQ69" s="53">
        <f t="shared" si="18"/>
        <v>0.18480392156862746</v>
      </c>
      <c r="AR69" s="53">
        <f t="shared" si="19"/>
        <v>0.10735294117647058</v>
      </c>
      <c r="AS69" s="77">
        <v>105960230</v>
      </c>
      <c r="AT69" s="77">
        <v>86030020</v>
      </c>
      <c r="AU69" s="77">
        <f t="shared" si="20"/>
        <v>281061.61803713528</v>
      </c>
      <c r="AV69" s="77">
        <f t="shared" si="21"/>
        <v>392831.14155251143</v>
      </c>
      <c r="AW69" s="77">
        <v>1077</v>
      </c>
      <c r="AX69" s="77">
        <v>317</v>
      </c>
      <c r="AY69" s="77">
        <v>211</v>
      </c>
      <c r="AZ69" s="53">
        <f t="shared" si="22"/>
        <v>0.29433611884865368</v>
      </c>
      <c r="BA69" s="53">
        <f t="shared" si="23"/>
        <v>0.19591457753017641</v>
      </c>
      <c r="BB69" s="77">
        <v>99339120</v>
      </c>
      <c r="BC69" s="77">
        <v>82419050</v>
      </c>
      <c r="BD69" s="77">
        <f t="shared" si="24"/>
        <v>313372.61829652998</v>
      </c>
      <c r="BE69" s="77">
        <f t="shared" si="25"/>
        <v>390611.6113744076</v>
      </c>
      <c r="BF69" s="77">
        <v>470</v>
      </c>
      <c r="BG69" s="77">
        <v>157</v>
      </c>
      <c r="BH69" s="77">
        <v>119</v>
      </c>
      <c r="BI69" s="53">
        <f t="shared" si="26"/>
        <v>0.33404255319148934</v>
      </c>
      <c r="BJ69" s="53">
        <f t="shared" si="27"/>
        <v>0.2531914893617021</v>
      </c>
      <c r="BK69" s="77">
        <v>51683550</v>
      </c>
      <c r="BL69" s="77">
        <v>46064320</v>
      </c>
      <c r="BM69" s="77">
        <f t="shared" si="28"/>
        <v>329194.58598726115</v>
      </c>
      <c r="BN69" s="77">
        <f t="shared" si="29"/>
        <v>387095.12605042016</v>
      </c>
      <c r="BO69" s="77">
        <f t="shared" si="55"/>
        <v>10544</v>
      </c>
      <c r="BP69" s="77">
        <f t="shared" si="55"/>
        <v>1284</v>
      </c>
      <c r="BQ69" s="77">
        <f t="shared" si="55"/>
        <v>737</v>
      </c>
      <c r="BR69" s="53">
        <f t="shared" si="32"/>
        <v>0.12177541729893779</v>
      </c>
      <c r="BS69" s="53">
        <f t="shared" si="33"/>
        <v>6.9897572078907441E-2</v>
      </c>
      <c r="BT69" s="77">
        <f t="shared" si="56"/>
        <v>368887620</v>
      </c>
      <c r="BU69" s="77">
        <f t="shared" si="56"/>
        <v>293834040</v>
      </c>
      <c r="BV69" s="77">
        <f t="shared" si="35"/>
        <v>287295.65420560748</v>
      </c>
      <c r="BW69" s="77">
        <f t="shared" si="36"/>
        <v>398689.3351424695</v>
      </c>
      <c r="BY69" s="90">
        <v>63</v>
      </c>
      <c r="BZ69" s="169" t="s">
        <v>27</v>
      </c>
      <c r="CA69" s="133">
        <v>9933</v>
      </c>
      <c r="CB69" s="133">
        <v>1199</v>
      </c>
      <c r="CC69" s="133">
        <v>663</v>
      </c>
      <c r="CD69" s="27">
        <v>0.12070874861572536</v>
      </c>
      <c r="CE69" s="27">
        <v>6.6747206282090008E-2</v>
      </c>
      <c r="CF69" s="133">
        <v>326439060</v>
      </c>
      <c r="CG69" s="133">
        <v>260420900</v>
      </c>
      <c r="CH69" s="133">
        <v>272259.43286071724</v>
      </c>
      <c r="CI69" s="133">
        <v>392791.7043740573</v>
      </c>
      <c r="CK69" s="42" t="str">
        <f t="shared" si="37"/>
        <v>住之江区</v>
      </c>
      <c r="CL69" s="86">
        <f t="shared" si="57"/>
        <v>9.8480326890409073E-2</v>
      </c>
      <c r="CM69" s="97">
        <f t="shared" si="38"/>
        <v>9.8000000000000004E-2</v>
      </c>
      <c r="CN69" s="97">
        <f t="shared" si="53"/>
        <v>0.10325794949445612</v>
      </c>
      <c r="CO69" s="97">
        <f t="shared" si="40"/>
        <v>0.10299999999999999</v>
      </c>
      <c r="CP69" s="135">
        <f t="shared" si="54"/>
        <v>-0.49999999999999906</v>
      </c>
      <c r="CQ69" s="42" t="str">
        <f t="shared" si="42"/>
        <v>港区</v>
      </c>
      <c r="CR69" s="86">
        <f t="shared" si="58"/>
        <v>5.9323947903335089E-2</v>
      </c>
      <c r="CS69" s="86">
        <f t="shared" si="43"/>
        <v>5.8999999999999997E-2</v>
      </c>
      <c r="CT69" s="97">
        <f t="shared" si="44"/>
        <v>5.573821825583216E-2</v>
      </c>
      <c r="CU69" s="97">
        <f t="shared" si="45"/>
        <v>5.6000000000000001E-2</v>
      </c>
      <c r="CV69" s="135">
        <f t="shared" si="46"/>
        <v>0.2999999999999996</v>
      </c>
      <c r="CW69" s="43"/>
      <c r="CX69" s="86">
        <f t="shared" si="47"/>
        <v>0.121</v>
      </c>
      <c r="CY69" s="86">
        <f t="shared" si="48"/>
        <v>0.123</v>
      </c>
      <c r="CZ69" s="136">
        <f t="shared" si="49"/>
        <v>-0.20000000000000018</v>
      </c>
      <c r="DA69" s="86">
        <f t="shared" si="50"/>
        <v>0.08</v>
      </c>
      <c r="DB69" s="86">
        <f t="shared" si="51"/>
        <v>7.8E-2</v>
      </c>
      <c r="DC69" s="136">
        <f t="shared" si="52"/>
        <v>0.20000000000000018</v>
      </c>
      <c r="DD69" s="149">
        <v>0</v>
      </c>
    </row>
    <row r="70" spans="2:108" s="15" customFormat="1" ht="13.5" customHeight="1">
      <c r="B70" s="52">
        <v>64</v>
      </c>
      <c r="C70" s="169" t="s">
        <v>46</v>
      </c>
      <c r="D70" s="77">
        <v>45</v>
      </c>
      <c r="E70" s="77">
        <v>6</v>
      </c>
      <c r="F70" s="77">
        <v>1</v>
      </c>
      <c r="G70" s="53">
        <f t="shared" si="2"/>
        <v>0.13333333333333333</v>
      </c>
      <c r="H70" s="53">
        <f t="shared" si="3"/>
        <v>2.2222222222222223E-2</v>
      </c>
      <c r="I70" s="77">
        <v>1032120</v>
      </c>
      <c r="J70" s="77">
        <v>200260</v>
      </c>
      <c r="K70" s="77">
        <f t="shared" si="4"/>
        <v>172020</v>
      </c>
      <c r="L70" s="77">
        <f t="shared" si="5"/>
        <v>200260</v>
      </c>
      <c r="M70" s="77">
        <v>108</v>
      </c>
      <c r="N70" s="77">
        <v>11</v>
      </c>
      <c r="O70" s="77">
        <v>6</v>
      </c>
      <c r="P70" s="53">
        <f t="shared" si="6"/>
        <v>0.10185185185185185</v>
      </c>
      <c r="Q70" s="53">
        <f t="shared" si="7"/>
        <v>5.5555555555555552E-2</v>
      </c>
      <c r="R70" s="77">
        <v>2128750</v>
      </c>
      <c r="S70" s="77">
        <v>2002760</v>
      </c>
      <c r="T70" s="77">
        <f t="shared" si="8"/>
        <v>193522.72727272726</v>
      </c>
      <c r="U70" s="77">
        <f t="shared" si="9"/>
        <v>333793.33333333331</v>
      </c>
      <c r="V70" s="77">
        <v>4077</v>
      </c>
      <c r="W70" s="77">
        <v>136</v>
      </c>
      <c r="X70" s="77">
        <v>68</v>
      </c>
      <c r="Y70" s="53">
        <f t="shared" si="10"/>
        <v>3.3357861172430711E-2</v>
      </c>
      <c r="Z70" s="53">
        <f t="shared" si="11"/>
        <v>1.6678930586215356E-2</v>
      </c>
      <c r="AA70" s="77">
        <v>37858310</v>
      </c>
      <c r="AB70" s="77">
        <v>23480370</v>
      </c>
      <c r="AC70" s="77">
        <f t="shared" si="12"/>
        <v>278369.92647058825</v>
      </c>
      <c r="AD70" s="77">
        <f t="shared" si="13"/>
        <v>345299.5588235294</v>
      </c>
      <c r="AE70" s="77">
        <v>3451</v>
      </c>
      <c r="AF70" s="77">
        <v>265</v>
      </c>
      <c r="AG70" s="77">
        <v>131</v>
      </c>
      <c r="AH70" s="53">
        <f t="shared" si="14"/>
        <v>7.6789336424224863E-2</v>
      </c>
      <c r="AI70" s="53">
        <f t="shared" si="15"/>
        <v>3.7960011590843237E-2</v>
      </c>
      <c r="AJ70" s="77">
        <v>67997980</v>
      </c>
      <c r="AK70" s="77">
        <v>44360650</v>
      </c>
      <c r="AL70" s="77">
        <f t="shared" si="16"/>
        <v>256596.15094339623</v>
      </c>
      <c r="AM70" s="77">
        <f t="shared" si="17"/>
        <v>338630.91603053437</v>
      </c>
      <c r="AN70" s="77">
        <v>1903</v>
      </c>
      <c r="AO70" s="77">
        <v>283</v>
      </c>
      <c r="AP70" s="77">
        <v>169</v>
      </c>
      <c r="AQ70" s="53">
        <f t="shared" si="18"/>
        <v>0.1487125591171834</v>
      </c>
      <c r="AR70" s="53">
        <f t="shared" si="19"/>
        <v>8.8807146610614812E-2</v>
      </c>
      <c r="AS70" s="77">
        <v>100991440</v>
      </c>
      <c r="AT70" s="77">
        <v>65313850</v>
      </c>
      <c r="AU70" s="77">
        <f t="shared" si="20"/>
        <v>356860.21201413427</v>
      </c>
      <c r="AV70" s="77">
        <f t="shared" si="21"/>
        <v>386472.48520710057</v>
      </c>
      <c r="AW70" s="77">
        <v>965</v>
      </c>
      <c r="AX70" s="77">
        <v>237</v>
      </c>
      <c r="AY70" s="77">
        <v>149</v>
      </c>
      <c r="AZ70" s="53">
        <f t="shared" si="22"/>
        <v>0.24559585492227978</v>
      </c>
      <c r="BA70" s="53">
        <f t="shared" si="23"/>
        <v>0.15440414507772021</v>
      </c>
      <c r="BB70" s="77">
        <v>65927810</v>
      </c>
      <c r="BC70" s="77">
        <v>49901860</v>
      </c>
      <c r="BD70" s="77">
        <f t="shared" si="24"/>
        <v>278176.4135021097</v>
      </c>
      <c r="BE70" s="77">
        <f t="shared" si="25"/>
        <v>334911.81208053691</v>
      </c>
      <c r="BF70" s="77">
        <v>411</v>
      </c>
      <c r="BG70" s="77">
        <v>119</v>
      </c>
      <c r="BH70" s="77">
        <v>96</v>
      </c>
      <c r="BI70" s="53">
        <f t="shared" si="26"/>
        <v>0.28953771289537711</v>
      </c>
      <c r="BJ70" s="53">
        <f t="shared" si="27"/>
        <v>0.23357664233576642</v>
      </c>
      <c r="BK70" s="77">
        <v>39964950</v>
      </c>
      <c r="BL70" s="77">
        <v>32804450</v>
      </c>
      <c r="BM70" s="77">
        <f t="shared" si="28"/>
        <v>335839.91596638656</v>
      </c>
      <c r="BN70" s="77">
        <f t="shared" si="29"/>
        <v>341713.02083333331</v>
      </c>
      <c r="BO70" s="77">
        <f t="shared" si="55"/>
        <v>10960</v>
      </c>
      <c r="BP70" s="77">
        <f t="shared" si="55"/>
        <v>1057</v>
      </c>
      <c r="BQ70" s="77">
        <f t="shared" si="55"/>
        <v>620</v>
      </c>
      <c r="BR70" s="53">
        <f t="shared" si="32"/>
        <v>9.6441605839416064E-2</v>
      </c>
      <c r="BS70" s="53">
        <f t="shared" si="33"/>
        <v>5.6569343065693431E-2</v>
      </c>
      <c r="BT70" s="77">
        <f t="shared" si="56"/>
        <v>315901360</v>
      </c>
      <c r="BU70" s="77">
        <f t="shared" si="56"/>
        <v>218064200</v>
      </c>
      <c r="BV70" s="77">
        <f t="shared" si="35"/>
        <v>298865.99810785241</v>
      </c>
      <c r="BW70" s="77">
        <f t="shared" si="36"/>
        <v>351716.45161290321</v>
      </c>
      <c r="BY70" s="90">
        <v>64</v>
      </c>
      <c r="BZ70" s="169" t="s">
        <v>46</v>
      </c>
      <c r="CA70" s="133">
        <v>10465</v>
      </c>
      <c r="CB70" s="133">
        <v>1043</v>
      </c>
      <c r="CC70" s="133">
        <v>576</v>
      </c>
      <c r="CD70" s="27">
        <v>9.9665551839464878E-2</v>
      </c>
      <c r="CE70" s="27">
        <v>5.504061156235069E-2</v>
      </c>
      <c r="CF70" s="133">
        <v>293147900</v>
      </c>
      <c r="CG70" s="133">
        <v>197788400</v>
      </c>
      <c r="CH70" s="133">
        <v>281062.2243528284</v>
      </c>
      <c r="CI70" s="133">
        <v>343382.63888888888</v>
      </c>
      <c r="CK70" s="42" t="str">
        <f t="shared" si="37"/>
        <v>阪南市</v>
      </c>
      <c r="CL70" s="86">
        <f t="shared" si="57"/>
        <v>9.6441605839416064E-2</v>
      </c>
      <c r="CM70" s="97">
        <f t="shared" si="38"/>
        <v>9.6000000000000002E-2</v>
      </c>
      <c r="CN70" s="97">
        <f t="shared" si="53"/>
        <v>9.9665551839464878E-2</v>
      </c>
      <c r="CO70" s="97">
        <f t="shared" si="40"/>
        <v>0.1</v>
      </c>
      <c r="CP70" s="135">
        <f t="shared" si="54"/>
        <v>-0.40000000000000036</v>
      </c>
      <c r="CQ70" s="42" t="str">
        <f t="shared" si="42"/>
        <v>富田林市</v>
      </c>
      <c r="CR70" s="86">
        <f t="shared" si="58"/>
        <v>5.9290780141843968E-2</v>
      </c>
      <c r="CS70" s="86">
        <f t="shared" si="43"/>
        <v>5.8999999999999997E-2</v>
      </c>
      <c r="CT70" s="97">
        <f t="shared" si="44"/>
        <v>5.6660878193996525E-2</v>
      </c>
      <c r="CU70" s="97">
        <f t="shared" si="45"/>
        <v>5.7000000000000002E-2</v>
      </c>
      <c r="CV70" s="135">
        <f t="shared" si="46"/>
        <v>0.19999999999999948</v>
      </c>
      <c r="CW70" s="43"/>
      <c r="CX70" s="86">
        <f t="shared" si="47"/>
        <v>0.121</v>
      </c>
      <c r="CY70" s="86">
        <f t="shared" si="48"/>
        <v>0.123</v>
      </c>
      <c r="CZ70" s="136">
        <f t="shared" si="49"/>
        <v>-0.20000000000000018</v>
      </c>
      <c r="DA70" s="86">
        <f t="shared" si="50"/>
        <v>0.08</v>
      </c>
      <c r="DB70" s="86">
        <f t="shared" si="51"/>
        <v>7.8E-2</v>
      </c>
      <c r="DC70" s="136">
        <f t="shared" si="52"/>
        <v>0.20000000000000018</v>
      </c>
      <c r="DD70" s="149">
        <v>0</v>
      </c>
    </row>
    <row r="71" spans="2:108" s="15" customFormat="1" ht="13.5" customHeight="1">
      <c r="B71" s="52">
        <v>65</v>
      </c>
      <c r="C71" s="169" t="s">
        <v>11</v>
      </c>
      <c r="D71" s="77">
        <v>4</v>
      </c>
      <c r="E71" s="77">
        <v>1</v>
      </c>
      <c r="F71" s="77">
        <v>1</v>
      </c>
      <c r="G71" s="53">
        <f t="shared" si="2"/>
        <v>0.25</v>
      </c>
      <c r="H71" s="53">
        <f t="shared" si="3"/>
        <v>0.25</v>
      </c>
      <c r="I71" s="77">
        <v>244970</v>
      </c>
      <c r="J71" s="77">
        <v>244970</v>
      </c>
      <c r="K71" s="77">
        <f t="shared" si="4"/>
        <v>244970</v>
      </c>
      <c r="L71" s="77">
        <f t="shared" si="5"/>
        <v>244970</v>
      </c>
      <c r="M71" s="77">
        <v>25</v>
      </c>
      <c r="N71" s="77">
        <v>5</v>
      </c>
      <c r="O71" s="77">
        <v>2</v>
      </c>
      <c r="P71" s="53">
        <f t="shared" si="6"/>
        <v>0.2</v>
      </c>
      <c r="Q71" s="53">
        <f t="shared" si="7"/>
        <v>0.08</v>
      </c>
      <c r="R71" s="77">
        <v>1957130</v>
      </c>
      <c r="S71" s="77">
        <v>1867780</v>
      </c>
      <c r="T71" s="77">
        <f t="shared" si="8"/>
        <v>391426</v>
      </c>
      <c r="U71" s="77">
        <f t="shared" si="9"/>
        <v>933890</v>
      </c>
      <c r="V71" s="77">
        <v>2101</v>
      </c>
      <c r="W71" s="77">
        <v>67</v>
      </c>
      <c r="X71" s="77">
        <v>31</v>
      </c>
      <c r="Y71" s="53">
        <f t="shared" si="10"/>
        <v>3.1889576392194197E-2</v>
      </c>
      <c r="Z71" s="53">
        <f t="shared" si="11"/>
        <v>1.4754878629224179E-2</v>
      </c>
      <c r="AA71" s="77">
        <v>15707570</v>
      </c>
      <c r="AB71" s="77">
        <v>12388850</v>
      </c>
      <c r="AC71" s="77">
        <f t="shared" si="12"/>
        <v>234441.3432835821</v>
      </c>
      <c r="AD71" s="77">
        <f t="shared" si="13"/>
        <v>399640.32258064515</v>
      </c>
      <c r="AE71" s="77">
        <v>1637</v>
      </c>
      <c r="AF71" s="77">
        <v>106</v>
      </c>
      <c r="AG71" s="77">
        <v>55</v>
      </c>
      <c r="AH71" s="53">
        <f t="shared" si="14"/>
        <v>6.4752596212584002E-2</v>
      </c>
      <c r="AI71" s="53">
        <f t="shared" si="15"/>
        <v>3.3598045204642636E-2</v>
      </c>
      <c r="AJ71" s="77">
        <v>26155530</v>
      </c>
      <c r="AK71" s="77">
        <v>20387680</v>
      </c>
      <c r="AL71" s="77">
        <f t="shared" si="16"/>
        <v>246750.28301886792</v>
      </c>
      <c r="AM71" s="77">
        <f t="shared" si="17"/>
        <v>370685.09090909088</v>
      </c>
      <c r="AN71" s="77">
        <v>987</v>
      </c>
      <c r="AO71" s="77">
        <v>119</v>
      </c>
      <c r="AP71" s="77">
        <v>64</v>
      </c>
      <c r="AQ71" s="53">
        <f t="shared" si="18"/>
        <v>0.12056737588652482</v>
      </c>
      <c r="AR71" s="53">
        <f t="shared" si="19"/>
        <v>6.4842958459979741E-2</v>
      </c>
      <c r="AS71" s="77">
        <v>27990590</v>
      </c>
      <c r="AT71" s="77">
        <v>22238190</v>
      </c>
      <c r="AU71" s="77">
        <f t="shared" si="20"/>
        <v>235215.04201680672</v>
      </c>
      <c r="AV71" s="77">
        <f t="shared" si="21"/>
        <v>347471.71875</v>
      </c>
      <c r="AW71" s="77">
        <v>513</v>
      </c>
      <c r="AX71" s="77">
        <v>122</v>
      </c>
      <c r="AY71" s="77">
        <v>88</v>
      </c>
      <c r="AZ71" s="53">
        <f t="shared" si="22"/>
        <v>0.23781676413255359</v>
      </c>
      <c r="BA71" s="53">
        <f t="shared" si="23"/>
        <v>0.17153996101364521</v>
      </c>
      <c r="BB71" s="77">
        <v>30711710</v>
      </c>
      <c r="BC71" s="77">
        <v>27004590</v>
      </c>
      <c r="BD71" s="77">
        <f t="shared" si="24"/>
        <v>251735.32786885247</v>
      </c>
      <c r="BE71" s="77">
        <f t="shared" si="25"/>
        <v>306870.34090909088</v>
      </c>
      <c r="BF71" s="77">
        <v>241</v>
      </c>
      <c r="BG71" s="77">
        <v>75</v>
      </c>
      <c r="BH71" s="77">
        <v>63</v>
      </c>
      <c r="BI71" s="53">
        <f t="shared" si="26"/>
        <v>0.31120331950207469</v>
      </c>
      <c r="BJ71" s="53">
        <f t="shared" si="27"/>
        <v>0.26141078838174275</v>
      </c>
      <c r="BK71" s="77">
        <v>21054650</v>
      </c>
      <c r="BL71" s="77">
        <v>19555420</v>
      </c>
      <c r="BM71" s="77">
        <f t="shared" si="28"/>
        <v>280728.66666666669</v>
      </c>
      <c r="BN71" s="77">
        <f t="shared" si="29"/>
        <v>310403.49206349207</v>
      </c>
      <c r="BO71" s="77">
        <f t="shared" si="55"/>
        <v>5508</v>
      </c>
      <c r="BP71" s="77">
        <f t="shared" si="55"/>
        <v>495</v>
      </c>
      <c r="BQ71" s="77">
        <f t="shared" si="55"/>
        <v>304</v>
      </c>
      <c r="BR71" s="53">
        <f t="shared" si="32"/>
        <v>8.9869281045751634E-2</v>
      </c>
      <c r="BS71" s="53">
        <f t="shared" si="33"/>
        <v>5.5192447349310093E-2</v>
      </c>
      <c r="BT71" s="77">
        <f t="shared" si="56"/>
        <v>123822150</v>
      </c>
      <c r="BU71" s="77">
        <f t="shared" si="56"/>
        <v>103687480</v>
      </c>
      <c r="BV71" s="77">
        <f t="shared" si="35"/>
        <v>250145.75757575757</v>
      </c>
      <c r="BW71" s="77">
        <f t="shared" si="36"/>
        <v>341077.23684210528</v>
      </c>
      <c r="BY71" s="90">
        <v>65</v>
      </c>
      <c r="BZ71" s="169" t="s">
        <v>11</v>
      </c>
      <c r="CA71" s="133">
        <v>5213</v>
      </c>
      <c r="CB71" s="133">
        <v>455</v>
      </c>
      <c r="CC71" s="133">
        <v>261</v>
      </c>
      <c r="CD71" s="27">
        <v>8.7281795511221949E-2</v>
      </c>
      <c r="CE71" s="27">
        <v>5.006713984270094E-2</v>
      </c>
      <c r="CF71" s="133">
        <v>114452320</v>
      </c>
      <c r="CG71" s="133">
        <v>90869120</v>
      </c>
      <c r="CH71" s="133">
        <v>251543.56043956045</v>
      </c>
      <c r="CI71" s="133">
        <v>348157.54789272032</v>
      </c>
      <c r="CK71" s="42" t="str">
        <f t="shared" si="37"/>
        <v>門真市</v>
      </c>
      <c r="CL71" s="86">
        <f t="shared" ref="CL71:CL80" si="59">LARGE(BR$7:BR$80,ROW(A65))</f>
        <v>9.45164960182025E-2</v>
      </c>
      <c r="CM71" s="97">
        <f t="shared" si="38"/>
        <v>9.5000000000000001E-2</v>
      </c>
      <c r="CN71" s="97">
        <f t="shared" si="53"/>
        <v>9.1435075405482305E-2</v>
      </c>
      <c r="CO71" s="97">
        <f t="shared" si="40"/>
        <v>9.0999999999999998E-2</v>
      </c>
      <c r="CP71" s="135">
        <f t="shared" si="54"/>
        <v>0.40000000000000036</v>
      </c>
      <c r="CQ71" s="42" t="str">
        <f t="shared" si="42"/>
        <v>大正区</v>
      </c>
      <c r="CR71" s="86">
        <f t="shared" ref="CR71:CR80" si="60">LARGE(BS$7:BS$80,ROW(A65))</f>
        <v>5.7945639486409871E-2</v>
      </c>
      <c r="CS71" s="86">
        <f t="shared" si="43"/>
        <v>5.8000000000000003E-2</v>
      </c>
      <c r="CT71" s="97">
        <f t="shared" si="44"/>
        <v>5.7494329087419298E-2</v>
      </c>
      <c r="CU71" s="97">
        <f t="shared" si="45"/>
        <v>5.7000000000000002E-2</v>
      </c>
      <c r="CV71" s="135">
        <f t="shared" si="46"/>
        <v>0.10000000000000009</v>
      </c>
      <c r="CW71" s="43"/>
      <c r="CX71" s="86">
        <f t="shared" si="47"/>
        <v>0.121</v>
      </c>
      <c r="CY71" s="86">
        <f t="shared" si="48"/>
        <v>0.123</v>
      </c>
      <c r="CZ71" s="136">
        <f t="shared" si="49"/>
        <v>-0.20000000000000018</v>
      </c>
      <c r="DA71" s="86">
        <f t="shared" si="50"/>
        <v>0.08</v>
      </c>
      <c r="DB71" s="86">
        <f t="shared" si="51"/>
        <v>7.8E-2</v>
      </c>
      <c r="DC71" s="136">
        <f t="shared" si="52"/>
        <v>0.20000000000000018</v>
      </c>
      <c r="DD71" s="149">
        <v>0</v>
      </c>
    </row>
    <row r="72" spans="2:108" s="15" customFormat="1" ht="13.5" customHeight="1">
      <c r="B72" s="52">
        <v>66</v>
      </c>
      <c r="C72" s="169" t="s">
        <v>6</v>
      </c>
      <c r="D72" s="77">
        <v>5</v>
      </c>
      <c r="E72" s="77">
        <v>2</v>
      </c>
      <c r="F72" s="77">
        <v>0</v>
      </c>
      <c r="G72" s="53">
        <f t="shared" ref="G72:G80" si="61">IFERROR(E72/D72,"-")</f>
        <v>0.4</v>
      </c>
      <c r="H72" s="53">
        <f t="shared" ref="H72:H80" si="62">IFERROR(F72/D72,"-")</f>
        <v>0</v>
      </c>
      <c r="I72" s="77">
        <v>195250</v>
      </c>
      <c r="J72" s="77">
        <v>0</v>
      </c>
      <c r="K72" s="77">
        <f t="shared" ref="K72:K80" si="63">IFERROR(I72/E72,"-")</f>
        <v>97625</v>
      </c>
      <c r="L72" s="77" t="str">
        <f t="shared" ref="L72:L80" si="64">IFERROR(J72/F72,"-")</f>
        <v>-</v>
      </c>
      <c r="M72" s="77">
        <v>10</v>
      </c>
      <c r="N72" s="77">
        <v>2</v>
      </c>
      <c r="O72" s="77">
        <v>0</v>
      </c>
      <c r="P72" s="53">
        <f t="shared" ref="P72:P80" si="65">IFERROR(N72/M72,"-")</f>
        <v>0.2</v>
      </c>
      <c r="Q72" s="53">
        <f t="shared" ref="Q72:Q80" si="66">IFERROR(O72/M72,"-")</f>
        <v>0</v>
      </c>
      <c r="R72" s="77">
        <v>364970</v>
      </c>
      <c r="S72" s="77">
        <v>0</v>
      </c>
      <c r="T72" s="77">
        <f t="shared" ref="T72:T80" si="67">IFERROR(R72/N72,"-")</f>
        <v>182485</v>
      </c>
      <c r="U72" s="77" t="str">
        <f t="shared" ref="U72:U80" si="68">IFERROR(S72/O72,"-")</f>
        <v>-</v>
      </c>
      <c r="V72" s="77">
        <v>2212</v>
      </c>
      <c r="W72" s="77">
        <v>90</v>
      </c>
      <c r="X72" s="77">
        <v>31</v>
      </c>
      <c r="Y72" s="53">
        <f t="shared" ref="Y72:Y80" si="69">IFERROR(W72/V72,"-")</f>
        <v>4.0687160940325498E-2</v>
      </c>
      <c r="Z72" s="53">
        <f t="shared" ref="Z72:Z80" si="70">IFERROR(X72/V72,"-")</f>
        <v>1.4014466546112115E-2</v>
      </c>
      <c r="AA72" s="77">
        <v>15214890</v>
      </c>
      <c r="AB72" s="77">
        <v>9567020</v>
      </c>
      <c r="AC72" s="77">
        <f t="shared" ref="AC72:AC80" si="71">IFERROR(AA72/W72,"-")</f>
        <v>169054.33333333334</v>
      </c>
      <c r="AD72" s="77">
        <f t="shared" ref="AD72:AD80" si="72">IFERROR(AB72/X72,"-")</f>
        <v>308613.54838709679</v>
      </c>
      <c r="AE72" s="77">
        <v>1738</v>
      </c>
      <c r="AF72" s="77">
        <v>115</v>
      </c>
      <c r="AG72" s="77">
        <v>64</v>
      </c>
      <c r="AH72" s="53">
        <f t="shared" ref="AH72:AH80" si="73">IFERROR(AF72/AE72,"-")</f>
        <v>6.6168009205983896E-2</v>
      </c>
      <c r="AI72" s="53">
        <f t="shared" ref="AI72:AI80" si="74">IFERROR(AG72/AE72,"-")</f>
        <v>3.6823935558112773E-2</v>
      </c>
      <c r="AJ72" s="77">
        <v>27490240</v>
      </c>
      <c r="AK72" s="77">
        <v>22545480</v>
      </c>
      <c r="AL72" s="77">
        <f t="shared" ref="AL72:AL80" si="75">IFERROR(AJ72/AF72,"-")</f>
        <v>239045.5652173913</v>
      </c>
      <c r="AM72" s="77">
        <f t="shared" ref="AM72:AM80" si="76">IFERROR(AK72/AG72,"-")</f>
        <v>352273.125</v>
      </c>
      <c r="AN72" s="77">
        <v>995</v>
      </c>
      <c r="AO72" s="77">
        <v>135</v>
      </c>
      <c r="AP72" s="77">
        <v>75</v>
      </c>
      <c r="AQ72" s="53">
        <f t="shared" ref="AQ72:AQ80" si="77">IFERROR(AO72/AN72,"-")</f>
        <v>0.135678391959799</v>
      </c>
      <c r="AR72" s="53">
        <f t="shared" ref="AR72:AR80" si="78">IFERROR(AP72/AN72,"-")</f>
        <v>7.5376884422110546E-2</v>
      </c>
      <c r="AS72" s="77">
        <v>30260030</v>
      </c>
      <c r="AT72" s="77">
        <v>22849530</v>
      </c>
      <c r="AU72" s="77">
        <f t="shared" ref="AU72:AU80" si="79">IFERROR(AS72/AO72,"-")</f>
        <v>224148.37037037036</v>
      </c>
      <c r="AV72" s="77">
        <f t="shared" ref="AV72:AV80" si="80">IFERROR(AT72/AP72,"-")</f>
        <v>304660.40000000002</v>
      </c>
      <c r="AW72" s="77">
        <v>478</v>
      </c>
      <c r="AX72" s="77">
        <v>146</v>
      </c>
      <c r="AY72" s="77">
        <v>100</v>
      </c>
      <c r="AZ72" s="53">
        <f t="shared" ref="AZ72:AZ80" si="81">IFERROR(AX72/AW72,"-")</f>
        <v>0.30543933054393307</v>
      </c>
      <c r="BA72" s="53">
        <f t="shared" ref="BA72:BA80" si="82">IFERROR(AY72/AW72,"-")</f>
        <v>0.20920502092050208</v>
      </c>
      <c r="BB72" s="77">
        <v>39037400</v>
      </c>
      <c r="BC72" s="77">
        <v>33186410</v>
      </c>
      <c r="BD72" s="77">
        <f t="shared" ref="BD72:BD80" si="83">IFERROR(BB72/AX72,"-")</f>
        <v>267379.45205479453</v>
      </c>
      <c r="BE72" s="77">
        <f t="shared" ref="BE72:BE80" si="84">IFERROR(BC72/AY72,"-")</f>
        <v>331864.09999999998</v>
      </c>
      <c r="BF72" s="77">
        <v>232</v>
      </c>
      <c r="BG72" s="77">
        <v>85</v>
      </c>
      <c r="BH72" s="77">
        <v>68</v>
      </c>
      <c r="BI72" s="53">
        <f t="shared" ref="BI72:BI80" si="85">IFERROR(BG72/BF72,"-")</f>
        <v>0.36637931034482757</v>
      </c>
      <c r="BJ72" s="53">
        <f t="shared" ref="BJ72:BJ80" si="86">IFERROR(BH72/BF72,"-")</f>
        <v>0.29310344827586204</v>
      </c>
      <c r="BK72" s="77">
        <v>25248850</v>
      </c>
      <c r="BL72" s="77">
        <v>23043930</v>
      </c>
      <c r="BM72" s="77">
        <f t="shared" ref="BM72:BM80" si="87">IFERROR(BK72/BG72,"-")</f>
        <v>297045.29411764705</v>
      </c>
      <c r="BN72" s="77">
        <f t="shared" ref="BN72:BN80" si="88">IFERROR(BL72/BH72,"-")</f>
        <v>338881.32352941175</v>
      </c>
      <c r="BO72" s="77">
        <f t="shared" ref="BO72:BQ80" si="89">SUM(D72,M72,V72,AE72,AN72,AW72,BF72)</f>
        <v>5670</v>
      </c>
      <c r="BP72" s="77">
        <f t="shared" si="89"/>
        <v>575</v>
      </c>
      <c r="BQ72" s="77">
        <f t="shared" si="89"/>
        <v>338</v>
      </c>
      <c r="BR72" s="53">
        <f t="shared" ref="BR72:BR80" si="90">IFERROR(BP72/BO72,"-")</f>
        <v>0.10141093474426807</v>
      </c>
      <c r="BS72" s="53">
        <f t="shared" ref="BS72:BS80" si="91">IFERROR(BQ72/BO72,"-")</f>
        <v>5.9611992945326278E-2</v>
      </c>
      <c r="BT72" s="77">
        <f t="shared" si="56"/>
        <v>137811630</v>
      </c>
      <c r="BU72" s="77">
        <f t="shared" si="56"/>
        <v>111192370</v>
      </c>
      <c r="BV72" s="77">
        <f t="shared" ref="BV72:BV80" si="92">IFERROR(BT72/BP72,"-")</f>
        <v>239672.4</v>
      </c>
      <c r="BW72" s="77">
        <f t="shared" ref="BW72:BW80" si="93">IFERROR(BU72/BQ72,"-")</f>
        <v>328971.50887573964</v>
      </c>
      <c r="BY72" s="90">
        <v>66</v>
      </c>
      <c r="BZ72" s="169" t="s">
        <v>6</v>
      </c>
      <c r="CA72" s="133">
        <v>5354</v>
      </c>
      <c r="CB72" s="133">
        <v>563</v>
      </c>
      <c r="CC72" s="133">
        <v>321</v>
      </c>
      <c r="CD72" s="27">
        <v>0.10515502428091147</v>
      </c>
      <c r="CE72" s="27">
        <v>5.9955173701905118E-2</v>
      </c>
      <c r="CF72" s="133">
        <v>128995510</v>
      </c>
      <c r="CG72" s="133">
        <v>103589140</v>
      </c>
      <c r="CH72" s="133">
        <v>229121.68738898757</v>
      </c>
      <c r="CI72" s="133">
        <v>322707.60124610591</v>
      </c>
      <c r="CK72" s="42" t="str">
        <f t="shared" ref="CK72:CK80" si="94">INDEX($C$7:$C$80,MATCH(CL72,BR$7:BR$80,0))</f>
        <v>河南町</v>
      </c>
      <c r="CL72" s="86">
        <f t="shared" si="59"/>
        <v>9.2136854741896757E-2</v>
      </c>
      <c r="CM72" s="97">
        <f t="shared" ref="CM72:CM80" si="95">ROUND(CL72,3)</f>
        <v>9.1999999999999998E-2</v>
      </c>
      <c r="CN72" s="97">
        <f t="shared" si="53"/>
        <v>9.6753860699653318E-2</v>
      </c>
      <c r="CO72" s="97">
        <f t="shared" ref="CO72:CO80" si="96">ROUND(CN72,3)</f>
        <v>9.7000000000000003E-2</v>
      </c>
      <c r="CP72" s="135">
        <f t="shared" si="54"/>
        <v>-0.50000000000000044</v>
      </c>
      <c r="CQ72" s="42" t="str">
        <f t="shared" ref="CQ72:CQ80" si="97">INDEX($C$7:$C$80,MATCH(CR72,BS$7:BS$80,0))</f>
        <v>此花区</v>
      </c>
      <c r="CR72" s="86">
        <f t="shared" si="60"/>
        <v>5.7642487046632121E-2</v>
      </c>
      <c r="CS72" s="86">
        <f t="shared" ref="CS72:CS80" si="98">ROUND(CR72,3)</f>
        <v>5.8000000000000003E-2</v>
      </c>
      <c r="CT72" s="97">
        <f t="shared" ref="CT72:CT80" si="99">VLOOKUP(CQ72,$BZ$7:$CI$80,6,FALSE)</f>
        <v>5.9856115107913672E-2</v>
      </c>
      <c r="CU72" s="97">
        <f t="shared" ref="CU72:CU80" si="100">ROUND(CT72,3)</f>
        <v>0.06</v>
      </c>
      <c r="CV72" s="135">
        <f t="shared" ref="CV72:CV80" si="101">(CS72-CU72)*100</f>
        <v>-0.19999999999999948</v>
      </c>
      <c r="CW72" s="43"/>
      <c r="CX72" s="86">
        <f t="shared" ref="CX72:CX80" si="102">ROUND($BR$81,3)</f>
        <v>0.121</v>
      </c>
      <c r="CY72" s="86">
        <f t="shared" ref="CY72:CY80" si="103">ROUND($CD$81,3)</f>
        <v>0.123</v>
      </c>
      <c r="CZ72" s="136">
        <f t="shared" ref="CZ72:CZ80" si="104">(CX72-CY72)*100</f>
        <v>-0.20000000000000018</v>
      </c>
      <c r="DA72" s="86">
        <f t="shared" ref="DA72:DA79" si="105">ROUND($BS$81,3)</f>
        <v>0.08</v>
      </c>
      <c r="DB72" s="86">
        <f t="shared" ref="DB72:DB80" si="106">ROUND($CE$81,3)</f>
        <v>7.8E-2</v>
      </c>
      <c r="DC72" s="136">
        <f t="shared" ref="DC72:DC80" si="107">(DA72-DB72)*100</f>
        <v>0.20000000000000018</v>
      </c>
      <c r="DD72" s="149">
        <v>0</v>
      </c>
    </row>
    <row r="73" spans="2:108" s="15" customFormat="1" ht="13.5" customHeight="1">
      <c r="B73" s="52">
        <v>67</v>
      </c>
      <c r="C73" s="169" t="s">
        <v>7</v>
      </c>
      <c r="D73" s="77">
        <v>11</v>
      </c>
      <c r="E73" s="77">
        <v>2</v>
      </c>
      <c r="F73" s="77">
        <v>0</v>
      </c>
      <c r="G73" s="53">
        <f t="shared" si="61"/>
        <v>0.18181818181818182</v>
      </c>
      <c r="H73" s="53">
        <f t="shared" si="62"/>
        <v>0</v>
      </c>
      <c r="I73" s="77">
        <v>521510</v>
      </c>
      <c r="J73" s="77">
        <v>0</v>
      </c>
      <c r="K73" s="77">
        <f t="shared" si="63"/>
        <v>260755</v>
      </c>
      <c r="L73" s="77" t="str">
        <f t="shared" si="64"/>
        <v>-</v>
      </c>
      <c r="M73" s="77">
        <v>27</v>
      </c>
      <c r="N73" s="77">
        <v>3</v>
      </c>
      <c r="O73" s="77">
        <v>1</v>
      </c>
      <c r="P73" s="53">
        <f t="shared" si="65"/>
        <v>0.1111111111111111</v>
      </c>
      <c r="Q73" s="53">
        <f t="shared" si="66"/>
        <v>3.7037037037037035E-2</v>
      </c>
      <c r="R73" s="77">
        <v>366410</v>
      </c>
      <c r="S73" s="77">
        <v>291830</v>
      </c>
      <c r="T73" s="77">
        <f t="shared" si="67"/>
        <v>122136.66666666667</v>
      </c>
      <c r="U73" s="77">
        <f t="shared" si="68"/>
        <v>291830</v>
      </c>
      <c r="V73" s="77">
        <v>930</v>
      </c>
      <c r="W73" s="77">
        <v>25</v>
      </c>
      <c r="X73" s="77">
        <v>7</v>
      </c>
      <c r="Y73" s="53">
        <f t="shared" si="69"/>
        <v>2.6881720430107527E-2</v>
      </c>
      <c r="Z73" s="53">
        <f t="shared" si="70"/>
        <v>7.526881720430108E-3</v>
      </c>
      <c r="AA73" s="77">
        <v>5225180</v>
      </c>
      <c r="AB73" s="77">
        <v>2080280</v>
      </c>
      <c r="AC73" s="77">
        <f t="shared" si="71"/>
        <v>209007.2</v>
      </c>
      <c r="AD73" s="77">
        <f t="shared" si="72"/>
        <v>297182.85714285716</v>
      </c>
      <c r="AE73" s="77">
        <v>639</v>
      </c>
      <c r="AF73" s="77">
        <v>35</v>
      </c>
      <c r="AG73" s="77">
        <v>15</v>
      </c>
      <c r="AH73" s="53">
        <f t="shared" si="73"/>
        <v>5.4773082942097026E-2</v>
      </c>
      <c r="AI73" s="53">
        <f t="shared" si="74"/>
        <v>2.3474178403755867E-2</v>
      </c>
      <c r="AJ73" s="77">
        <v>7461990</v>
      </c>
      <c r="AK73" s="77">
        <v>4745580</v>
      </c>
      <c r="AL73" s="77">
        <f t="shared" si="75"/>
        <v>213199.71428571429</v>
      </c>
      <c r="AM73" s="77">
        <f t="shared" si="76"/>
        <v>316372</v>
      </c>
      <c r="AN73" s="77">
        <v>423</v>
      </c>
      <c r="AO73" s="77">
        <v>48</v>
      </c>
      <c r="AP73" s="77">
        <v>16</v>
      </c>
      <c r="AQ73" s="53">
        <f t="shared" si="77"/>
        <v>0.11347517730496454</v>
      </c>
      <c r="AR73" s="53">
        <f t="shared" si="78"/>
        <v>3.7825059101654845E-2</v>
      </c>
      <c r="AS73" s="77">
        <v>9032480</v>
      </c>
      <c r="AT73" s="77">
        <v>6317910</v>
      </c>
      <c r="AU73" s="77">
        <f t="shared" si="79"/>
        <v>188176.66666666666</v>
      </c>
      <c r="AV73" s="77">
        <f t="shared" si="80"/>
        <v>394869.375</v>
      </c>
      <c r="AW73" s="77">
        <v>270</v>
      </c>
      <c r="AX73" s="77">
        <v>43</v>
      </c>
      <c r="AY73" s="77">
        <v>31</v>
      </c>
      <c r="AZ73" s="53">
        <f t="shared" si="81"/>
        <v>0.15925925925925927</v>
      </c>
      <c r="BA73" s="53">
        <f t="shared" si="82"/>
        <v>0.11481481481481481</v>
      </c>
      <c r="BB73" s="77">
        <v>10975370</v>
      </c>
      <c r="BC73" s="77">
        <v>10151280</v>
      </c>
      <c r="BD73" s="77">
        <f t="shared" si="83"/>
        <v>255241.16279069768</v>
      </c>
      <c r="BE73" s="77">
        <f t="shared" si="84"/>
        <v>327460.6451612903</v>
      </c>
      <c r="BF73" s="77">
        <v>135</v>
      </c>
      <c r="BG73" s="77">
        <v>27</v>
      </c>
      <c r="BH73" s="77">
        <v>22</v>
      </c>
      <c r="BI73" s="53">
        <f t="shared" si="85"/>
        <v>0.2</v>
      </c>
      <c r="BJ73" s="53">
        <f t="shared" si="86"/>
        <v>0.16296296296296298</v>
      </c>
      <c r="BK73" s="77">
        <v>9589900</v>
      </c>
      <c r="BL73" s="77">
        <v>8502380</v>
      </c>
      <c r="BM73" s="77">
        <f t="shared" si="87"/>
        <v>355181.48148148146</v>
      </c>
      <c r="BN73" s="77">
        <f t="shared" si="88"/>
        <v>386471.81818181818</v>
      </c>
      <c r="BO73" s="77">
        <f t="shared" si="89"/>
        <v>2435</v>
      </c>
      <c r="BP73" s="77">
        <f t="shared" si="89"/>
        <v>183</v>
      </c>
      <c r="BQ73" s="77">
        <f t="shared" si="89"/>
        <v>92</v>
      </c>
      <c r="BR73" s="53">
        <f t="shared" si="90"/>
        <v>7.5154004106776182E-2</v>
      </c>
      <c r="BS73" s="53">
        <f t="shared" si="91"/>
        <v>3.7782340862422999E-2</v>
      </c>
      <c r="BT73" s="77">
        <f t="shared" si="56"/>
        <v>43172840</v>
      </c>
      <c r="BU73" s="77">
        <f t="shared" si="56"/>
        <v>32089260</v>
      </c>
      <c r="BV73" s="77">
        <f t="shared" si="92"/>
        <v>235917.15846994537</v>
      </c>
      <c r="BW73" s="77">
        <f t="shared" si="93"/>
        <v>348796.30434782611</v>
      </c>
      <c r="BY73" s="90">
        <v>67</v>
      </c>
      <c r="BZ73" s="169" t="s">
        <v>7</v>
      </c>
      <c r="CA73" s="133">
        <v>2281</v>
      </c>
      <c r="CB73" s="133">
        <v>181</v>
      </c>
      <c r="CC73" s="133">
        <v>92</v>
      </c>
      <c r="CD73" s="27">
        <v>7.9351161771153006E-2</v>
      </c>
      <c r="CE73" s="27">
        <v>4.0333187198597104E-2</v>
      </c>
      <c r="CF73" s="133">
        <v>39667630</v>
      </c>
      <c r="CG73" s="133">
        <v>30623840</v>
      </c>
      <c r="CH73" s="133">
        <v>219158.1767955801</v>
      </c>
      <c r="CI73" s="133">
        <v>332867.82608695654</v>
      </c>
      <c r="CK73" s="42" t="str">
        <f t="shared" si="94"/>
        <v>大正区</v>
      </c>
      <c r="CL73" s="86">
        <f t="shared" si="59"/>
        <v>9.0128397532099377E-2</v>
      </c>
      <c r="CM73" s="97">
        <f t="shared" si="95"/>
        <v>0.09</v>
      </c>
      <c r="CN73" s="97">
        <f t="shared" si="53"/>
        <v>9.3613679986040838E-2</v>
      </c>
      <c r="CO73" s="97">
        <f t="shared" si="96"/>
        <v>9.4E-2</v>
      </c>
      <c r="CP73" s="135">
        <f t="shared" si="54"/>
        <v>-0.40000000000000036</v>
      </c>
      <c r="CQ73" s="42" t="str">
        <f t="shared" si="97"/>
        <v>阪南市</v>
      </c>
      <c r="CR73" s="86">
        <f t="shared" si="60"/>
        <v>5.6569343065693431E-2</v>
      </c>
      <c r="CS73" s="86">
        <f t="shared" si="98"/>
        <v>5.7000000000000002E-2</v>
      </c>
      <c r="CT73" s="97">
        <f t="shared" si="99"/>
        <v>5.504061156235069E-2</v>
      </c>
      <c r="CU73" s="97">
        <f t="shared" si="100"/>
        <v>5.5E-2</v>
      </c>
      <c r="CV73" s="135">
        <f t="shared" si="101"/>
        <v>0.20000000000000018</v>
      </c>
      <c r="CW73" s="43"/>
      <c r="CX73" s="86">
        <f t="shared" si="102"/>
        <v>0.121</v>
      </c>
      <c r="CY73" s="86">
        <f t="shared" si="103"/>
        <v>0.123</v>
      </c>
      <c r="CZ73" s="136">
        <f t="shared" si="104"/>
        <v>-0.20000000000000018</v>
      </c>
      <c r="DA73" s="86">
        <f t="shared" si="105"/>
        <v>0.08</v>
      </c>
      <c r="DB73" s="86">
        <f t="shared" si="106"/>
        <v>7.8E-2</v>
      </c>
      <c r="DC73" s="136">
        <f t="shared" si="107"/>
        <v>0.20000000000000018</v>
      </c>
      <c r="DD73" s="149">
        <v>0</v>
      </c>
    </row>
    <row r="74" spans="2:108" s="15" customFormat="1" ht="13.5" customHeight="1">
      <c r="B74" s="52">
        <v>68</v>
      </c>
      <c r="C74" s="169" t="s">
        <v>47</v>
      </c>
      <c r="D74" s="77">
        <v>10</v>
      </c>
      <c r="E74" s="77">
        <v>1</v>
      </c>
      <c r="F74" s="77">
        <v>0</v>
      </c>
      <c r="G74" s="53">
        <f t="shared" si="61"/>
        <v>0.1</v>
      </c>
      <c r="H74" s="53">
        <f t="shared" si="62"/>
        <v>0</v>
      </c>
      <c r="I74" s="77">
        <v>216590</v>
      </c>
      <c r="J74" s="77">
        <v>0</v>
      </c>
      <c r="K74" s="77">
        <f t="shared" si="63"/>
        <v>216590</v>
      </c>
      <c r="L74" s="77" t="str">
        <f t="shared" si="64"/>
        <v>-</v>
      </c>
      <c r="M74" s="77">
        <v>24</v>
      </c>
      <c r="N74" s="77">
        <v>3</v>
      </c>
      <c r="O74" s="77">
        <v>0</v>
      </c>
      <c r="P74" s="53">
        <f t="shared" si="65"/>
        <v>0.125</v>
      </c>
      <c r="Q74" s="53">
        <f t="shared" si="66"/>
        <v>0</v>
      </c>
      <c r="R74" s="77">
        <v>5354350</v>
      </c>
      <c r="S74" s="77">
        <v>0</v>
      </c>
      <c r="T74" s="77">
        <f t="shared" si="67"/>
        <v>1784783.3333333333</v>
      </c>
      <c r="U74" s="77" t="str">
        <f t="shared" si="68"/>
        <v>-</v>
      </c>
      <c r="V74" s="77">
        <v>1057</v>
      </c>
      <c r="W74" s="77">
        <v>50</v>
      </c>
      <c r="X74" s="77">
        <v>27</v>
      </c>
      <c r="Y74" s="53">
        <f t="shared" si="69"/>
        <v>4.730368968779565E-2</v>
      </c>
      <c r="Z74" s="53">
        <f t="shared" si="70"/>
        <v>2.5543992431409649E-2</v>
      </c>
      <c r="AA74" s="77">
        <v>13033420</v>
      </c>
      <c r="AB74" s="77">
        <v>10104730</v>
      </c>
      <c r="AC74" s="77">
        <f t="shared" si="71"/>
        <v>260668.4</v>
      </c>
      <c r="AD74" s="77">
        <f t="shared" si="72"/>
        <v>374249.25925925927</v>
      </c>
      <c r="AE74" s="77">
        <v>909</v>
      </c>
      <c r="AF74" s="77">
        <v>76</v>
      </c>
      <c r="AG74" s="77">
        <v>44</v>
      </c>
      <c r="AH74" s="53">
        <f t="shared" si="73"/>
        <v>8.3608360836083612E-2</v>
      </c>
      <c r="AI74" s="53">
        <f t="shared" si="74"/>
        <v>4.8404840484048403E-2</v>
      </c>
      <c r="AJ74" s="77">
        <v>14719320</v>
      </c>
      <c r="AK74" s="77">
        <v>12334360</v>
      </c>
      <c r="AL74" s="77">
        <f t="shared" si="75"/>
        <v>193675.26315789475</v>
      </c>
      <c r="AM74" s="77">
        <f t="shared" si="76"/>
        <v>280326.36363636365</v>
      </c>
      <c r="AN74" s="77">
        <v>681</v>
      </c>
      <c r="AO74" s="77">
        <v>109</v>
      </c>
      <c r="AP74" s="77">
        <v>75</v>
      </c>
      <c r="AQ74" s="53">
        <f t="shared" si="77"/>
        <v>0.16005873715124816</v>
      </c>
      <c r="AR74" s="53">
        <f t="shared" si="78"/>
        <v>0.11013215859030837</v>
      </c>
      <c r="AS74" s="77">
        <v>33745440</v>
      </c>
      <c r="AT74" s="77">
        <v>30137310</v>
      </c>
      <c r="AU74" s="77">
        <f t="shared" si="79"/>
        <v>309591.19266055047</v>
      </c>
      <c r="AV74" s="77">
        <f t="shared" si="80"/>
        <v>401830.8</v>
      </c>
      <c r="AW74" s="77">
        <v>308</v>
      </c>
      <c r="AX74" s="77">
        <v>73</v>
      </c>
      <c r="AY74" s="77">
        <v>57</v>
      </c>
      <c r="AZ74" s="53">
        <f t="shared" si="81"/>
        <v>0.23701298701298701</v>
      </c>
      <c r="BA74" s="53">
        <f t="shared" si="82"/>
        <v>0.18506493506493507</v>
      </c>
      <c r="BB74" s="77">
        <v>19036840</v>
      </c>
      <c r="BC74" s="77">
        <v>17022600</v>
      </c>
      <c r="BD74" s="77">
        <f t="shared" si="83"/>
        <v>260778.63013698629</v>
      </c>
      <c r="BE74" s="77">
        <f t="shared" si="84"/>
        <v>298642.10526315792</v>
      </c>
      <c r="BF74" s="77">
        <v>181</v>
      </c>
      <c r="BG74" s="77">
        <v>42</v>
      </c>
      <c r="BH74" s="77">
        <v>33</v>
      </c>
      <c r="BI74" s="53">
        <f t="shared" si="85"/>
        <v>0.23204419889502761</v>
      </c>
      <c r="BJ74" s="53">
        <f t="shared" si="86"/>
        <v>0.18232044198895028</v>
      </c>
      <c r="BK74" s="77">
        <v>15292850</v>
      </c>
      <c r="BL74" s="77">
        <v>13369410</v>
      </c>
      <c r="BM74" s="77">
        <f t="shared" si="87"/>
        <v>364115.47619047621</v>
      </c>
      <c r="BN74" s="77">
        <f t="shared" si="88"/>
        <v>405133.63636363635</v>
      </c>
      <c r="BO74" s="77">
        <f t="shared" si="89"/>
        <v>3170</v>
      </c>
      <c r="BP74" s="77">
        <f t="shared" si="89"/>
        <v>354</v>
      </c>
      <c r="BQ74" s="77">
        <f t="shared" si="89"/>
        <v>236</v>
      </c>
      <c r="BR74" s="53">
        <f t="shared" si="90"/>
        <v>0.11167192429022083</v>
      </c>
      <c r="BS74" s="53">
        <f t="shared" si="91"/>
        <v>7.4447949526813884E-2</v>
      </c>
      <c r="BT74" s="77">
        <f t="shared" si="56"/>
        <v>101398810</v>
      </c>
      <c r="BU74" s="77">
        <f t="shared" si="56"/>
        <v>82968410</v>
      </c>
      <c r="BV74" s="77">
        <f t="shared" si="92"/>
        <v>286437.3163841808</v>
      </c>
      <c r="BW74" s="77">
        <f t="shared" si="93"/>
        <v>351561.05932203389</v>
      </c>
      <c r="BY74" s="90">
        <v>68</v>
      </c>
      <c r="BZ74" s="169" t="s">
        <v>47</v>
      </c>
      <c r="CA74" s="133">
        <v>3064</v>
      </c>
      <c r="CB74" s="133">
        <v>337</v>
      </c>
      <c r="CC74" s="133">
        <v>218</v>
      </c>
      <c r="CD74" s="27">
        <v>0.10998694516971279</v>
      </c>
      <c r="CE74" s="27">
        <v>7.1148825065274146E-2</v>
      </c>
      <c r="CF74" s="133">
        <v>91026960</v>
      </c>
      <c r="CG74" s="133">
        <v>73349910</v>
      </c>
      <c r="CH74" s="133">
        <v>270109.67359050445</v>
      </c>
      <c r="CI74" s="133">
        <v>336467.47706422018</v>
      </c>
      <c r="CK74" s="42" t="str">
        <f t="shared" si="94"/>
        <v>河内長野市</v>
      </c>
      <c r="CL74" s="86">
        <f t="shared" si="59"/>
        <v>9.0031597628013674E-2</v>
      </c>
      <c r="CM74" s="97">
        <f t="shared" si="95"/>
        <v>0.09</v>
      </c>
      <c r="CN74" s="97">
        <f t="shared" si="53"/>
        <v>9.1456461250741236E-2</v>
      </c>
      <c r="CO74" s="97">
        <f t="shared" si="96"/>
        <v>9.0999999999999998E-2</v>
      </c>
      <c r="CP74" s="135">
        <f t="shared" si="54"/>
        <v>-0.10000000000000009</v>
      </c>
      <c r="CQ74" s="42" t="str">
        <f t="shared" si="97"/>
        <v>島本町</v>
      </c>
      <c r="CR74" s="86">
        <f t="shared" si="60"/>
        <v>5.5192447349310093E-2</v>
      </c>
      <c r="CS74" s="86">
        <f t="shared" si="98"/>
        <v>5.5E-2</v>
      </c>
      <c r="CT74" s="97">
        <f t="shared" si="99"/>
        <v>5.006713984270094E-2</v>
      </c>
      <c r="CU74" s="97">
        <f t="shared" si="100"/>
        <v>0.05</v>
      </c>
      <c r="CV74" s="135">
        <f t="shared" si="101"/>
        <v>0.49999999999999978</v>
      </c>
      <c r="CW74" s="43"/>
      <c r="CX74" s="86">
        <f t="shared" si="102"/>
        <v>0.121</v>
      </c>
      <c r="CY74" s="86">
        <f t="shared" si="103"/>
        <v>0.123</v>
      </c>
      <c r="CZ74" s="136">
        <f t="shared" si="104"/>
        <v>-0.20000000000000018</v>
      </c>
      <c r="DA74" s="86">
        <f t="shared" si="105"/>
        <v>0.08</v>
      </c>
      <c r="DB74" s="86">
        <f t="shared" si="106"/>
        <v>7.8E-2</v>
      </c>
      <c r="DC74" s="136">
        <f t="shared" si="107"/>
        <v>0.20000000000000018</v>
      </c>
      <c r="DD74" s="149">
        <v>0</v>
      </c>
    </row>
    <row r="75" spans="2:108" s="15" customFormat="1" ht="13.5" customHeight="1">
      <c r="B75" s="52">
        <v>69</v>
      </c>
      <c r="C75" s="169" t="s">
        <v>48</v>
      </c>
      <c r="D75" s="77">
        <v>14</v>
      </c>
      <c r="E75" s="77">
        <v>1</v>
      </c>
      <c r="F75" s="77">
        <v>1</v>
      </c>
      <c r="G75" s="53">
        <f t="shared" si="61"/>
        <v>7.1428571428571425E-2</v>
      </c>
      <c r="H75" s="53">
        <f t="shared" si="62"/>
        <v>7.1428571428571425E-2</v>
      </c>
      <c r="I75" s="77">
        <v>898360</v>
      </c>
      <c r="J75" s="77">
        <v>898360</v>
      </c>
      <c r="K75" s="77">
        <f t="shared" si="63"/>
        <v>898360</v>
      </c>
      <c r="L75" s="77">
        <f t="shared" si="64"/>
        <v>898360</v>
      </c>
      <c r="M75" s="77">
        <v>47</v>
      </c>
      <c r="N75" s="77">
        <v>2</v>
      </c>
      <c r="O75" s="77">
        <v>2</v>
      </c>
      <c r="P75" s="53">
        <f t="shared" si="65"/>
        <v>4.2553191489361701E-2</v>
      </c>
      <c r="Q75" s="53">
        <f t="shared" si="66"/>
        <v>4.2553191489361701E-2</v>
      </c>
      <c r="R75" s="77">
        <v>489390</v>
      </c>
      <c r="S75" s="77">
        <v>405680</v>
      </c>
      <c r="T75" s="77">
        <f t="shared" si="67"/>
        <v>244695</v>
      </c>
      <c r="U75" s="77">
        <f t="shared" si="68"/>
        <v>202840</v>
      </c>
      <c r="V75" s="77">
        <v>3138</v>
      </c>
      <c r="W75" s="77">
        <v>116</v>
      </c>
      <c r="X75" s="77">
        <v>63</v>
      </c>
      <c r="Y75" s="53">
        <f t="shared" si="69"/>
        <v>3.6966220522625874E-2</v>
      </c>
      <c r="Z75" s="53">
        <f t="shared" si="70"/>
        <v>2.0076481835564052E-2</v>
      </c>
      <c r="AA75" s="77">
        <v>23818850</v>
      </c>
      <c r="AB75" s="77">
        <v>19173150</v>
      </c>
      <c r="AC75" s="77">
        <f t="shared" si="71"/>
        <v>205334.91379310345</v>
      </c>
      <c r="AD75" s="77">
        <f t="shared" si="72"/>
        <v>304335.71428571426</v>
      </c>
      <c r="AE75" s="77">
        <v>2384</v>
      </c>
      <c r="AF75" s="77">
        <v>199</v>
      </c>
      <c r="AG75" s="77">
        <v>114</v>
      </c>
      <c r="AH75" s="53">
        <f t="shared" si="73"/>
        <v>8.3473154362416105E-2</v>
      </c>
      <c r="AI75" s="53">
        <f t="shared" si="74"/>
        <v>4.7818791946308725E-2</v>
      </c>
      <c r="AJ75" s="77">
        <v>62433260</v>
      </c>
      <c r="AK75" s="77">
        <v>46087130</v>
      </c>
      <c r="AL75" s="77">
        <f t="shared" si="75"/>
        <v>313734.97487437184</v>
      </c>
      <c r="AM75" s="77">
        <f t="shared" si="76"/>
        <v>404273.0701754386</v>
      </c>
      <c r="AN75" s="77">
        <v>1298</v>
      </c>
      <c r="AO75" s="77">
        <v>202</v>
      </c>
      <c r="AP75" s="77">
        <v>135</v>
      </c>
      <c r="AQ75" s="53">
        <f t="shared" si="77"/>
        <v>0.15562403697996918</v>
      </c>
      <c r="AR75" s="53">
        <f t="shared" si="78"/>
        <v>0.10400616332819723</v>
      </c>
      <c r="AS75" s="77">
        <v>55500300</v>
      </c>
      <c r="AT75" s="77">
        <v>48164590</v>
      </c>
      <c r="AU75" s="77">
        <f t="shared" si="79"/>
        <v>274753.96039603959</v>
      </c>
      <c r="AV75" s="77">
        <f t="shared" si="80"/>
        <v>356774.74074074073</v>
      </c>
      <c r="AW75" s="77">
        <v>660</v>
      </c>
      <c r="AX75" s="77">
        <v>182</v>
      </c>
      <c r="AY75" s="77">
        <v>128</v>
      </c>
      <c r="AZ75" s="53">
        <f t="shared" si="81"/>
        <v>0.27575757575757576</v>
      </c>
      <c r="BA75" s="53">
        <f t="shared" si="82"/>
        <v>0.19393939393939394</v>
      </c>
      <c r="BB75" s="77">
        <v>66831680</v>
      </c>
      <c r="BC75" s="77">
        <v>46666470</v>
      </c>
      <c r="BD75" s="77">
        <f t="shared" si="83"/>
        <v>367207.03296703298</v>
      </c>
      <c r="BE75" s="77">
        <f t="shared" si="84"/>
        <v>364581.796875</v>
      </c>
      <c r="BF75" s="77">
        <v>299</v>
      </c>
      <c r="BG75" s="77">
        <v>104</v>
      </c>
      <c r="BH75" s="77">
        <v>86</v>
      </c>
      <c r="BI75" s="53">
        <f t="shared" si="85"/>
        <v>0.34782608695652173</v>
      </c>
      <c r="BJ75" s="53">
        <f t="shared" si="86"/>
        <v>0.28762541806020064</v>
      </c>
      <c r="BK75" s="77">
        <v>34421020</v>
      </c>
      <c r="BL75" s="77">
        <v>32546550</v>
      </c>
      <c r="BM75" s="77">
        <f t="shared" si="87"/>
        <v>330971.34615384613</v>
      </c>
      <c r="BN75" s="77">
        <f t="shared" si="88"/>
        <v>378448.25581395347</v>
      </c>
      <c r="BO75" s="77">
        <f t="shared" si="89"/>
        <v>7840</v>
      </c>
      <c r="BP75" s="77">
        <f t="shared" si="89"/>
        <v>806</v>
      </c>
      <c r="BQ75" s="77">
        <f t="shared" si="89"/>
        <v>529</v>
      </c>
      <c r="BR75" s="53">
        <f t="shared" si="90"/>
        <v>0.10280612244897959</v>
      </c>
      <c r="BS75" s="53">
        <f t="shared" si="91"/>
        <v>6.7474489795918371E-2</v>
      </c>
      <c r="BT75" s="77">
        <f t="shared" si="56"/>
        <v>244392860</v>
      </c>
      <c r="BU75" s="77">
        <f t="shared" si="56"/>
        <v>193941930</v>
      </c>
      <c r="BV75" s="77">
        <f t="shared" si="92"/>
        <v>303216.94789081888</v>
      </c>
      <c r="BW75" s="77">
        <f t="shared" si="93"/>
        <v>366619.90548204159</v>
      </c>
      <c r="BY75" s="90">
        <v>69</v>
      </c>
      <c r="BZ75" s="169" t="s">
        <v>48</v>
      </c>
      <c r="CA75" s="133">
        <v>7345</v>
      </c>
      <c r="CB75" s="133">
        <v>772</v>
      </c>
      <c r="CC75" s="133">
        <v>506</v>
      </c>
      <c r="CD75" s="27">
        <v>0.10510551395507148</v>
      </c>
      <c r="CE75" s="27">
        <v>6.8890401633764461E-2</v>
      </c>
      <c r="CF75" s="133">
        <v>226951220</v>
      </c>
      <c r="CG75" s="133">
        <v>173292760</v>
      </c>
      <c r="CH75" s="133">
        <v>293978.26424870465</v>
      </c>
      <c r="CI75" s="133">
        <v>342475.81027667987</v>
      </c>
      <c r="CK75" s="42" t="str">
        <f t="shared" si="94"/>
        <v>島本町</v>
      </c>
      <c r="CL75" s="86">
        <f t="shared" si="59"/>
        <v>8.9869281045751634E-2</v>
      </c>
      <c r="CM75" s="97">
        <f t="shared" si="95"/>
        <v>0.09</v>
      </c>
      <c r="CN75" s="97">
        <f t="shared" si="53"/>
        <v>8.7281795511221949E-2</v>
      </c>
      <c r="CO75" s="97">
        <f t="shared" si="96"/>
        <v>8.6999999999999994E-2</v>
      </c>
      <c r="CP75" s="135">
        <f t="shared" si="54"/>
        <v>0.30000000000000027</v>
      </c>
      <c r="CQ75" s="42" t="str">
        <f t="shared" si="97"/>
        <v>河内長野市</v>
      </c>
      <c r="CR75" s="86">
        <f t="shared" si="60"/>
        <v>4.9993507336709521E-2</v>
      </c>
      <c r="CS75" s="86">
        <f t="shared" si="98"/>
        <v>0.05</v>
      </c>
      <c r="CT75" s="97">
        <f t="shared" si="99"/>
        <v>4.8533503626328516E-2</v>
      </c>
      <c r="CU75" s="97">
        <f t="shared" si="100"/>
        <v>4.9000000000000002E-2</v>
      </c>
      <c r="CV75" s="135">
        <f t="shared" si="101"/>
        <v>0.10000000000000009</v>
      </c>
      <c r="CW75" s="43"/>
      <c r="CX75" s="86">
        <f t="shared" si="102"/>
        <v>0.121</v>
      </c>
      <c r="CY75" s="86">
        <f t="shared" si="103"/>
        <v>0.123</v>
      </c>
      <c r="CZ75" s="136">
        <f t="shared" si="104"/>
        <v>-0.20000000000000018</v>
      </c>
      <c r="DA75" s="86">
        <f t="shared" si="105"/>
        <v>0.08</v>
      </c>
      <c r="DB75" s="86">
        <f t="shared" si="106"/>
        <v>7.8E-2</v>
      </c>
      <c r="DC75" s="136">
        <f t="shared" si="107"/>
        <v>0.20000000000000018</v>
      </c>
      <c r="DD75" s="149">
        <v>0</v>
      </c>
    </row>
    <row r="76" spans="2:108" s="15" customFormat="1" ht="13.5" customHeight="1">
      <c r="B76" s="52">
        <v>70</v>
      </c>
      <c r="C76" s="169" t="s">
        <v>49</v>
      </c>
      <c r="D76" s="77">
        <v>1</v>
      </c>
      <c r="E76" s="77">
        <v>0</v>
      </c>
      <c r="F76" s="77">
        <v>0</v>
      </c>
      <c r="G76" s="53">
        <f t="shared" si="61"/>
        <v>0</v>
      </c>
      <c r="H76" s="53">
        <f t="shared" si="62"/>
        <v>0</v>
      </c>
      <c r="I76" s="77">
        <v>0</v>
      </c>
      <c r="J76" s="77">
        <v>0</v>
      </c>
      <c r="K76" s="77" t="str">
        <f t="shared" si="63"/>
        <v>-</v>
      </c>
      <c r="L76" s="77" t="str">
        <f t="shared" si="64"/>
        <v>-</v>
      </c>
      <c r="M76" s="77">
        <v>7</v>
      </c>
      <c r="N76" s="77">
        <v>1</v>
      </c>
      <c r="O76" s="77">
        <v>1</v>
      </c>
      <c r="P76" s="53">
        <f t="shared" si="65"/>
        <v>0.14285714285714285</v>
      </c>
      <c r="Q76" s="53">
        <f t="shared" si="66"/>
        <v>0.14285714285714285</v>
      </c>
      <c r="R76" s="77">
        <v>776710</v>
      </c>
      <c r="S76" s="77">
        <v>776710</v>
      </c>
      <c r="T76" s="77">
        <f t="shared" si="67"/>
        <v>776710</v>
      </c>
      <c r="U76" s="77">
        <f t="shared" si="68"/>
        <v>776710</v>
      </c>
      <c r="V76" s="77">
        <v>429</v>
      </c>
      <c r="W76" s="77">
        <v>6</v>
      </c>
      <c r="X76" s="77">
        <v>2</v>
      </c>
      <c r="Y76" s="53">
        <f t="shared" si="69"/>
        <v>1.3986013986013986E-2</v>
      </c>
      <c r="Z76" s="53">
        <f t="shared" si="70"/>
        <v>4.662004662004662E-3</v>
      </c>
      <c r="AA76" s="77">
        <v>647870</v>
      </c>
      <c r="AB76" s="77">
        <v>447990</v>
      </c>
      <c r="AC76" s="77">
        <f t="shared" si="71"/>
        <v>107978.33333333333</v>
      </c>
      <c r="AD76" s="77">
        <f t="shared" si="72"/>
        <v>223995</v>
      </c>
      <c r="AE76" s="77">
        <v>394</v>
      </c>
      <c r="AF76" s="77">
        <v>34</v>
      </c>
      <c r="AG76" s="77">
        <v>21</v>
      </c>
      <c r="AH76" s="53">
        <f t="shared" si="73"/>
        <v>8.6294416243654817E-2</v>
      </c>
      <c r="AI76" s="53">
        <f t="shared" si="74"/>
        <v>5.3299492385786802E-2</v>
      </c>
      <c r="AJ76" s="77">
        <v>8297370</v>
      </c>
      <c r="AK76" s="77">
        <v>6362590</v>
      </c>
      <c r="AL76" s="77">
        <f t="shared" si="75"/>
        <v>244040.29411764705</v>
      </c>
      <c r="AM76" s="77">
        <f t="shared" si="76"/>
        <v>302980.47619047621</v>
      </c>
      <c r="AN76" s="77">
        <v>244</v>
      </c>
      <c r="AO76" s="77">
        <v>52</v>
      </c>
      <c r="AP76" s="77">
        <v>28</v>
      </c>
      <c r="AQ76" s="53">
        <f t="shared" si="77"/>
        <v>0.21311475409836064</v>
      </c>
      <c r="AR76" s="53">
        <f t="shared" si="78"/>
        <v>0.11475409836065574</v>
      </c>
      <c r="AS76" s="77">
        <v>10911830</v>
      </c>
      <c r="AT76" s="77">
        <v>9850410</v>
      </c>
      <c r="AU76" s="77">
        <f t="shared" si="79"/>
        <v>209842.88461538462</v>
      </c>
      <c r="AV76" s="77">
        <f t="shared" si="80"/>
        <v>351800.35714285716</v>
      </c>
      <c r="AW76" s="77">
        <v>159</v>
      </c>
      <c r="AX76" s="77">
        <v>60</v>
      </c>
      <c r="AY76" s="77">
        <v>49</v>
      </c>
      <c r="AZ76" s="53">
        <f t="shared" si="81"/>
        <v>0.37735849056603776</v>
      </c>
      <c r="BA76" s="53">
        <f t="shared" si="82"/>
        <v>0.3081761006289308</v>
      </c>
      <c r="BB76" s="77">
        <v>17629140</v>
      </c>
      <c r="BC76" s="77">
        <v>16589230</v>
      </c>
      <c r="BD76" s="77">
        <f t="shared" si="83"/>
        <v>293819</v>
      </c>
      <c r="BE76" s="77">
        <f t="shared" si="84"/>
        <v>338555.71428571426</v>
      </c>
      <c r="BF76" s="77">
        <v>65</v>
      </c>
      <c r="BG76" s="77">
        <v>27</v>
      </c>
      <c r="BH76" s="77">
        <v>25</v>
      </c>
      <c r="BI76" s="53">
        <f t="shared" si="85"/>
        <v>0.41538461538461541</v>
      </c>
      <c r="BJ76" s="53">
        <f t="shared" si="86"/>
        <v>0.38461538461538464</v>
      </c>
      <c r="BK76" s="77">
        <v>12206320</v>
      </c>
      <c r="BL76" s="77">
        <v>11296370</v>
      </c>
      <c r="BM76" s="77">
        <f t="shared" si="87"/>
        <v>452085.9259259259</v>
      </c>
      <c r="BN76" s="77">
        <f t="shared" si="88"/>
        <v>451854.8</v>
      </c>
      <c r="BO76" s="77">
        <f t="shared" si="89"/>
        <v>1299</v>
      </c>
      <c r="BP76" s="77">
        <f t="shared" si="89"/>
        <v>180</v>
      </c>
      <c r="BQ76" s="77">
        <f t="shared" si="89"/>
        <v>126</v>
      </c>
      <c r="BR76" s="53">
        <f t="shared" si="90"/>
        <v>0.13856812933025403</v>
      </c>
      <c r="BS76" s="53">
        <f t="shared" si="91"/>
        <v>9.6997690531177835E-2</v>
      </c>
      <c r="BT76" s="77">
        <f t="shared" si="56"/>
        <v>50469240</v>
      </c>
      <c r="BU76" s="77">
        <f t="shared" si="56"/>
        <v>45323300</v>
      </c>
      <c r="BV76" s="77">
        <f t="shared" si="92"/>
        <v>280384.66666666669</v>
      </c>
      <c r="BW76" s="77">
        <f t="shared" si="93"/>
        <v>359708.73015873018</v>
      </c>
      <c r="BY76" s="90">
        <v>70</v>
      </c>
      <c r="BZ76" s="169" t="s">
        <v>49</v>
      </c>
      <c r="CA76" s="133">
        <v>1234</v>
      </c>
      <c r="CB76" s="133">
        <v>177</v>
      </c>
      <c r="CC76" s="133">
        <v>118</v>
      </c>
      <c r="CD76" s="27">
        <v>0.14343598055105347</v>
      </c>
      <c r="CE76" s="27">
        <v>9.5623987034035657E-2</v>
      </c>
      <c r="CF76" s="133">
        <v>51479160</v>
      </c>
      <c r="CG76" s="133">
        <v>43299820</v>
      </c>
      <c r="CH76" s="133">
        <v>290842.71186440677</v>
      </c>
      <c r="CI76" s="133">
        <v>366947.62711864407</v>
      </c>
      <c r="CK76" s="42" t="str">
        <f t="shared" si="94"/>
        <v>千早赤阪村</v>
      </c>
      <c r="CL76" s="86">
        <f t="shared" si="59"/>
        <v>8.9494163424124515E-2</v>
      </c>
      <c r="CM76" s="97">
        <f t="shared" si="95"/>
        <v>8.8999999999999996E-2</v>
      </c>
      <c r="CN76" s="97">
        <f t="shared" si="53"/>
        <v>8.9088397790055243E-2</v>
      </c>
      <c r="CO76" s="97">
        <f t="shared" si="96"/>
        <v>8.8999999999999996E-2</v>
      </c>
      <c r="CP76" s="135">
        <f t="shared" si="54"/>
        <v>0</v>
      </c>
      <c r="CQ76" s="42" t="str">
        <f t="shared" si="97"/>
        <v>泉南市</v>
      </c>
      <c r="CR76" s="86">
        <f t="shared" si="60"/>
        <v>4.7955623154692671E-2</v>
      </c>
      <c r="CS76" s="86">
        <f t="shared" si="98"/>
        <v>4.8000000000000001E-2</v>
      </c>
      <c r="CT76" s="97">
        <f t="shared" si="99"/>
        <v>4.3712744819755893E-2</v>
      </c>
      <c r="CU76" s="97">
        <f t="shared" si="100"/>
        <v>4.3999999999999997E-2</v>
      </c>
      <c r="CV76" s="135">
        <f t="shared" si="101"/>
        <v>0.40000000000000036</v>
      </c>
      <c r="CW76" s="43"/>
      <c r="CX76" s="86">
        <f t="shared" si="102"/>
        <v>0.121</v>
      </c>
      <c r="CY76" s="86">
        <f t="shared" si="103"/>
        <v>0.123</v>
      </c>
      <c r="CZ76" s="136">
        <f t="shared" si="104"/>
        <v>-0.20000000000000018</v>
      </c>
      <c r="DA76" s="86">
        <f t="shared" si="105"/>
        <v>0.08</v>
      </c>
      <c r="DB76" s="86">
        <f t="shared" si="106"/>
        <v>7.8E-2</v>
      </c>
      <c r="DC76" s="136">
        <f t="shared" si="107"/>
        <v>0.20000000000000018</v>
      </c>
      <c r="DD76" s="149">
        <v>0</v>
      </c>
    </row>
    <row r="77" spans="2:108" s="15" customFormat="1" ht="13.5" customHeight="1">
      <c r="B77" s="52">
        <v>71</v>
      </c>
      <c r="C77" s="169" t="s">
        <v>50</v>
      </c>
      <c r="D77" s="77">
        <v>2</v>
      </c>
      <c r="E77" s="77">
        <v>0</v>
      </c>
      <c r="F77" s="77">
        <v>0</v>
      </c>
      <c r="G77" s="53">
        <f t="shared" si="61"/>
        <v>0</v>
      </c>
      <c r="H77" s="53">
        <f t="shared" si="62"/>
        <v>0</v>
      </c>
      <c r="I77" s="77">
        <v>0</v>
      </c>
      <c r="J77" s="77">
        <v>0</v>
      </c>
      <c r="K77" s="77" t="str">
        <f t="shared" si="63"/>
        <v>-</v>
      </c>
      <c r="L77" s="77" t="str">
        <f t="shared" si="64"/>
        <v>-</v>
      </c>
      <c r="M77" s="77">
        <v>7</v>
      </c>
      <c r="N77" s="77">
        <v>1</v>
      </c>
      <c r="O77" s="77">
        <v>1</v>
      </c>
      <c r="P77" s="53">
        <f t="shared" si="65"/>
        <v>0.14285714285714285</v>
      </c>
      <c r="Q77" s="53">
        <f t="shared" si="66"/>
        <v>0.14285714285714285</v>
      </c>
      <c r="R77" s="77">
        <v>433760</v>
      </c>
      <c r="S77" s="77">
        <v>433760</v>
      </c>
      <c r="T77" s="77">
        <f t="shared" si="67"/>
        <v>433760</v>
      </c>
      <c r="U77" s="77">
        <f t="shared" si="68"/>
        <v>433760</v>
      </c>
      <c r="V77" s="77">
        <v>1324</v>
      </c>
      <c r="W77" s="77">
        <v>57</v>
      </c>
      <c r="X77" s="77">
        <v>35</v>
      </c>
      <c r="Y77" s="53">
        <f t="shared" si="69"/>
        <v>4.3051359516616317E-2</v>
      </c>
      <c r="Z77" s="53">
        <f t="shared" si="70"/>
        <v>2.6435045317220542E-2</v>
      </c>
      <c r="AA77" s="77">
        <v>14859770</v>
      </c>
      <c r="AB77" s="77">
        <v>11501840</v>
      </c>
      <c r="AC77" s="77">
        <f t="shared" si="71"/>
        <v>260697.71929824562</v>
      </c>
      <c r="AD77" s="77">
        <f t="shared" si="72"/>
        <v>328624</v>
      </c>
      <c r="AE77" s="77">
        <v>1211</v>
      </c>
      <c r="AF77" s="77">
        <v>79</v>
      </c>
      <c r="AG77" s="77">
        <v>57</v>
      </c>
      <c r="AH77" s="53">
        <f t="shared" si="73"/>
        <v>6.5235342691990092E-2</v>
      </c>
      <c r="AI77" s="53">
        <f t="shared" si="74"/>
        <v>4.7068538398018167E-2</v>
      </c>
      <c r="AJ77" s="77">
        <v>23515190</v>
      </c>
      <c r="AK77" s="77">
        <v>20545860</v>
      </c>
      <c r="AL77" s="77">
        <f t="shared" si="75"/>
        <v>297660.63291139243</v>
      </c>
      <c r="AM77" s="77">
        <f t="shared" si="76"/>
        <v>360453.68421052629</v>
      </c>
      <c r="AN77" s="77">
        <v>712</v>
      </c>
      <c r="AO77" s="77">
        <v>99</v>
      </c>
      <c r="AP77" s="77">
        <v>67</v>
      </c>
      <c r="AQ77" s="53">
        <f t="shared" si="77"/>
        <v>0.13904494382022473</v>
      </c>
      <c r="AR77" s="53">
        <f t="shared" si="78"/>
        <v>9.4101123595505612E-2</v>
      </c>
      <c r="AS77" s="77">
        <v>25741700</v>
      </c>
      <c r="AT77" s="77">
        <v>18895250</v>
      </c>
      <c r="AU77" s="77">
        <f t="shared" si="79"/>
        <v>260017.1717171717</v>
      </c>
      <c r="AV77" s="77">
        <f t="shared" si="80"/>
        <v>282018.65671641793</v>
      </c>
      <c r="AW77" s="77">
        <v>448</v>
      </c>
      <c r="AX77" s="77">
        <v>104</v>
      </c>
      <c r="AY77" s="77">
        <v>76</v>
      </c>
      <c r="AZ77" s="53">
        <f t="shared" si="81"/>
        <v>0.23214285714285715</v>
      </c>
      <c r="BA77" s="53">
        <f t="shared" si="82"/>
        <v>0.16964285714285715</v>
      </c>
      <c r="BB77" s="77">
        <v>28595770</v>
      </c>
      <c r="BC77" s="77">
        <v>22782840</v>
      </c>
      <c r="BD77" s="77">
        <f t="shared" si="83"/>
        <v>274959.32692307694</v>
      </c>
      <c r="BE77" s="77">
        <f t="shared" si="84"/>
        <v>299774.21052631579</v>
      </c>
      <c r="BF77" s="77">
        <v>180</v>
      </c>
      <c r="BG77" s="77">
        <v>61</v>
      </c>
      <c r="BH77" s="77">
        <v>47</v>
      </c>
      <c r="BI77" s="53">
        <f t="shared" si="85"/>
        <v>0.33888888888888891</v>
      </c>
      <c r="BJ77" s="53">
        <f t="shared" si="86"/>
        <v>0.26111111111111113</v>
      </c>
      <c r="BK77" s="77">
        <v>16973810</v>
      </c>
      <c r="BL77" s="77">
        <v>15207580</v>
      </c>
      <c r="BM77" s="77">
        <f t="shared" si="87"/>
        <v>278259.18032786885</v>
      </c>
      <c r="BN77" s="77">
        <f t="shared" si="88"/>
        <v>323565.5319148936</v>
      </c>
      <c r="BO77" s="77">
        <f t="shared" si="89"/>
        <v>3884</v>
      </c>
      <c r="BP77" s="77">
        <f t="shared" si="89"/>
        <v>401</v>
      </c>
      <c r="BQ77" s="77">
        <f t="shared" si="89"/>
        <v>283</v>
      </c>
      <c r="BR77" s="53">
        <f t="shared" si="90"/>
        <v>0.10324407826982493</v>
      </c>
      <c r="BS77" s="53">
        <f t="shared" si="91"/>
        <v>7.2863027806385164E-2</v>
      </c>
      <c r="BT77" s="77">
        <f t="shared" si="56"/>
        <v>110120000</v>
      </c>
      <c r="BU77" s="77">
        <f t="shared" si="56"/>
        <v>89367130</v>
      </c>
      <c r="BV77" s="77">
        <f t="shared" si="92"/>
        <v>274613.46633416461</v>
      </c>
      <c r="BW77" s="77">
        <f t="shared" si="93"/>
        <v>315784.9116607774</v>
      </c>
      <c r="BY77" s="90">
        <v>71</v>
      </c>
      <c r="BZ77" s="169" t="s">
        <v>50</v>
      </c>
      <c r="CA77" s="133">
        <v>3744</v>
      </c>
      <c r="CB77" s="133">
        <v>425</v>
      </c>
      <c r="CC77" s="133">
        <v>276</v>
      </c>
      <c r="CD77" s="27">
        <v>0.11351495726495726</v>
      </c>
      <c r="CE77" s="27">
        <v>7.371794871794872E-2</v>
      </c>
      <c r="CF77" s="133">
        <v>111943820</v>
      </c>
      <c r="CG77" s="133">
        <v>92362340</v>
      </c>
      <c r="CH77" s="133">
        <v>263397.22352941177</v>
      </c>
      <c r="CI77" s="133">
        <v>334646.15942028986</v>
      </c>
      <c r="CK77" s="42" t="str">
        <f t="shared" si="94"/>
        <v>泉南市</v>
      </c>
      <c r="CL77" s="86">
        <f t="shared" si="59"/>
        <v>8.580119889057887E-2</v>
      </c>
      <c r="CM77" s="97">
        <f t="shared" si="95"/>
        <v>8.5999999999999993E-2</v>
      </c>
      <c r="CN77" s="97">
        <f t="shared" ref="CN77:CN80" si="108">VLOOKUP(CK77,$BZ$7:$CI$80,5,FALSE)</f>
        <v>8.2883905762134544E-2</v>
      </c>
      <c r="CO77" s="97">
        <f t="shared" si="96"/>
        <v>8.3000000000000004E-2</v>
      </c>
      <c r="CP77" s="135">
        <f t="shared" ref="CP77:CP80" si="109">(CM77-CO77)*100</f>
        <v>0.29999999999999888</v>
      </c>
      <c r="CQ77" s="42" t="str">
        <f t="shared" si="97"/>
        <v>河南町</v>
      </c>
      <c r="CR77" s="86">
        <f t="shared" si="60"/>
        <v>4.6818727490996401E-2</v>
      </c>
      <c r="CS77" s="86">
        <f t="shared" si="98"/>
        <v>4.7E-2</v>
      </c>
      <c r="CT77" s="97">
        <f t="shared" si="99"/>
        <v>5.0425464859754174E-2</v>
      </c>
      <c r="CU77" s="97">
        <f t="shared" si="100"/>
        <v>0.05</v>
      </c>
      <c r="CV77" s="135">
        <f t="shared" si="101"/>
        <v>-0.30000000000000027</v>
      </c>
      <c r="CW77" s="43"/>
      <c r="CX77" s="86">
        <f t="shared" si="102"/>
        <v>0.121</v>
      </c>
      <c r="CY77" s="86">
        <f t="shared" si="103"/>
        <v>0.123</v>
      </c>
      <c r="CZ77" s="136">
        <f t="shared" si="104"/>
        <v>-0.20000000000000018</v>
      </c>
      <c r="DA77" s="86">
        <f t="shared" si="105"/>
        <v>0.08</v>
      </c>
      <c r="DB77" s="86">
        <f t="shared" si="106"/>
        <v>7.8E-2</v>
      </c>
      <c r="DC77" s="136">
        <f t="shared" si="107"/>
        <v>0.20000000000000018</v>
      </c>
      <c r="DD77" s="149">
        <v>0</v>
      </c>
    </row>
    <row r="78" spans="2:108" s="15" customFormat="1" ht="13.5" customHeight="1">
      <c r="B78" s="52">
        <v>72</v>
      </c>
      <c r="C78" s="169" t="s">
        <v>28</v>
      </c>
      <c r="D78" s="77">
        <v>2</v>
      </c>
      <c r="E78" s="77">
        <v>0</v>
      </c>
      <c r="F78" s="77">
        <v>0</v>
      </c>
      <c r="G78" s="53">
        <f t="shared" si="61"/>
        <v>0</v>
      </c>
      <c r="H78" s="53">
        <f t="shared" si="62"/>
        <v>0</v>
      </c>
      <c r="I78" s="77">
        <v>0</v>
      </c>
      <c r="J78" s="77">
        <v>0</v>
      </c>
      <c r="K78" s="77" t="str">
        <f t="shared" si="63"/>
        <v>-</v>
      </c>
      <c r="L78" s="77" t="str">
        <f t="shared" si="64"/>
        <v>-</v>
      </c>
      <c r="M78" s="77">
        <v>12</v>
      </c>
      <c r="N78" s="77">
        <v>0</v>
      </c>
      <c r="O78" s="77">
        <v>0</v>
      </c>
      <c r="P78" s="53">
        <f t="shared" si="65"/>
        <v>0</v>
      </c>
      <c r="Q78" s="53">
        <f t="shared" si="66"/>
        <v>0</v>
      </c>
      <c r="R78" s="77">
        <v>0</v>
      </c>
      <c r="S78" s="77">
        <v>0</v>
      </c>
      <c r="T78" s="77" t="str">
        <f t="shared" si="67"/>
        <v>-</v>
      </c>
      <c r="U78" s="77" t="str">
        <f t="shared" si="68"/>
        <v>-</v>
      </c>
      <c r="V78" s="77">
        <v>945</v>
      </c>
      <c r="W78" s="77">
        <v>22</v>
      </c>
      <c r="X78" s="77">
        <v>8</v>
      </c>
      <c r="Y78" s="53">
        <f t="shared" si="69"/>
        <v>2.328042328042328E-2</v>
      </c>
      <c r="Z78" s="53">
        <f t="shared" si="70"/>
        <v>8.4656084656084662E-3</v>
      </c>
      <c r="AA78" s="77">
        <v>2982150</v>
      </c>
      <c r="AB78" s="77">
        <v>1736050</v>
      </c>
      <c r="AC78" s="77">
        <f t="shared" si="71"/>
        <v>135552.27272727274</v>
      </c>
      <c r="AD78" s="77">
        <f t="shared" si="72"/>
        <v>217006.25</v>
      </c>
      <c r="AE78" s="77">
        <v>728</v>
      </c>
      <c r="AF78" s="77">
        <v>60</v>
      </c>
      <c r="AG78" s="77">
        <v>21</v>
      </c>
      <c r="AH78" s="53">
        <f t="shared" si="73"/>
        <v>8.2417582417582416E-2</v>
      </c>
      <c r="AI78" s="53">
        <f t="shared" si="74"/>
        <v>2.8846153846153848E-2</v>
      </c>
      <c r="AJ78" s="77">
        <v>13367220</v>
      </c>
      <c r="AK78" s="77">
        <v>10361230</v>
      </c>
      <c r="AL78" s="77">
        <f t="shared" si="75"/>
        <v>222787</v>
      </c>
      <c r="AM78" s="77">
        <f t="shared" si="76"/>
        <v>493391.90476190473</v>
      </c>
      <c r="AN78" s="77">
        <v>418</v>
      </c>
      <c r="AO78" s="77">
        <v>43</v>
      </c>
      <c r="AP78" s="77">
        <v>26</v>
      </c>
      <c r="AQ78" s="53">
        <f t="shared" si="77"/>
        <v>0.10287081339712918</v>
      </c>
      <c r="AR78" s="53">
        <f t="shared" si="78"/>
        <v>6.2200956937799042E-2</v>
      </c>
      <c r="AS78" s="77">
        <v>11681620</v>
      </c>
      <c r="AT78" s="77">
        <v>10413390</v>
      </c>
      <c r="AU78" s="77">
        <f t="shared" si="79"/>
        <v>271665.58139534883</v>
      </c>
      <c r="AV78" s="77">
        <f t="shared" si="80"/>
        <v>400515</v>
      </c>
      <c r="AW78" s="77">
        <v>267</v>
      </c>
      <c r="AX78" s="77">
        <v>44</v>
      </c>
      <c r="AY78" s="77">
        <v>26</v>
      </c>
      <c r="AZ78" s="53">
        <f t="shared" si="81"/>
        <v>0.16479400749063669</v>
      </c>
      <c r="BA78" s="53">
        <f t="shared" si="82"/>
        <v>9.7378277153558054E-2</v>
      </c>
      <c r="BB78" s="77">
        <v>10021370</v>
      </c>
      <c r="BC78" s="77">
        <v>8552660</v>
      </c>
      <c r="BD78" s="77">
        <f t="shared" si="83"/>
        <v>227758.40909090909</v>
      </c>
      <c r="BE78" s="77">
        <f t="shared" si="84"/>
        <v>328948.46153846156</v>
      </c>
      <c r="BF78" s="77">
        <v>105</v>
      </c>
      <c r="BG78" s="77">
        <v>29</v>
      </c>
      <c r="BH78" s="77">
        <v>20</v>
      </c>
      <c r="BI78" s="53">
        <f t="shared" si="85"/>
        <v>0.27619047619047621</v>
      </c>
      <c r="BJ78" s="53">
        <f t="shared" si="86"/>
        <v>0.19047619047619047</v>
      </c>
      <c r="BK78" s="77">
        <v>6507270</v>
      </c>
      <c r="BL78" s="77">
        <v>5686730</v>
      </c>
      <c r="BM78" s="77">
        <f t="shared" si="87"/>
        <v>224388.62068965516</v>
      </c>
      <c r="BN78" s="77">
        <f t="shared" si="88"/>
        <v>284336.5</v>
      </c>
      <c r="BO78" s="77">
        <f t="shared" si="89"/>
        <v>2477</v>
      </c>
      <c r="BP78" s="77">
        <f t="shared" si="89"/>
        <v>198</v>
      </c>
      <c r="BQ78" s="77">
        <f t="shared" si="89"/>
        <v>101</v>
      </c>
      <c r="BR78" s="53">
        <f t="shared" si="90"/>
        <v>7.9935405732741216E-2</v>
      </c>
      <c r="BS78" s="53">
        <f t="shared" si="91"/>
        <v>4.0775131207105367E-2</v>
      </c>
      <c r="BT78" s="77">
        <f t="shared" si="56"/>
        <v>44559630</v>
      </c>
      <c r="BU78" s="77">
        <f t="shared" si="56"/>
        <v>36750060</v>
      </c>
      <c r="BV78" s="77">
        <f t="shared" si="92"/>
        <v>225048.63636363635</v>
      </c>
      <c r="BW78" s="77">
        <f t="shared" si="93"/>
        <v>363861.98019801982</v>
      </c>
      <c r="BY78" s="90">
        <v>72</v>
      </c>
      <c r="BZ78" s="169" t="s">
        <v>28</v>
      </c>
      <c r="CA78" s="133">
        <v>2331</v>
      </c>
      <c r="CB78" s="133">
        <v>228</v>
      </c>
      <c r="CC78" s="133">
        <v>102</v>
      </c>
      <c r="CD78" s="27">
        <v>9.7812097812097806E-2</v>
      </c>
      <c r="CE78" s="27">
        <v>4.3758043758043756E-2</v>
      </c>
      <c r="CF78" s="133">
        <v>47899230</v>
      </c>
      <c r="CG78" s="133">
        <v>32685450</v>
      </c>
      <c r="CH78" s="133">
        <v>210084.34210526315</v>
      </c>
      <c r="CI78" s="133">
        <v>320445.5882352941</v>
      </c>
      <c r="CK78" s="42" t="str">
        <f t="shared" si="94"/>
        <v>港区</v>
      </c>
      <c r="CL78" s="86">
        <f t="shared" si="59"/>
        <v>8.4995859369118423E-2</v>
      </c>
      <c r="CM78" s="97">
        <f t="shared" si="95"/>
        <v>8.5000000000000006E-2</v>
      </c>
      <c r="CN78" s="97">
        <f t="shared" si="108"/>
        <v>9.1592296852982619E-2</v>
      </c>
      <c r="CO78" s="97">
        <f t="shared" si="96"/>
        <v>9.1999999999999998E-2</v>
      </c>
      <c r="CP78" s="135">
        <f t="shared" si="109"/>
        <v>-0.69999999999999929</v>
      </c>
      <c r="CQ78" s="42" t="str">
        <f t="shared" si="97"/>
        <v>千早赤阪村</v>
      </c>
      <c r="CR78" s="86">
        <f t="shared" si="60"/>
        <v>4.4747081712062257E-2</v>
      </c>
      <c r="CS78" s="86">
        <f t="shared" si="98"/>
        <v>4.4999999999999998E-2</v>
      </c>
      <c r="CT78" s="97">
        <f t="shared" si="99"/>
        <v>4.0055248618784532E-2</v>
      </c>
      <c r="CU78" s="97">
        <f t="shared" si="100"/>
        <v>0.04</v>
      </c>
      <c r="CV78" s="135">
        <f t="shared" si="101"/>
        <v>0.49999999999999978</v>
      </c>
      <c r="CW78" s="43"/>
      <c r="CX78" s="86">
        <f t="shared" si="102"/>
        <v>0.121</v>
      </c>
      <c r="CY78" s="86">
        <f t="shared" si="103"/>
        <v>0.123</v>
      </c>
      <c r="CZ78" s="136">
        <f t="shared" si="104"/>
        <v>-0.20000000000000018</v>
      </c>
      <c r="DA78" s="86">
        <f t="shared" si="105"/>
        <v>0.08</v>
      </c>
      <c r="DB78" s="86">
        <f t="shared" si="106"/>
        <v>7.8E-2</v>
      </c>
      <c r="DC78" s="136">
        <f t="shared" si="107"/>
        <v>0.20000000000000018</v>
      </c>
      <c r="DD78" s="149">
        <v>0</v>
      </c>
    </row>
    <row r="79" spans="2:108" s="15" customFormat="1" ht="13.5" customHeight="1">
      <c r="B79" s="52">
        <v>73</v>
      </c>
      <c r="C79" s="169" t="s">
        <v>29</v>
      </c>
      <c r="D79" s="77">
        <v>1</v>
      </c>
      <c r="E79" s="77">
        <v>0</v>
      </c>
      <c r="F79" s="77">
        <v>0</v>
      </c>
      <c r="G79" s="53">
        <f t="shared" si="61"/>
        <v>0</v>
      </c>
      <c r="H79" s="53">
        <f t="shared" si="62"/>
        <v>0</v>
      </c>
      <c r="I79" s="77">
        <v>0</v>
      </c>
      <c r="J79" s="77">
        <v>0</v>
      </c>
      <c r="K79" s="77" t="str">
        <f t="shared" si="63"/>
        <v>-</v>
      </c>
      <c r="L79" s="77" t="str">
        <f t="shared" si="64"/>
        <v>-</v>
      </c>
      <c r="M79" s="77">
        <v>5</v>
      </c>
      <c r="N79" s="77">
        <v>0</v>
      </c>
      <c r="O79" s="77">
        <v>0</v>
      </c>
      <c r="P79" s="53">
        <f t="shared" si="65"/>
        <v>0</v>
      </c>
      <c r="Q79" s="53">
        <f t="shared" si="66"/>
        <v>0</v>
      </c>
      <c r="R79" s="77">
        <v>0</v>
      </c>
      <c r="S79" s="77">
        <v>0</v>
      </c>
      <c r="T79" s="77" t="str">
        <f t="shared" si="67"/>
        <v>-</v>
      </c>
      <c r="U79" s="77" t="str">
        <f t="shared" si="68"/>
        <v>-</v>
      </c>
      <c r="V79" s="77">
        <v>1110</v>
      </c>
      <c r="W79" s="77">
        <v>47</v>
      </c>
      <c r="X79" s="77">
        <v>17</v>
      </c>
      <c r="Y79" s="53">
        <f t="shared" si="69"/>
        <v>4.234234234234234E-2</v>
      </c>
      <c r="Z79" s="53">
        <f t="shared" si="70"/>
        <v>1.5315315315315315E-2</v>
      </c>
      <c r="AA79" s="77">
        <v>11865390</v>
      </c>
      <c r="AB79" s="77">
        <v>6275150</v>
      </c>
      <c r="AC79" s="77">
        <f t="shared" si="71"/>
        <v>252455.10638297873</v>
      </c>
      <c r="AD79" s="77">
        <f t="shared" si="72"/>
        <v>369126.4705882353</v>
      </c>
      <c r="AE79" s="77">
        <v>1023</v>
      </c>
      <c r="AF79" s="77">
        <v>73</v>
      </c>
      <c r="AG79" s="77">
        <v>28</v>
      </c>
      <c r="AH79" s="53">
        <f t="shared" si="73"/>
        <v>7.1358748778103623E-2</v>
      </c>
      <c r="AI79" s="53">
        <f t="shared" si="74"/>
        <v>2.7370478983382209E-2</v>
      </c>
      <c r="AJ79" s="77">
        <v>20738000</v>
      </c>
      <c r="AK79" s="77">
        <v>9577160</v>
      </c>
      <c r="AL79" s="77">
        <f t="shared" si="75"/>
        <v>284082.19178082194</v>
      </c>
      <c r="AM79" s="77">
        <f t="shared" si="76"/>
        <v>342041.42857142858</v>
      </c>
      <c r="AN79" s="77">
        <v>695</v>
      </c>
      <c r="AO79" s="77">
        <v>85</v>
      </c>
      <c r="AP79" s="77">
        <v>46</v>
      </c>
      <c r="AQ79" s="53">
        <f t="shared" si="77"/>
        <v>0.1223021582733813</v>
      </c>
      <c r="AR79" s="53">
        <f t="shared" si="78"/>
        <v>6.6187050359712229E-2</v>
      </c>
      <c r="AS79" s="77">
        <v>21186280</v>
      </c>
      <c r="AT79" s="77">
        <v>15197280</v>
      </c>
      <c r="AU79" s="77">
        <f t="shared" si="79"/>
        <v>249250.35294117648</v>
      </c>
      <c r="AV79" s="77">
        <f t="shared" si="80"/>
        <v>330375.65217391303</v>
      </c>
      <c r="AW79" s="77">
        <v>355</v>
      </c>
      <c r="AX79" s="77">
        <v>71</v>
      </c>
      <c r="AY79" s="77">
        <v>43</v>
      </c>
      <c r="AZ79" s="53">
        <f t="shared" si="81"/>
        <v>0.2</v>
      </c>
      <c r="BA79" s="53">
        <f t="shared" si="82"/>
        <v>0.12112676056338029</v>
      </c>
      <c r="BB79" s="77">
        <v>23274020</v>
      </c>
      <c r="BC79" s="77">
        <v>12184400</v>
      </c>
      <c r="BD79" s="77">
        <f t="shared" si="83"/>
        <v>327803.09859154932</v>
      </c>
      <c r="BE79" s="77">
        <f t="shared" si="84"/>
        <v>283358.13953488372</v>
      </c>
      <c r="BF79" s="77">
        <v>143</v>
      </c>
      <c r="BG79" s="77">
        <v>31</v>
      </c>
      <c r="BH79" s="77">
        <v>22</v>
      </c>
      <c r="BI79" s="53">
        <f t="shared" si="85"/>
        <v>0.21678321678321677</v>
      </c>
      <c r="BJ79" s="53">
        <f t="shared" si="86"/>
        <v>0.15384615384615385</v>
      </c>
      <c r="BK79" s="77">
        <v>10434640</v>
      </c>
      <c r="BL79" s="77">
        <v>10000840</v>
      </c>
      <c r="BM79" s="77">
        <f t="shared" si="87"/>
        <v>336601.29032258067</v>
      </c>
      <c r="BN79" s="77">
        <f t="shared" si="88"/>
        <v>454583.63636363635</v>
      </c>
      <c r="BO79" s="77">
        <f t="shared" si="89"/>
        <v>3332</v>
      </c>
      <c r="BP79" s="77">
        <f t="shared" si="89"/>
        <v>307</v>
      </c>
      <c r="BQ79" s="77">
        <f t="shared" si="89"/>
        <v>156</v>
      </c>
      <c r="BR79" s="53">
        <f t="shared" si="90"/>
        <v>9.2136854741896757E-2</v>
      </c>
      <c r="BS79" s="53">
        <f t="shared" si="91"/>
        <v>4.6818727490996401E-2</v>
      </c>
      <c r="BT79" s="77">
        <f t="shared" si="56"/>
        <v>87498330</v>
      </c>
      <c r="BU79" s="77">
        <f t="shared" si="56"/>
        <v>53234830</v>
      </c>
      <c r="BV79" s="77">
        <f t="shared" si="92"/>
        <v>285010.84690553747</v>
      </c>
      <c r="BW79" s="77">
        <f t="shared" si="93"/>
        <v>341248.91025641025</v>
      </c>
      <c r="BY79" s="90">
        <v>73</v>
      </c>
      <c r="BZ79" s="169" t="s">
        <v>29</v>
      </c>
      <c r="CA79" s="133">
        <v>3173</v>
      </c>
      <c r="CB79" s="133">
        <v>307</v>
      </c>
      <c r="CC79" s="133">
        <v>160</v>
      </c>
      <c r="CD79" s="27">
        <v>9.6753860699653318E-2</v>
      </c>
      <c r="CE79" s="27">
        <v>5.0425464859754174E-2</v>
      </c>
      <c r="CF79" s="133">
        <v>93474480</v>
      </c>
      <c r="CG79" s="133">
        <v>54364720</v>
      </c>
      <c r="CH79" s="133">
        <v>304477.13355048862</v>
      </c>
      <c r="CI79" s="133">
        <v>339779.5</v>
      </c>
      <c r="CK79" s="42" t="str">
        <f t="shared" si="94"/>
        <v>太子町</v>
      </c>
      <c r="CL79" s="86">
        <f t="shared" si="59"/>
        <v>7.9935405732741216E-2</v>
      </c>
      <c r="CM79" s="97">
        <f t="shared" si="95"/>
        <v>0.08</v>
      </c>
      <c r="CN79" s="97">
        <f t="shared" si="108"/>
        <v>9.7812097812097806E-2</v>
      </c>
      <c r="CO79" s="97">
        <f t="shared" si="96"/>
        <v>9.8000000000000004E-2</v>
      </c>
      <c r="CP79" s="135">
        <f t="shared" si="109"/>
        <v>-1.8000000000000003</v>
      </c>
      <c r="CQ79" s="42" t="str">
        <f t="shared" si="97"/>
        <v>太子町</v>
      </c>
      <c r="CR79" s="86">
        <f t="shared" si="60"/>
        <v>4.0775131207105367E-2</v>
      </c>
      <c r="CS79" s="86">
        <f t="shared" si="98"/>
        <v>4.1000000000000002E-2</v>
      </c>
      <c r="CT79" s="97">
        <f t="shared" si="99"/>
        <v>4.3758043758043756E-2</v>
      </c>
      <c r="CU79" s="97">
        <f t="shared" si="100"/>
        <v>4.3999999999999997E-2</v>
      </c>
      <c r="CV79" s="135">
        <f t="shared" si="101"/>
        <v>-0.2999999999999996</v>
      </c>
      <c r="CW79" s="43"/>
      <c r="CX79" s="86">
        <f t="shared" si="102"/>
        <v>0.121</v>
      </c>
      <c r="CY79" s="86">
        <f t="shared" si="103"/>
        <v>0.123</v>
      </c>
      <c r="CZ79" s="136">
        <f t="shared" si="104"/>
        <v>-0.20000000000000018</v>
      </c>
      <c r="DA79" s="86">
        <f t="shared" si="105"/>
        <v>0.08</v>
      </c>
      <c r="DB79" s="86">
        <f t="shared" si="106"/>
        <v>7.8E-2</v>
      </c>
      <c r="DC79" s="136">
        <f t="shared" si="107"/>
        <v>0.20000000000000018</v>
      </c>
      <c r="DD79" s="149">
        <v>0</v>
      </c>
    </row>
    <row r="80" spans="2:108" s="15" customFormat="1" ht="13.5" customHeight="1" thickBot="1">
      <c r="B80" s="52">
        <v>74</v>
      </c>
      <c r="C80" s="170" t="s">
        <v>30</v>
      </c>
      <c r="D80" s="77">
        <v>1</v>
      </c>
      <c r="E80" s="77">
        <v>1</v>
      </c>
      <c r="F80" s="77">
        <v>1</v>
      </c>
      <c r="G80" s="53">
        <f t="shared" si="61"/>
        <v>1</v>
      </c>
      <c r="H80" s="53">
        <f t="shared" si="62"/>
        <v>1</v>
      </c>
      <c r="I80" s="77">
        <v>311560</v>
      </c>
      <c r="J80" s="77">
        <v>311560</v>
      </c>
      <c r="K80" s="77">
        <f t="shared" si="63"/>
        <v>311560</v>
      </c>
      <c r="L80" s="77">
        <f t="shared" si="64"/>
        <v>311560</v>
      </c>
      <c r="M80" s="77">
        <v>2</v>
      </c>
      <c r="N80" s="77">
        <v>1</v>
      </c>
      <c r="O80" s="77">
        <v>0</v>
      </c>
      <c r="P80" s="53">
        <f t="shared" si="65"/>
        <v>0.5</v>
      </c>
      <c r="Q80" s="53">
        <f t="shared" si="66"/>
        <v>0</v>
      </c>
      <c r="R80" s="77">
        <v>62500</v>
      </c>
      <c r="S80" s="77">
        <v>0</v>
      </c>
      <c r="T80" s="77">
        <f t="shared" si="67"/>
        <v>62500</v>
      </c>
      <c r="U80" s="77" t="str">
        <f t="shared" si="68"/>
        <v>-</v>
      </c>
      <c r="V80" s="77">
        <v>606</v>
      </c>
      <c r="W80" s="77">
        <v>25</v>
      </c>
      <c r="X80" s="77">
        <v>9</v>
      </c>
      <c r="Y80" s="53">
        <f t="shared" si="69"/>
        <v>4.1254125412541254E-2</v>
      </c>
      <c r="Z80" s="53">
        <f t="shared" si="70"/>
        <v>1.4851485148514851E-2</v>
      </c>
      <c r="AA80" s="77">
        <v>3400340</v>
      </c>
      <c r="AB80" s="77">
        <v>2149780</v>
      </c>
      <c r="AC80" s="77">
        <f t="shared" si="71"/>
        <v>136013.6</v>
      </c>
      <c r="AD80" s="77">
        <f t="shared" si="72"/>
        <v>238864.44444444444</v>
      </c>
      <c r="AE80" s="77">
        <v>456</v>
      </c>
      <c r="AF80" s="77">
        <v>35</v>
      </c>
      <c r="AG80" s="77">
        <v>17</v>
      </c>
      <c r="AH80" s="53">
        <f t="shared" si="73"/>
        <v>7.6754385964912283E-2</v>
      </c>
      <c r="AI80" s="53">
        <f t="shared" si="74"/>
        <v>3.7280701754385963E-2</v>
      </c>
      <c r="AJ80" s="77">
        <v>5954020</v>
      </c>
      <c r="AK80" s="77">
        <v>4222710</v>
      </c>
      <c r="AL80" s="77">
        <f t="shared" si="75"/>
        <v>170114.85714285713</v>
      </c>
      <c r="AM80" s="77">
        <f t="shared" si="76"/>
        <v>248394.70588235295</v>
      </c>
      <c r="AN80" s="77">
        <v>270</v>
      </c>
      <c r="AO80" s="77">
        <v>41</v>
      </c>
      <c r="AP80" s="77">
        <v>22</v>
      </c>
      <c r="AQ80" s="53">
        <f t="shared" si="77"/>
        <v>0.15185185185185185</v>
      </c>
      <c r="AR80" s="53">
        <f t="shared" si="78"/>
        <v>8.1481481481481488E-2</v>
      </c>
      <c r="AS80" s="77">
        <v>14084590</v>
      </c>
      <c r="AT80" s="77">
        <v>9129880</v>
      </c>
      <c r="AU80" s="77">
        <f t="shared" si="79"/>
        <v>343526.58536585368</v>
      </c>
      <c r="AV80" s="77">
        <f t="shared" si="80"/>
        <v>414994.54545454547</v>
      </c>
      <c r="AW80" s="77">
        <v>136</v>
      </c>
      <c r="AX80" s="77">
        <v>24</v>
      </c>
      <c r="AY80" s="77">
        <v>14</v>
      </c>
      <c r="AZ80" s="53">
        <f t="shared" si="81"/>
        <v>0.17647058823529413</v>
      </c>
      <c r="BA80" s="53">
        <f t="shared" si="82"/>
        <v>0.10294117647058823</v>
      </c>
      <c r="BB80" s="77">
        <v>4733040</v>
      </c>
      <c r="BC80" s="77">
        <v>4284540</v>
      </c>
      <c r="BD80" s="77">
        <f t="shared" si="83"/>
        <v>197210</v>
      </c>
      <c r="BE80" s="77">
        <f t="shared" si="84"/>
        <v>306038.57142857142</v>
      </c>
      <c r="BF80" s="77">
        <v>71</v>
      </c>
      <c r="BG80" s="77">
        <v>11</v>
      </c>
      <c r="BH80" s="77">
        <v>6</v>
      </c>
      <c r="BI80" s="53">
        <f t="shared" si="85"/>
        <v>0.15492957746478872</v>
      </c>
      <c r="BJ80" s="53">
        <f t="shared" si="86"/>
        <v>8.4507042253521125E-2</v>
      </c>
      <c r="BK80" s="77">
        <v>2339630</v>
      </c>
      <c r="BL80" s="77">
        <v>1789610</v>
      </c>
      <c r="BM80" s="77">
        <f t="shared" si="87"/>
        <v>212693.63636363635</v>
      </c>
      <c r="BN80" s="77">
        <f t="shared" si="88"/>
        <v>298268.33333333331</v>
      </c>
      <c r="BO80" s="77">
        <f t="shared" si="89"/>
        <v>1542</v>
      </c>
      <c r="BP80" s="77">
        <f t="shared" si="89"/>
        <v>138</v>
      </c>
      <c r="BQ80" s="77">
        <f t="shared" si="89"/>
        <v>69</v>
      </c>
      <c r="BR80" s="53">
        <f t="shared" si="90"/>
        <v>8.9494163424124515E-2</v>
      </c>
      <c r="BS80" s="53">
        <f t="shared" si="91"/>
        <v>4.4747081712062257E-2</v>
      </c>
      <c r="BT80" s="77">
        <f t="shared" si="56"/>
        <v>30885680</v>
      </c>
      <c r="BU80" s="77">
        <f t="shared" si="56"/>
        <v>21888080</v>
      </c>
      <c r="BV80" s="77">
        <f t="shared" si="92"/>
        <v>223809.27536231885</v>
      </c>
      <c r="BW80" s="77">
        <f t="shared" si="93"/>
        <v>317218.55072463769</v>
      </c>
      <c r="BY80" s="167">
        <v>74</v>
      </c>
      <c r="BZ80" s="169" t="s">
        <v>30</v>
      </c>
      <c r="CA80" s="142">
        <v>1448</v>
      </c>
      <c r="CB80" s="142">
        <v>129</v>
      </c>
      <c r="CC80" s="142">
        <v>58</v>
      </c>
      <c r="CD80" s="26">
        <v>8.9088397790055243E-2</v>
      </c>
      <c r="CE80" s="26">
        <v>4.0055248618784532E-2</v>
      </c>
      <c r="CF80" s="142">
        <v>30098260</v>
      </c>
      <c r="CG80" s="142">
        <v>18325380</v>
      </c>
      <c r="CH80" s="142">
        <v>233319.84496124031</v>
      </c>
      <c r="CI80" s="142">
        <v>315954.8275862069</v>
      </c>
      <c r="CK80" s="42" t="str">
        <f t="shared" si="94"/>
        <v>能勢町</v>
      </c>
      <c r="CL80" s="86">
        <f t="shared" si="59"/>
        <v>7.5154004106776182E-2</v>
      </c>
      <c r="CM80" s="97">
        <f t="shared" si="95"/>
        <v>7.4999999999999997E-2</v>
      </c>
      <c r="CN80" s="97">
        <f t="shared" si="108"/>
        <v>7.9351161771153006E-2</v>
      </c>
      <c r="CO80" s="97">
        <f t="shared" si="96"/>
        <v>7.9000000000000001E-2</v>
      </c>
      <c r="CP80" s="135">
        <f t="shared" si="109"/>
        <v>-0.40000000000000036</v>
      </c>
      <c r="CQ80" s="42" t="str">
        <f t="shared" si="97"/>
        <v>能勢町</v>
      </c>
      <c r="CR80" s="86">
        <f t="shared" si="60"/>
        <v>3.7782340862422999E-2</v>
      </c>
      <c r="CS80" s="86">
        <f t="shared" si="98"/>
        <v>3.7999999999999999E-2</v>
      </c>
      <c r="CT80" s="97">
        <f t="shared" si="99"/>
        <v>4.0333187198597104E-2</v>
      </c>
      <c r="CU80" s="97">
        <f t="shared" si="100"/>
        <v>0.04</v>
      </c>
      <c r="CV80" s="135">
        <f t="shared" si="101"/>
        <v>-0.20000000000000018</v>
      </c>
      <c r="CW80" s="43"/>
      <c r="CX80" s="86">
        <f t="shared" si="102"/>
        <v>0.121</v>
      </c>
      <c r="CY80" s="86">
        <f t="shared" si="103"/>
        <v>0.123</v>
      </c>
      <c r="CZ80" s="136">
        <f t="shared" si="104"/>
        <v>-0.20000000000000018</v>
      </c>
      <c r="DA80" s="86">
        <f>ROUND($BS$81,3)</f>
        <v>0.08</v>
      </c>
      <c r="DB80" s="86">
        <f t="shared" si="106"/>
        <v>7.8E-2</v>
      </c>
      <c r="DC80" s="136">
        <f t="shared" si="107"/>
        <v>0.20000000000000018</v>
      </c>
      <c r="DD80" s="149">
        <v>999</v>
      </c>
    </row>
    <row r="81" spans="2:101" s="15" customFormat="1" ht="13.5" customHeight="1" thickTop="1">
      <c r="B81" s="237" t="s">
        <v>1</v>
      </c>
      <c r="C81" s="238"/>
      <c r="D81" s="172">
        <v>1789</v>
      </c>
      <c r="E81" s="172">
        <v>286</v>
      </c>
      <c r="F81" s="172">
        <v>153</v>
      </c>
      <c r="G81" s="173">
        <v>0.15986584684181107</v>
      </c>
      <c r="H81" s="173">
        <v>8.5522638345444379E-2</v>
      </c>
      <c r="I81" s="172">
        <v>93124590</v>
      </c>
      <c r="J81" s="172">
        <v>76306820</v>
      </c>
      <c r="K81" s="172">
        <v>325610.45454545453</v>
      </c>
      <c r="L81" s="172">
        <v>498737.38562091504</v>
      </c>
      <c r="M81" s="172">
        <v>5790</v>
      </c>
      <c r="N81" s="172">
        <v>1007</v>
      </c>
      <c r="O81" s="172">
        <v>554</v>
      </c>
      <c r="P81" s="173">
        <v>0.17392055267702936</v>
      </c>
      <c r="Q81" s="173">
        <v>9.5682210708117443E-2</v>
      </c>
      <c r="R81" s="172">
        <v>439111210</v>
      </c>
      <c r="S81" s="172">
        <v>349114600</v>
      </c>
      <c r="T81" s="172">
        <v>436058.79841112217</v>
      </c>
      <c r="U81" s="172">
        <v>630170.75812274369</v>
      </c>
      <c r="V81" s="172">
        <v>513130</v>
      </c>
      <c r="W81" s="172">
        <v>21565</v>
      </c>
      <c r="X81" s="172">
        <v>11605</v>
      </c>
      <c r="Y81" s="173">
        <v>4.2026387075399997E-2</v>
      </c>
      <c r="Z81" s="173">
        <v>2.2616101182936096E-2</v>
      </c>
      <c r="AA81" s="172">
        <v>6068470890</v>
      </c>
      <c r="AB81" s="172">
        <v>4586822020</v>
      </c>
      <c r="AC81" s="172">
        <v>281403.70461395779</v>
      </c>
      <c r="AD81" s="172">
        <v>395245.32701421803</v>
      </c>
      <c r="AE81" s="172">
        <v>434254</v>
      </c>
      <c r="AF81" s="172">
        <v>39247</v>
      </c>
      <c r="AG81" s="172">
        <v>22665</v>
      </c>
      <c r="AH81" s="173">
        <v>9.0377981549968456E-2</v>
      </c>
      <c r="AI81" s="173">
        <v>5.2192956196143274E-2</v>
      </c>
      <c r="AJ81" s="172">
        <v>11106779500</v>
      </c>
      <c r="AK81" s="172">
        <v>8810972050</v>
      </c>
      <c r="AL81" s="172">
        <v>282996.90422197874</v>
      </c>
      <c r="AM81" s="172">
        <v>388747.93955437897</v>
      </c>
      <c r="AN81" s="172">
        <v>276841</v>
      </c>
      <c r="AO81" s="172">
        <v>49403</v>
      </c>
      <c r="AP81" s="172">
        <v>32078</v>
      </c>
      <c r="AQ81" s="173">
        <v>0.17845261359408468</v>
      </c>
      <c r="AR81" s="173">
        <v>0.11587156526670543</v>
      </c>
      <c r="AS81" s="172">
        <v>14452198650</v>
      </c>
      <c r="AT81" s="172">
        <v>12068936010</v>
      </c>
      <c r="AU81" s="172">
        <v>292536.86314596282</v>
      </c>
      <c r="AV81" s="172">
        <v>376237.17220524972</v>
      </c>
      <c r="AW81" s="172">
        <v>138903</v>
      </c>
      <c r="AX81" s="172">
        <v>41397</v>
      </c>
      <c r="AY81" s="172">
        <v>30370</v>
      </c>
      <c r="AZ81" s="173">
        <v>0.29802812034297316</v>
      </c>
      <c r="BA81" s="173">
        <v>0.21864178599454295</v>
      </c>
      <c r="BB81" s="172">
        <v>12952402800</v>
      </c>
      <c r="BC81" s="172">
        <v>11355584960</v>
      </c>
      <c r="BD81" s="172">
        <v>312882.64366983116</v>
      </c>
      <c r="BE81" s="172">
        <v>373907.96707276918</v>
      </c>
      <c r="BF81" s="172">
        <v>56806</v>
      </c>
      <c r="BG81" s="172">
        <v>20359</v>
      </c>
      <c r="BH81" s="172">
        <v>16403</v>
      </c>
      <c r="BI81" s="173">
        <v>0.358395239939443</v>
      </c>
      <c r="BJ81" s="173">
        <v>0.28875470900961164</v>
      </c>
      <c r="BK81" s="172">
        <v>7002206550</v>
      </c>
      <c r="BL81" s="172">
        <v>6380427750</v>
      </c>
      <c r="BM81" s="172">
        <v>343936.6643744781</v>
      </c>
      <c r="BN81" s="172">
        <v>388979.31780771812</v>
      </c>
      <c r="BO81" s="172">
        <v>1427513</v>
      </c>
      <c r="BP81" s="172">
        <v>173264</v>
      </c>
      <c r="BQ81" s="172">
        <v>113828</v>
      </c>
      <c r="BR81" s="173">
        <v>0.1213747265348897</v>
      </c>
      <c r="BS81" s="173">
        <v>7.9738678386816794E-2</v>
      </c>
      <c r="BT81" s="172">
        <v>52114294190</v>
      </c>
      <c r="BU81" s="172">
        <v>43628164210</v>
      </c>
      <c r="BV81" s="172">
        <v>300779.7014382676</v>
      </c>
      <c r="BW81" s="172">
        <v>383281.47916154197</v>
      </c>
      <c r="BY81" s="251" t="s">
        <v>1</v>
      </c>
      <c r="BZ81" s="252"/>
      <c r="CA81" s="165">
        <v>1366377</v>
      </c>
      <c r="CB81" s="165">
        <v>167621</v>
      </c>
      <c r="CC81" s="165">
        <v>107134</v>
      </c>
      <c r="CD81" s="166">
        <v>0.12267551341979556</v>
      </c>
      <c r="CE81" s="166">
        <v>7.8407350240819337E-2</v>
      </c>
      <c r="CF81" s="165">
        <v>49315530360</v>
      </c>
      <c r="CG81" s="165">
        <v>40769499690</v>
      </c>
      <c r="CH81" s="165">
        <v>294208.54403684504</v>
      </c>
      <c r="CI81" s="165">
        <v>380546.78897455521</v>
      </c>
      <c r="CK81" s="41"/>
      <c r="CL81" s="41"/>
      <c r="CM81" s="41"/>
      <c r="CN81" s="41"/>
      <c r="CO81" s="41"/>
      <c r="CP81" s="41"/>
      <c r="CQ81" s="41"/>
      <c r="CR81" s="41"/>
      <c r="CS81" s="41"/>
      <c r="CT81" s="41"/>
      <c r="CU81" s="41"/>
      <c r="CV81" s="41"/>
      <c r="CW81" s="41"/>
    </row>
    <row r="82" spans="2:101" s="15" customFormat="1">
      <c r="CK82" s="41"/>
      <c r="CL82" s="41"/>
      <c r="CM82" s="41"/>
      <c r="CN82" s="41"/>
      <c r="CO82" s="41"/>
      <c r="CP82" s="41"/>
      <c r="CQ82" s="41"/>
      <c r="CR82" s="41"/>
      <c r="CS82" s="41"/>
      <c r="CT82" s="41"/>
      <c r="CU82" s="41"/>
      <c r="CV82" s="41"/>
      <c r="CW82" s="41"/>
    </row>
  </sheetData>
  <mergeCells count="69">
    <mergeCell ref="CR6:CS6"/>
    <mergeCell ref="CT6:CU6"/>
    <mergeCell ref="CK4:CP5"/>
    <mergeCell ref="CQ4:CV5"/>
    <mergeCell ref="CX4:CZ5"/>
    <mergeCell ref="BY3:BY6"/>
    <mergeCell ref="BZ3:BZ6"/>
    <mergeCell ref="BY81:BZ81"/>
    <mergeCell ref="CL6:CM6"/>
    <mergeCell ref="CN6:CO6"/>
    <mergeCell ref="CA3:CI3"/>
    <mergeCell ref="CA4:CA6"/>
    <mergeCell ref="CB4:CC4"/>
    <mergeCell ref="CD4:CE4"/>
    <mergeCell ref="CF4:CG4"/>
    <mergeCell ref="CH4:CI4"/>
    <mergeCell ref="BT4:BU4"/>
    <mergeCell ref="BV4:BW4"/>
    <mergeCell ref="BO3:BW3"/>
    <mergeCell ref="BM4:BN4"/>
    <mergeCell ref="BF3:BN3"/>
    <mergeCell ref="BK4:BL4"/>
    <mergeCell ref="BR4:BS4"/>
    <mergeCell ref="AS4:AT4"/>
    <mergeCell ref="AU4:AV4"/>
    <mergeCell ref="AN3:AV3"/>
    <mergeCell ref="BB4:BC4"/>
    <mergeCell ref="BD4:BE4"/>
    <mergeCell ref="AW3:BE3"/>
    <mergeCell ref="AO4:AP4"/>
    <mergeCell ref="AQ4:AR4"/>
    <mergeCell ref="AN4:AN6"/>
    <mergeCell ref="V3:AD3"/>
    <mergeCell ref="AJ4:AK4"/>
    <mergeCell ref="AL4:AM4"/>
    <mergeCell ref="AE3:AM3"/>
    <mergeCell ref="Y4:Z4"/>
    <mergeCell ref="AH4:AI4"/>
    <mergeCell ref="AA4:AB4"/>
    <mergeCell ref="AC4:AD4"/>
    <mergeCell ref="B81:C81"/>
    <mergeCell ref="C3:C6"/>
    <mergeCell ref="B3:B6"/>
    <mergeCell ref="E4:F4"/>
    <mergeCell ref="G4:H4"/>
    <mergeCell ref="D4:D6"/>
    <mergeCell ref="M4:M6"/>
    <mergeCell ref="N4:O4"/>
    <mergeCell ref="P4:Q4"/>
    <mergeCell ref="V4:V6"/>
    <mergeCell ref="W4:X4"/>
    <mergeCell ref="R4:S4"/>
    <mergeCell ref="T4:U4"/>
    <mergeCell ref="DD4:DD6"/>
    <mergeCell ref="DA4:DC5"/>
    <mergeCell ref="K4:L4"/>
    <mergeCell ref="I4:J4"/>
    <mergeCell ref="D3:L3"/>
    <mergeCell ref="BO4:BO6"/>
    <mergeCell ref="BP4:BQ4"/>
    <mergeCell ref="AW4:AW6"/>
    <mergeCell ref="AX4:AY4"/>
    <mergeCell ref="AZ4:BA4"/>
    <mergeCell ref="BF4:BF6"/>
    <mergeCell ref="BG4:BH4"/>
    <mergeCell ref="BI4:BJ4"/>
    <mergeCell ref="M3:U3"/>
    <mergeCell ref="AE4:AE6"/>
    <mergeCell ref="AF4:AG4"/>
  </mergeCells>
  <phoneticPr fontId="3"/>
  <pageMargins left="0.47244094488188981" right="0.23622047244094491" top="0.43307086614173229" bottom="0.31496062992125984" header="0.31496062992125984" footer="0.19685039370078741"/>
  <pageSetup paperSize="8" scale="74" fitToHeight="0" orientation="landscape" r:id="rId1"/>
  <headerFooter>
    <oddHeader>&amp;R&amp;"ＭＳ 明朝,標準"&amp;12 2-17.在宅医療に係る分析</oddHeader>
  </headerFooter>
  <colBreaks count="2" manualBreakCount="2">
    <brk id="30" max="80" man="1"/>
    <brk id="57" max="80" man="1"/>
  </colBreaks>
  <ignoredErrors>
    <ignoredError sqref="G7:H7 K7:L7 P7:Q7 T7:U7 Y7:Z7 AC7:AD7 AH7:AI7 AL7:AM7 AQ7:AR7 AU7:AV7 AZ7:BA7 BD7:BE7 BI7:BJ7 BM7:BQ7 BT7:BU7 G8:H8 K8:L8 P8:Q8 T8:U8 Y8:Z8 AC8:AD8 AH8:AI8 AL8:AM8 AQ8:AR8 AU8:AV8 AZ8:BA8 BD8:BE8 BI8:BJ8 BM8:BQ8 BT8:BU8 G9:H9 K9:L9 P9:Q9 T9:U9 Y9:Z9 AC9:AD9 AH9:AI9 AL9:AM9 AQ9:AR9 AU9:AV9 AZ9:BA9 BD9:BE9 BI9:BJ9 BM9:BQ9 BT9:BU9 G10:H10 K10:L10 P10:Q10 T10:U10 Y10:Z10 AC10:AD10 AH10:AI10 AL10:AM10 AQ10:AR10 AU10:AV10 AZ10:BA10 BD10:BE10 BI10:BJ10 BM10:BQ10 BT10:BU10 G11:H11 K11:L11 P11:Q11 T11:U11 Y11:Z11 AC11:AD11 AH11:AI11 AL11:AM11 AQ11:AR11 AU11:AV11 AZ11:BA11 BD11:BE11 BI11:BJ11 BM11:BQ11 BT11:BU11 G12:H12 K12:L12 P12:Q12 T12:U12 Y12:Z12 AC12:AD12 AH12:AI12 AL12:AM12 AQ12:AR12 AU12:AV12 AZ12:BA12 BD12:BE12 BI12:BJ12 BM12:BQ12 BT12:BU12 G13:H13 K13:L13 P13:Q13 T13:U13 Y13:Z13 AC13:AD13 AH13:AI13 AL13:AM13 AQ13:AR13 AU13:AV13 AZ13:BA13 BD13:BE13 BI13:BJ13 BM13:BQ13 BT13:BU13 G14:H14 K14:L14 P14:Q14 T14:U14 Y14:Z14 AC14:AD14 AH14:AI14 AL14:AM14 AQ14:AR14 AU14:AV14 AZ14:BA14 BD14:BE14 BI14:BJ14 BM14:BQ14 BT14:BU14 G15:H15 K15:L15 P15:Q15 T15:U15 Y15:Z15 AC15:AD15 AH15:AI15 AL15:AM15 AQ15:AR15 AU15:AV15 AZ15:BA15 BD15:BE15 BI15:BJ15 BM15:BQ15 BT15:BU15 G16:H16 K16:L16 P16:Q16 T16:U16 Y16:Z16 AC16:AD16 AH16:AI16 AL16:AM16 AQ16:AR16 AU16:AV16 AZ16:BA16 BD16:BE16 BI16:BJ16 BM16:BQ16 BT16:BU16 G17:H17 K17:L17 P17:Q17 T17:U17 Y17:Z17 AC17:AD17 AH17:AI17 AL17:AM17 AQ17:AR17 AU17:AV17 AZ17:BA17 BD17:BE17 BI17:BJ17 BM17:BQ17 BT17:BU17 G18:H18 K18:L18 P18:Q18 T18:U18 Y18:Z18 AC18:AD18 AH18:AI18 AL18:AM18 AQ18:AR18 AU18:AV18 AZ18:BA18 BD18:BE18 BI18:BJ18 BM18:BQ18 BT18:BU18 G19:H19 K19:L19 P19:Q19 T19:U19 Y19:Z19 AC19:AD19 AH19:AI19 AL19:AM19 AQ19:AR19 AU19:AV19 AZ19:BA19 BD19:BE19 BI19:BJ19 BM19:BQ19 BT19:BU19 G20:H20 K20:L20 P20:Q20 T20:U20 Y20:Z20 AC20:AD20 AH20:AI20 AL20:AM20 AQ20:AR20 AU20:AV20 AZ20:BA20 BD20:BE20 BI20:BJ20 BM20:BQ20 BT20:BU20 G21:H21 K21:L21 P21:Q21 T21:U21 Y21:Z21 AC21:AD21 AH21:AI21 AL21:AM21 AQ21:AR21 AU21:AV21 AZ21:BA21 BD21:BE21 BI21:BJ21 BM21:BQ21 BT21:BU21 G22:H22 K22:L22 P22:Q22 T22:U22 Y22:Z22 AC22:AD22 AH22:AI22 AL22:AM22 AQ22:AR22 AU22:AV22 AZ22:BA22 BD22:BE22 BI22:BJ22 BM22:BQ22 BT22:BU22 G23:H23 K23:L23 P23:Q23 T23:U23 Y23:Z23 AC23:AD23 AH23:AI23 AL23:AM23 AQ23:AR23 AU23:AV23 AZ23:BA23 BD23:BE23 BI23:BJ23 BM23:BQ23 BT23:BU23 G24:H24 K24:L24 P24:Q24 T24:U24 Y24:Z24 AC24:AD24 AH24:AI24 AL24:AM24 AQ24:AR24 AU24:AV24 AZ24:BA24 BD24:BE24 BI24:BJ24 BM24:BQ24 BT24:BU24 G25:H25 K25:L25 P25:Q25 T25:U25 Y25:Z25 AC25:AD25 AH25:AI25 AL25:AM25 AQ25:AR25 AU25:AV25 AZ25:BA25 BD25:BE25 BI25:BJ25 BM25:BQ25 BT25:BU25 G26:H26 K26:L26 P26:Q26 T26:U26 Y26:Z26 AC26:AD26 AH26:AI26 AL26:AM26 AQ26:AR26 AU26:AV26 AZ26:BA26 BD26:BE26 BI26:BJ26 BM26:BQ26 BT26:BU26 G27:H27 K27:L27 P27:Q27 T27:U27 Y27:Z27 AC27:AD27 AH27:AI27 AL27:AM27 AQ27:AR27 AU27:AV27 AZ27:BA27 BD27:BE27 BI27:BJ27 BM27:BQ27 BT27:BU27 G28:H28 K28:L28 P28:Q28 T28:U28 Y28:Z28 AC28:AD28 AH28:AI28 AL28:AM28 AQ28:AR28 AU28:AV28 AZ28:BA28 BD28:BE28 BI28:BJ28 BM28:BQ28 BT28:BU28 G29:H29 K29:L29 P29:Q29 T29:U29 Y29:Z29 AC29:AD29 AH29:AI29 AL29:AM29 AQ29:AR29 AU29:AV29 AZ29:BA29 BD29:BE29 BI29:BJ29 BM29:BQ29 BT29:BU29 G30:H30 K30:L30 P30:Q30 T30:U30 Y30:Z30 AC30:AD30 AH30:AI30 AL30:AM30 AQ30:AR30 AU30:AV30 AZ30:BA30 BD30:BE30 BI30:BJ30 BM30:BQ30 BT30:BU30 G31:H31 K31:L31 P31:Q31 T31:U31 Y31:Z31 AC31:AD31 AH31:AI31 AL31:AM31 AQ31:AR31 AU31:AV31 AZ31:BA31 BD31:BE31 BI31:BJ31 BM31:BQ31 BT31:BU31 G32:H32 K32:L32 P32:Q32 T32:U32 Y32:Z32 AC32:AD32 AH32:AI32 AL32:AM32 AQ32:AR32 AU32:AV32 AZ32:BA32 BD32:BE32 BI32:BJ32 BM32:BQ32 BT32:BU32 G33:H33 K33:L33 P33:Q33 T33:U33 Y33:Z33 AC33:AD33 AH33:AI33 AL33:AM33 AQ33:AR33 AU33:AV33 AZ33:BA33 BD33:BE33 BI33:BJ33 BM33:BQ33 BT33:BU33 G34:H34 K34:L34 P34:Q34 T34:U34 Y34:Z34 AC34:AD34 AH34:AI34 AL34:AM34 AQ34:AR34 AU34:AV34 AZ34:BA34 BD34:BE34 BI34:BJ34 BM34:BQ34 BT34:BU34 G35:H35 K35:L35 P35:Q35 T35:U35 Y35:Z35 AC35:AD35 AH35:AI35 AL35:AM35 AQ35:AR35 AU35:AV35 AZ35:BA35 BD35:BE35 BI35:BJ35 BM35:BQ35 BT35:BU35 G36:H36 K36:L36 P36:Q36 T36:U36 Y36:Z36 AC36:AD36 AH36:AI36 AL36:AM36 AQ36:AR36 AU36:AV36 AZ36:BA36 BD36:BE36 BI36:BJ36 BM36:BQ36 BT36:BU36 G37:H37 K37:L37 P37:Q37 T37:U37 Y37:Z37 AC37:AD37 AH37:AI37 AL37:AM37 AQ37:AR37 AU37:AV37 AZ37:BA37 BD37:BE37 BI37:BJ37 BM37:BQ37 BT37:BU37 G38:H38 K38:L38 P38:Q38 T38:U38 Y38:Z38 AC38:AD38 AH38:AI38 AL38:AM38 AQ38:AR38 AU38:AV38 AZ38:BA38 BD38:BE38 BI38:BJ38 BM38:BQ38 BT38:BU38 G39:H39 K39:L39 P39:Q39 T39:U39 Y39:Z39 AC39:AD39 AH39:AI39 AL39:AM39 AQ39:AR39 AU39:AV39 AZ39:BA39 BD39:BE39 BI39:BJ39 BM39:BQ39 BT39:BU39 G40:H40 K40:L40 P40:Q40 T40:U40 Y40:Z40 AC40:AD40 AH40:AI40 AL40:AM40 AQ40:AR40 AU40:AV40 AZ40:BA40 BD40:BE40 BI40:BJ40 BM40:BQ40 BT40:BU40 G41:H41 K41:L41 P41:Q41 T41:U41 Y41:Z41 AC41:AD41 AH41:AI41 AL41:AM41 AQ41:AR41 AU41:AV41 AZ41:BA41 BD41:BE41 BI41:BJ41 BM41:BQ41 BT41:BU41 G42:H42 K42:L42 P42:Q42 T42:U42 Y42:Z42 AC42:AD42 AH42:AI42 AL42:AM42 AQ42:AR42 AU42:AV42 AZ42:BA42 BD42:BE42 BI42:BJ42 BM42:BQ42 BT42:BU42 G43:H43 K43:L43 P43:Q43 T43:U43 Y43:Z43 AC43:AD43 AH43:AI43 AL43:AM43 AQ43:AR43 AU43:AV43 AZ43:BA43 BD43:BE43 BI43:BJ43 BM43:BQ43 BT43:BU43 G44:H44 K44:L44 P44:Q44 T44:U44 Y44:Z44 AC44:AD44 AH44:AI44 AL44:AM44 AQ44:AR44 AU44:AV44 AZ44:BA44 BD44:BE44 BI44:BJ44 BM44:BQ44 BT44:BU44 G45:H45 K45:L45 P45:Q45 T45:U45 Y45:Z45 AC45:AD45 AH45:AI45 AL45:AM45 AQ45:AR45 AU45:AV45 AZ45:BA45 BD45:BE45 BI45:BJ45 BM45:BQ45 BT45:BU45 G46:H46 K46:L46 P46:Q46 T46:U46 Y46:Z46 AC46:AD46 AH46:AI46 AL46:AM46 AQ46:AR46 AU46:AV46 AZ46:BA46 BD46:BE46 BI46:BJ46 BM46:BQ46 BT46:BU46 G47:H47 K47:L47 P47:Q47 T47:U47 Y47:Z47 AC47:AD47 AH47:AI47 AL47:AM47 AQ47:AR47 AU47:AV47 AZ47:BA47 BD47:BE47 BI47:BJ47 BM47:BQ47 BT47:BU47 G48:H48 K48:L48 P48:Q48 T48:U48 Y48:Z48 AC48:AD48 AH48:AI48 AL48:AM48 AQ48:AR48 AU48:AV48 AZ48:BA48 BD48:BE48 BI48:BJ48 BM48:BQ48 BT48:BU48 G49:H49 K49:L49 P49:Q49 T49:U49 Y49:Z49 AC49:AD49 AH49:AI49 AL49:AM49 AQ49:AR49 AU49:AV49 AZ49:BA49 BD49:BE49 BI49:BJ49 BM49:BQ49 BT49:BU49 G50:H50 K50:L50 P50:Q50 T50:U50 Y50:Z50 AC50:AD50 AH50:AI50 AL50:AM50 AQ50:AR50 AU50:AV50 AZ50:BA50 BD50:BE50 BI50:BJ50 BM50:BQ50 BT50:BU50 G51:H51 K51:L51 P51:Q51 T51:U51 Y51:Z51 AC51:AD51 AH51:AI51 AL51:AM51 AQ51:AR51 AU51:AV51 AZ51:BA51 BD51:BE51 BI51:BJ51 BM51:BQ51 BT51:BU51 G52:H52 K52:L52 P52:Q52 T52:U52 Y52:Z52 AC52:AD52 AH52:AI52 AL52:AM52 AQ52:AR52 AU52:AV52 AZ52:BA52 BD52:BE52 BI52:BJ52 BM52:BQ52 BT52:BU52 G53:H53 K53:L53 P53:Q53 T53:U53 Y53:Z53 AC53:AD53 AH53:AI53 AL53:AM53 AQ53:AR53 AU53:AV53 AZ53:BA53 BD53:BE53 BI53:BJ53 BM53:BQ53 BT53:BU53 G54:H54 K54:L54 P54:Q54 T54:U54 Y54:Z54 AC54:AD54 AH54:AI54 AL54:AM54 AQ54:AR54 AU54:AV54 AZ54:BA54 BD54:BE54 BI54:BJ54 BM54:BQ54 BT54:BU54 G55:H55 K55:L55 P55:Q55 T55:U55 Y55:Z55 AC55:AD55 AH55:AI55 AL55:AM55 AQ55:AR55 AU55:AV55 AZ55:BA55 BD55:BE55 BI55:BJ55 BM55:BQ55 BT55:BU55 G56:H56 K56:L56 P56:Q56 T56:U56 Y56:Z56 AC56:AD56 AH56:AI56 AL56:AM56 AQ56:AR56 AU56:AV56 AZ56:BA56 BD56:BE56 BI56:BJ56 BM56:BQ56 BT56:BU56 G57:H57 K57:L57 P57:Q57 T57:U57 Y57:Z57 AC57:AD57 AH57:AI57 AL57:AM57 AQ57:AR57 AU57:AV57 AZ57:BA57 BD57:BE57 BI57:BJ57 BM57:BQ57 BT57:BU57 G58:H58 K58:L58 P58:Q58 T58:U58 Y58:Z58 AC58:AD58 AH58:AI58 AL58:AM58 AQ58:AR58 AU58:AV58 AZ58:BA58 BD58:BE58 BI58:BJ58 BM58:BQ58 BT58:BU58 G59:H59 K59:L59 P59:Q59 T59:U59 Y59:Z59 AC59:AD59 AH59:AI59 AL59:AM59 AQ59:AR59 AU59:AV59 AZ59:BA59 BD59:BE59 BI59:BJ59 BM59:BQ59 BT59:BU59 G60:H60 K60:L60 P60:Q60 T60:U60 Y60:Z60 AC60:AD60 AH60:AI60 AL60:AM60 AQ60:AR60 AU60:AV60 AZ60:BA60 BD60:BE60 BI60:BJ60 BM60:BQ60 BT60:BU60 G61:H61 K61:L61 P61:Q61 T61:U61 Y61:Z61 AC61:AD61 AH61:AI61 AL61:AM61 AQ61:AR61 AU61:AV61 AZ61:BA61 BD61:BE61 BI61:BJ61 BM61:BQ61 BT61:BU61 G62:H62 K62:L62 P62:Q62 T62:U62 Y62:Z62 AC62:AD62 AH62:AI62 AL62:AM62 AQ62:AR62 AU62:AV62 AZ62:BA62 BD62:BE62 BI62:BJ62 BM62:BQ62 BT62:BU62 G63:H63 K63:L63 P63:Q63 T63:U63 Y63:Z63 AC63:AD63 AH63:AI63 AL63:AM63 AQ63:AR63 AU63:AV63 AZ63:BA63 BD63:BE63 BI63:BJ63 BM63:BQ63 BT63:BU63 G64:H64 K64:L64 P64:Q64 T64:U64 Y64:Z64 AC64:AD64 AH64:AI64 AL64:AM64 AQ64:AR64 AU64:AV64 AZ64:BA64 BD64:BE64 BI64:BJ64 BM64:BQ64 BT64:BU64 G65:H65 K65:L65 P65:Q65 T65:U65 Y65:Z65 AC65:AD65 AH65:AI65 AL65:AM65 AQ65:AR65 AU65:AV65 AZ65:BA65 BD65:BE65 BI65:BJ65 BM65:BQ65 BT65:BU65 G66:H66 K66:L66 P66:Q66 T66:U66 Y66:Z66 AC66:AD66 AH66:AI66 AL66:AM66 AQ66:AR66 AU66:AV66 AZ66:BA66 BD66:BE66 BI66:BJ66 BM66:BQ66 BT66:BU66 G67:H67 K67:L67 P67:Q67 T67:U67 Y67:Z67 AC67:AD67 AH67:AI67 AL67:AM67 AQ67:AR67 AU67:AV67 AZ67:BA67 BD67:BE67 BI67:BJ67 BM67:BQ67 BT67:BU67 G68:H68 K68:L68 P68:Q68 T68:U68 Y68:Z68 AC68:AD68 AH68:AI68 AL68:AM68 AQ68:AR68 AU68:AV68 AZ68:BA68 BD68:BE68 BI68:BJ68 BM68:BQ68 BT68:BU68 G69:H69 K69:L69 P69:Q69 T69:U69 Y69:Z69 AC69:AD69 AH69:AI69 AL69:AM69 AQ69:AR69 AU69:AV69 AZ69:BA69 BD69:BE69 BI69:BJ69 BM69:BQ69 BT69:BU69 G70:H70 K70:L70 P70:Q70 T70:U70 Y70:Z70 AC70:AD70 AH70:AI70 AL70:AM70 AQ70:AR70 AU70:AV70 AZ70:BA70 BD70:BE70 BI70:BJ70 BM70:BQ70 BT70:BU70 G71:H71 K71:L71 P71:Q71 T71:U71 Y71:Z71 AC71:AD71 AH71:AI71 AL71:AM71 AQ71:AR71 AU71:AV71 AZ71:BA71 BD71:BE71 BI71:BJ71 BM71:BQ71 BT71:BU71 G72:H72 K72:L72 P72:Q72 T72:U72 Y72:Z72 AC72:AD72 AH72:AI72 AL72:AM72 AQ72:AR72 AU72:AV72 AZ72:BA72 BD72:BE72 BI72:BJ72 BM72:BQ72 BT72:BU72 G73:H73 K73:L73 P73:Q73 T73:U73 Y73:Z73 AC73:AD73 AH73:AI73 AL73:AM73 AQ73:AR73 AU73:AV73 AZ73:BA73 BD73:BE73 BI73:BJ73 BM73:BQ73 BT73:BU73 G74:H74 K74:L74 P74:Q74 T74:U74 Y74:Z74 AC74:AD74 AH74:AI74 AL74:AM74 AQ74:AR74 AU74:AV74 AZ74:BA74 BD74:BE74 BI74:BJ74 BM74:BQ74 BT74:BU74 G75:H75 K75:L75 P75:Q75 T75:U75 Y75:Z75 AC75:AD75 AH75:AI75 AL75:AM75 AQ75:AR75 AU75:AV75 AZ75:BA75 BD75:BE75 BI75:BJ75 BM75:BQ75 BT75:BU75 G76:H76 K76:L76 P76:Q76 T76:U76 Y76:Z76 AC76:AD76 AH76:AI76 AL76:AM76 AQ76:AR76 AU76:AV76 AZ76:BA76 BD76:BE76 BI76:BJ76 BM76:BQ76 BT76:BU76 G77:H77 K77:L77 P77:Q77 T77:U77 Y77:Z77 AC77:AD77 AH77:AI77 AL77:AM77 AQ77:AR77 AU77:AV77 AZ77:BA77 BD77:BE77 BI77:BJ77 BM77:BQ77 BT77:BU77 G78:H78 K78:L78 P78:Q78 T78:U78 Y78:Z78 AC78:AD78 AH78:AI78 AL78:AM78 AQ78:AR78 AU78:AV78 AZ78:BA78 BD78:BE78 BI78:BJ78 BM78:BQ78 BT78:BU78 G79:H79 K79:L79 P79:Q79 T79:U79 Y79:Z79 AC79:AD79 AH79:AI79 AL79:AM79 AQ79:AR79 AU79:AV79 AZ79:BA79 BD79:BE79 BI79:BJ79 BM79:BQ79 BT79:BU79 G80:H80 K80:L80 P80:Q80 T80:U80 Y80:Z80 AC80:AD80 AH80:AI80 AL80:AM80 AQ80:AR80 AU80:AV80 AZ80:BA80 BD80:BE80 BI80:BJ80 BM80:BQ80 BT80:BU80" emptyCellReference="1"/>
    <ignoredError sqref="CK7:CK80 CM7:CM80 CO7:CQ7 CS7:CS80 CU7:CV7 CX7:CX80 CZ7:DA7 DC7:DC80 CO8:CQ8 CU8:CV8 CZ8:DA8 CO9:CQ9 CU9:CV9 CZ9:DA9 CO10:CQ10 CU10:CV10 CZ10:DA10 CO11:CQ11 CU11:CV11 CZ11:DA11 CO12:CQ12 CU12:CV12 CZ12:DA12 CO13:CQ13 CU13:CV13 CZ13:DA13 CO14:CQ14 CU14:CV14 CZ14:DA14 CO15:CQ15 CU15:CV15 CZ15:DA15 CO16:CQ16 CU16:CV16 CZ16:DA16 CO17:CQ17 CU17:CV17 CZ17:DA17 CO18:CQ18 CU18:CV18 CZ18:DA18 CO19:CQ19 CU19:CV19 CZ19:DA19 CO20:CQ20 CU20:CV20 CZ20:DA20 CO21:CQ21 CU21:CV21 CZ21:DA21 CO22:CQ22 CU22:CV22 CZ22:DA22 CO23:CQ23 CU23:CV23 CZ23:DA23 CO24:CQ24 CU24:CV24 CZ24:DA24 CO25:CQ25 CU25:CV25 CZ25:DA25 CO26:CQ26 CU26:CV26 CZ26:DA26 CO27:CQ27 CU27:CV27 CZ27:DA27 CO28:CQ28 CU28:CV28 CZ28:DA28 CO29:CQ29 CU29:CV29 CZ29:DA29 CO30:CQ30 CU30:CV30 CZ30:DA30 CO31:CQ31 CU31:CV31 CZ31:DA31 CO32:CQ32 CU32:CV32 CZ32:DA32 CO33:CQ33 CU33:CV33 CZ33:DA33 CO34:CQ34 CU34:CV34 CZ34:DA34 CO35:CQ35 CU35:CV35 CZ35:DA35 CO36:CQ36 CU36:CV36 CZ36:DA36 CO37:CQ37 CU37:CV37 CZ37:DA37 CO38:CQ38 CU38:CV38 CZ38:DA38 CO39:CQ39 CU39:CV39 CZ39:DA39 CO40:CQ40 CU40:CV40 CZ40:DA40 CO41:CQ41 CU41:CV41 CZ41:DA41 CO42:CQ42 CU42:CV42 CZ42:DA42 CO43:CQ43 CU43:CV43 CZ43:DA43 CO44:CQ44 CU44:CV44 CZ44:DA44 CO45:CQ45 CU45:CV45 CZ45:DA45 CO46:CQ46 CU46:CV46 CZ46:DA46 CO47:CQ47 CU47:CV47 CZ47:DA47 CO48:CQ48 CU48:CV48 CZ48:DA48 CO49:CQ49 CU49:CV49 CZ49:DA49 CO50:CQ50 CU50:CV50 CZ50:DA50 CO51:CQ51 CU51:CV51 CZ51:DA51 CO52:CQ52 CU52:CV52 CZ52:DA52 CO53:CQ53 CU53:CV53 CZ53:DA53 CO54:CQ54 CU54:CV54 CZ54:DA54 CO55:CQ55 CU55:CV55 CZ55:DA55 CO56:CQ56 CU56:CV56 CZ56:DA56 CO57:CQ57 CU57:CV57 CZ57:DA57 CO58:CQ58 CU58:CV58 CZ58:DA58 CO59:CQ59 CU59:CV59 CZ59:DA59 CO60:CQ60 CU60:CV60 CZ60:DA60 CO61:CQ61 CU61:CV61 CZ61:DA61 CO62:CQ62 CU62:CV62 CZ62:DA62 CO63:CQ63 CU63:CV63 CZ63:DA63 CO64:CQ64 CU64:CV64 CZ64:DA64 CO65:CQ65 CU65:CV65 CZ65:DA65 CO66:CQ66 CU66:CV66 CZ66:DA66 CO67:CQ67 CU67:CV67 CZ67:DA67 CO68:CQ68 CU68:CV68 CZ68:DA68 CO69:CQ69 CU69:CV69 CZ69:DA69 CO70:CQ70 CU70:CV70 CZ70:DA70 CO71:CQ71 CU71:CV71 CZ71:DA71 CO72:CQ72 CU72:CV72 CZ72:DA72 CO73:CQ73 CU73:CV73 CZ73:DA73 CO74:CQ74 CU74:CV74 CZ74:DA74 CO75:CQ75 CU75:CV75 CZ75:DA75 CO76:CQ76 CU76:CV76 CZ76:DA76 CO77:CQ77 CU77:CV77 CZ77:DA77 CO78:CQ78 CU78:CV78 CZ78:DA78 CO79:CQ79 CU79:CV79 CZ79:DA79 CO80:CQ80 CU80:CV80 CZ80:DA80" evalError="1"/>
    <ignoredError sqref="CL7:CL80 CR7:CR80" evalError="1" emptyCellReference="1"/>
    <ignoredError sqref="CN7:CN80 CT7:CT80" evalError="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J80"/>
  <sheetViews>
    <sheetView showGridLines="0" zoomScaleNormal="100" zoomScaleSheetLayoutView="100" workbookViewId="0"/>
  </sheetViews>
  <sheetFormatPr defaultColWidth="9" defaultRowHeight="13.5"/>
  <cols>
    <col min="1" max="1" width="4.625" style="10" customWidth="1"/>
    <col min="2" max="9" width="15.375" style="10" customWidth="1"/>
    <col min="10" max="12" width="20.625" style="10" customWidth="1"/>
    <col min="13" max="13" width="6.625" style="10" customWidth="1"/>
    <col min="14" max="16384" width="9" style="10"/>
  </cols>
  <sheetData>
    <row r="1" spans="2:10" ht="16.5" customHeight="1">
      <c r="B1" s="10" t="s">
        <v>117</v>
      </c>
      <c r="J1" s="10" t="s">
        <v>174</v>
      </c>
    </row>
    <row r="2" spans="2:10" ht="16.5" customHeight="1">
      <c r="B2" s="10" t="s">
        <v>138</v>
      </c>
      <c r="J2" s="10" t="s">
        <v>175</v>
      </c>
    </row>
    <row r="79" ht="13.5" customHeight="1"/>
    <row r="80" ht="13.5" customHeight="1"/>
  </sheetData>
  <phoneticPr fontId="3"/>
  <pageMargins left="0.47244094488188981" right="0.23622047244094491" top="0.43307086614173229" bottom="0.31496062992125984" header="0.31496062992125984" footer="0.19685039370078741"/>
  <pageSetup paperSize="8" scale="75" fitToHeight="0" orientation="landscape" r:id="rId1"/>
  <headerFooter>
    <oddHeader>&amp;R&amp;"ＭＳ 明朝,標準"&amp;12 2-17.在宅医療に係る分析</oddHeader>
  </headerFooter>
  <rowBreaks count="1" manualBreakCount="1">
    <brk id="78" max="1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84"/>
  <sheetViews>
    <sheetView showGridLines="0" zoomScaleNormal="100" zoomScaleSheetLayoutView="100" workbookViewId="0"/>
  </sheetViews>
  <sheetFormatPr defaultColWidth="9" defaultRowHeight="13.5"/>
  <cols>
    <col min="1" max="1" width="4.625" style="38" customWidth="1"/>
    <col min="2" max="2" width="2.125" style="38" customWidth="1"/>
    <col min="3" max="3" width="8.375" style="38" customWidth="1"/>
    <col min="4" max="4" width="11.625" style="38" customWidth="1"/>
    <col min="5" max="5" width="5.5" style="38" bestFit="1" customWidth="1"/>
    <col min="6" max="6" width="11.625" style="38" customWidth="1"/>
    <col min="7" max="7" width="5.5" style="38" customWidth="1"/>
    <col min="8" max="16" width="8.875" style="38" customWidth="1"/>
    <col min="17" max="16384" width="9" style="11"/>
  </cols>
  <sheetData>
    <row r="1" spans="2:16" ht="16.5" customHeight="1">
      <c r="B1" s="38" t="s">
        <v>176</v>
      </c>
    </row>
    <row r="2" spans="2:16" ht="16.5" customHeight="1">
      <c r="B2" s="38" t="s">
        <v>175</v>
      </c>
    </row>
    <row r="4" spans="2:16" ht="13.5" customHeight="1">
      <c r="B4" s="56"/>
      <c r="C4" s="57"/>
      <c r="D4" s="57"/>
      <c r="E4" s="57"/>
      <c r="F4" s="57"/>
      <c r="G4" s="58"/>
    </row>
    <row r="5" spans="2:16" ht="13.5" customHeight="1">
      <c r="B5" s="59"/>
      <c r="C5" s="60"/>
      <c r="D5" s="61">
        <v>0.127</v>
      </c>
      <c r="E5" s="62" t="s">
        <v>193</v>
      </c>
      <c r="F5" s="63">
        <v>0.14099999999999999</v>
      </c>
      <c r="G5" s="64" t="s">
        <v>290</v>
      </c>
    </row>
    <row r="6" spans="2:16">
      <c r="B6" s="59"/>
      <c r="D6" s="61"/>
      <c r="E6" s="62"/>
      <c r="F6" s="63"/>
      <c r="G6" s="64"/>
    </row>
    <row r="7" spans="2:16">
      <c r="B7" s="59"/>
      <c r="C7" s="65"/>
      <c r="D7" s="61">
        <v>0.11399999999999999</v>
      </c>
      <c r="E7" s="62" t="s">
        <v>193</v>
      </c>
      <c r="F7" s="63">
        <v>0.127</v>
      </c>
      <c r="G7" s="64" t="s">
        <v>291</v>
      </c>
    </row>
    <row r="8" spans="2:16">
      <c r="B8" s="59"/>
      <c r="D8" s="61"/>
      <c r="E8" s="62"/>
      <c r="F8" s="63"/>
      <c r="G8" s="64"/>
    </row>
    <row r="9" spans="2:16">
      <c r="B9" s="59"/>
      <c r="C9" s="66"/>
      <c r="D9" s="61">
        <v>0.10099999999999999</v>
      </c>
      <c r="E9" s="62" t="s">
        <v>193</v>
      </c>
      <c r="F9" s="63">
        <v>0.11399999999999999</v>
      </c>
      <c r="G9" s="64" t="s">
        <v>291</v>
      </c>
    </row>
    <row r="10" spans="2:16">
      <c r="B10" s="59"/>
      <c r="D10" s="61"/>
      <c r="E10" s="62"/>
      <c r="F10" s="63"/>
      <c r="G10" s="64"/>
    </row>
    <row r="11" spans="2:16">
      <c r="B11" s="59"/>
      <c r="C11" s="67"/>
      <c r="D11" s="61">
        <v>8.7999999999999995E-2</v>
      </c>
      <c r="E11" s="62" t="s">
        <v>193</v>
      </c>
      <c r="F11" s="63">
        <v>0.10099999999999999</v>
      </c>
      <c r="G11" s="64" t="s">
        <v>291</v>
      </c>
    </row>
    <row r="12" spans="2:16">
      <c r="B12" s="59"/>
      <c r="D12" s="61"/>
      <c r="E12" s="62"/>
      <c r="F12" s="63"/>
      <c r="G12" s="64"/>
    </row>
    <row r="13" spans="2:16">
      <c r="B13" s="59"/>
      <c r="C13" s="68"/>
      <c r="D13" s="61">
        <v>7.4999999999999997E-2</v>
      </c>
      <c r="E13" s="62" t="s">
        <v>193</v>
      </c>
      <c r="F13" s="63">
        <v>8.7999999999999995E-2</v>
      </c>
      <c r="G13" s="64" t="s">
        <v>291</v>
      </c>
    </row>
    <row r="14" spans="2:16">
      <c r="B14" s="69"/>
      <c r="C14" s="70"/>
      <c r="D14" s="70"/>
      <c r="E14" s="70"/>
      <c r="F14" s="70"/>
      <c r="G14" s="71"/>
    </row>
    <row r="16" spans="2:16">
      <c r="B16" s="56"/>
      <c r="C16" s="57"/>
      <c r="D16" s="57"/>
      <c r="E16" s="57"/>
      <c r="F16" s="57"/>
      <c r="G16" s="57"/>
      <c r="H16" s="57"/>
      <c r="I16" s="57"/>
      <c r="J16" s="57"/>
      <c r="K16" s="57"/>
      <c r="L16" s="57"/>
      <c r="M16" s="57"/>
      <c r="N16" s="57"/>
      <c r="O16" s="57"/>
      <c r="P16" s="59"/>
    </row>
    <row r="17" spans="2:16">
      <c r="B17" s="59"/>
      <c r="P17" s="59"/>
    </row>
    <row r="18" spans="2:16">
      <c r="B18" s="59"/>
      <c r="P18" s="59"/>
    </row>
    <row r="19" spans="2:16">
      <c r="B19" s="59"/>
      <c r="P19" s="59"/>
    </row>
    <row r="20" spans="2:16">
      <c r="B20" s="59"/>
      <c r="P20" s="59"/>
    </row>
    <row r="21" spans="2:16">
      <c r="B21" s="59"/>
      <c r="P21" s="59"/>
    </row>
    <row r="22" spans="2:16">
      <c r="B22" s="59"/>
      <c r="P22" s="59"/>
    </row>
    <row r="23" spans="2:16">
      <c r="B23" s="59"/>
      <c r="P23" s="59"/>
    </row>
    <row r="24" spans="2:16">
      <c r="B24" s="59"/>
      <c r="P24" s="59"/>
    </row>
    <row r="25" spans="2:16">
      <c r="B25" s="59"/>
      <c r="P25" s="59"/>
    </row>
    <row r="26" spans="2:16">
      <c r="B26" s="59"/>
      <c r="P26" s="59"/>
    </row>
    <row r="27" spans="2:16">
      <c r="B27" s="59"/>
      <c r="P27" s="59"/>
    </row>
    <row r="28" spans="2:16">
      <c r="B28" s="59"/>
      <c r="P28" s="59"/>
    </row>
    <row r="29" spans="2:16">
      <c r="B29" s="59"/>
      <c r="P29" s="59"/>
    </row>
    <row r="30" spans="2:16">
      <c r="B30" s="59"/>
      <c r="P30" s="59"/>
    </row>
    <row r="31" spans="2:16">
      <c r="B31" s="59"/>
      <c r="P31" s="59"/>
    </row>
    <row r="32" spans="2:16">
      <c r="B32" s="59"/>
      <c r="P32" s="59"/>
    </row>
    <row r="33" spans="2:16">
      <c r="B33" s="59"/>
      <c r="P33" s="59"/>
    </row>
    <row r="34" spans="2:16">
      <c r="B34" s="59"/>
      <c r="P34" s="59"/>
    </row>
    <row r="35" spans="2:16">
      <c r="B35" s="59"/>
      <c r="P35" s="59"/>
    </row>
    <row r="36" spans="2:16">
      <c r="B36" s="59"/>
      <c r="P36" s="59"/>
    </row>
    <row r="37" spans="2:16">
      <c r="B37" s="59"/>
      <c r="P37" s="59"/>
    </row>
    <row r="38" spans="2:16">
      <c r="B38" s="59"/>
      <c r="P38" s="59"/>
    </row>
    <row r="39" spans="2:16">
      <c r="B39" s="59"/>
      <c r="P39" s="59"/>
    </row>
    <row r="40" spans="2:16">
      <c r="B40" s="59"/>
      <c r="P40" s="59"/>
    </row>
    <row r="41" spans="2:16">
      <c r="B41" s="59"/>
      <c r="P41" s="59"/>
    </row>
    <row r="42" spans="2:16">
      <c r="B42" s="59"/>
      <c r="P42" s="59"/>
    </row>
    <row r="43" spans="2:16">
      <c r="B43" s="59"/>
      <c r="P43" s="59"/>
    </row>
    <row r="44" spans="2:16">
      <c r="B44" s="59"/>
      <c r="P44" s="59"/>
    </row>
    <row r="45" spans="2:16">
      <c r="B45" s="59"/>
      <c r="P45" s="59"/>
    </row>
    <row r="46" spans="2:16">
      <c r="B46" s="59"/>
      <c r="P46" s="59"/>
    </row>
    <row r="47" spans="2:16">
      <c r="B47" s="59"/>
      <c r="P47" s="59"/>
    </row>
    <row r="48" spans="2:16">
      <c r="B48" s="59"/>
      <c r="P48" s="59"/>
    </row>
    <row r="49" spans="2:16">
      <c r="B49" s="59"/>
      <c r="P49" s="59"/>
    </row>
    <row r="50" spans="2:16">
      <c r="B50" s="59"/>
      <c r="P50" s="59"/>
    </row>
    <row r="51" spans="2:16">
      <c r="B51" s="59"/>
      <c r="P51" s="59"/>
    </row>
    <row r="52" spans="2:16">
      <c r="B52" s="59"/>
      <c r="P52" s="59"/>
    </row>
    <row r="53" spans="2:16">
      <c r="B53" s="59"/>
      <c r="P53" s="59"/>
    </row>
    <row r="54" spans="2:16">
      <c r="B54" s="59"/>
      <c r="P54" s="59"/>
    </row>
    <row r="55" spans="2:16">
      <c r="B55" s="59"/>
      <c r="P55" s="59"/>
    </row>
    <row r="56" spans="2:16">
      <c r="B56" s="59"/>
      <c r="P56" s="59"/>
    </row>
    <row r="57" spans="2:16">
      <c r="B57" s="59"/>
      <c r="P57" s="59"/>
    </row>
    <row r="58" spans="2:16">
      <c r="B58" s="59"/>
      <c r="P58" s="59"/>
    </row>
    <row r="59" spans="2:16">
      <c r="B59" s="59"/>
      <c r="P59" s="59"/>
    </row>
    <row r="60" spans="2:16">
      <c r="B60" s="59"/>
      <c r="P60" s="59"/>
    </row>
    <row r="61" spans="2:16">
      <c r="B61" s="59"/>
      <c r="P61" s="59"/>
    </row>
    <row r="62" spans="2:16">
      <c r="B62" s="59"/>
      <c r="P62" s="59"/>
    </row>
    <row r="63" spans="2:16">
      <c r="B63" s="59"/>
      <c r="P63" s="59"/>
    </row>
    <row r="64" spans="2:16">
      <c r="B64" s="59"/>
      <c r="P64" s="59"/>
    </row>
    <row r="65" spans="2:16">
      <c r="B65" s="59"/>
      <c r="P65" s="59"/>
    </row>
    <row r="66" spans="2:16">
      <c r="B66" s="59"/>
      <c r="P66" s="59"/>
    </row>
    <row r="67" spans="2:16">
      <c r="B67" s="59"/>
      <c r="P67" s="59"/>
    </row>
    <row r="68" spans="2:16">
      <c r="B68" s="59"/>
      <c r="P68" s="59"/>
    </row>
    <row r="69" spans="2:16">
      <c r="B69" s="59"/>
      <c r="P69" s="59"/>
    </row>
    <row r="70" spans="2:16">
      <c r="B70" s="59"/>
      <c r="P70" s="59"/>
    </row>
    <row r="71" spans="2:16">
      <c r="B71" s="59"/>
      <c r="P71" s="59"/>
    </row>
    <row r="72" spans="2:16">
      <c r="B72" s="59"/>
      <c r="P72" s="59"/>
    </row>
    <row r="73" spans="2:16">
      <c r="B73" s="59"/>
      <c r="P73" s="59"/>
    </row>
    <row r="74" spans="2:16">
      <c r="B74" s="59"/>
      <c r="P74" s="59"/>
    </row>
    <row r="75" spans="2:16">
      <c r="B75" s="59"/>
      <c r="P75" s="59"/>
    </row>
    <row r="76" spans="2:16">
      <c r="B76" s="59"/>
      <c r="P76" s="59"/>
    </row>
    <row r="77" spans="2:16">
      <c r="B77" s="59"/>
      <c r="P77" s="59"/>
    </row>
    <row r="78" spans="2:16">
      <c r="B78" s="59"/>
      <c r="P78" s="59"/>
    </row>
    <row r="79" spans="2:16">
      <c r="B79" s="59"/>
      <c r="P79" s="59"/>
    </row>
    <row r="80" spans="2:16">
      <c r="B80" s="59"/>
      <c r="P80" s="59"/>
    </row>
    <row r="81" spans="2:16">
      <c r="B81" s="59"/>
      <c r="P81" s="59"/>
    </row>
    <row r="82" spans="2:16">
      <c r="B82" s="59"/>
      <c r="P82" s="59"/>
    </row>
    <row r="83" spans="2:16">
      <c r="B83" s="59"/>
      <c r="P83" s="59"/>
    </row>
    <row r="84" spans="2:16">
      <c r="B84" s="69"/>
      <c r="C84" s="70"/>
      <c r="D84" s="70"/>
      <c r="E84" s="70"/>
      <c r="F84" s="70"/>
      <c r="G84" s="70"/>
      <c r="H84" s="70"/>
      <c r="I84" s="70"/>
      <c r="J84" s="70"/>
      <c r="K84" s="70"/>
      <c r="L84" s="70"/>
      <c r="M84" s="70"/>
      <c r="N84" s="70"/>
      <c r="O84" s="70"/>
      <c r="P84" s="59"/>
    </row>
  </sheetData>
  <phoneticPr fontId="3"/>
  <pageMargins left="0.47244094488188981" right="0.23622047244094491" top="0.43307086614173229" bottom="0.31496062992125984" header="0.31496062992125984" footer="0.19685039370078741"/>
  <pageSetup paperSize="8" scale="75" orientation="landscape" r:id="rId1"/>
  <headerFooter>
    <oddHeader>&amp;R&amp;"ＭＳ 明朝,標準"&amp;12 2-17.在宅医療に係る分析</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J80"/>
  <sheetViews>
    <sheetView showGridLines="0" zoomScaleNormal="100" zoomScaleSheetLayoutView="100" workbookViewId="0"/>
  </sheetViews>
  <sheetFormatPr defaultColWidth="9" defaultRowHeight="13.5"/>
  <cols>
    <col min="1" max="1" width="4.625" style="10" customWidth="1"/>
    <col min="2" max="9" width="15.375" style="10" customWidth="1"/>
    <col min="10" max="12" width="20.625" style="10" customWidth="1"/>
    <col min="13" max="13" width="6.625" style="10" customWidth="1"/>
    <col min="14" max="16384" width="9" style="10"/>
  </cols>
  <sheetData>
    <row r="1" spans="2:10" ht="16.5" customHeight="1">
      <c r="B1" s="10" t="s">
        <v>112</v>
      </c>
      <c r="J1" s="10" t="s">
        <v>177</v>
      </c>
    </row>
    <row r="2" spans="2:10" ht="16.5" customHeight="1">
      <c r="B2" s="10" t="s">
        <v>138</v>
      </c>
      <c r="J2" s="10" t="s">
        <v>175</v>
      </c>
    </row>
    <row r="79" ht="16.5" customHeight="1"/>
    <row r="80" ht="16.5" customHeight="1"/>
  </sheetData>
  <phoneticPr fontId="3"/>
  <pageMargins left="0.47244094488188981" right="0.23622047244094491" top="0.43307086614173229" bottom="0.31496062992125984" header="0.31496062992125984" footer="0.19685039370078741"/>
  <pageSetup paperSize="8" scale="75" fitToHeight="0" orientation="landscape" r:id="rId1"/>
  <headerFooter>
    <oddHeader>&amp;R&amp;"ＭＳ 明朝,標準"&amp;12 2-17.在宅医療に係る分析</oddHeader>
  </headerFooter>
  <rowBreaks count="1" manualBreakCount="1">
    <brk id="78" max="1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K53"/>
  <sheetViews>
    <sheetView showGridLines="0" zoomScaleNormal="100" zoomScaleSheetLayoutView="100" workbookViewId="0"/>
  </sheetViews>
  <sheetFormatPr defaultColWidth="10" defaultRowHeight="16.5" customHeight="1"/>
  <cols>
    <col min="1" max="1" width="4.625" style="2" customWidth="1"/>
    <col min="2" max="2" width="11.5" style="2" customWidth="1"/>
    <col min="3" max="3" width="10.625" style="2" customWidth="1"/>
    <col min="4" max="7" width="9.875" style="2" customWidth="1"/>
    <col min="8" max="9" width="14.25" style="2" customWidth="1"/>
    <col min="10" max="10" width="10" style="2" customWidth="1"/>
    <col min="11" max="11" width="10" style="2"/>
    <col min="12" max="12" width="4.125" style="2" customWidth="1"/>
    <col min="13" max="16384" width="10" style="2"/>
  </cols>
  <sheetData>
    <row r="1" spans="2:11" ht="16.5" customHeight="1">
      <c r="B1" s="10" t="s">
        <v>137</v>
      </c>
    </row>
    <row r="2" spans="2:11" ht="16.5" customHeight="1">
      <c r="B2" s="8" t="s">
        <v>172</v>
      </c>
      <c r="J2" s="3"/>
    </row>
    <row r="3" spans="2:11" ht="38.1" customHeight="1">
      <c r="B3" s="264" t="s">
        <v>108</v>
      </c>
      <c r="C3" s="214" t="s">
        <v>75</v>
      </c>
      <c r="D3" s="207" t="s">
        <v>79</v>
      </c>
      <c r="E3" s="208"/>
      <c r="F3" s="217" t="s">
        <v>109</v>
      </c>
      <c r="G3" s="218"/>
      <c r="H3" s="207" t="s">
        <v>100</v>
      </c>
      <c r="I3" s="208"/>
      <c r="J3" s="217" t="s">
        <v>110</v>
      </c>
      <c r="K3" s="218"/>
    </row>
    <row r="4" spans="2:11" ht="12" customHeight="1">
      <c r="B4" s="265"/>
      <c r="C4" s="215"/>
      <c r="D4" s="17"/>
      <c r="E4" s="18"/>
      <c r="F4" s="17"/>
      <c r="G4" s="18"/>
      <c r="H4" s="17"/>
      <c r="I4" s="18"/>
      <c r="J4" s="17"/>
      <c r="K4" s="18"/>
    </row>
    <row r="5" spans="2:11" ht="27" customHeight="1">
      <c r="B5" s="265"/>
      <c r="C5" s="216"/>
      <c r="D5" s="19" t="s">
        <v>116</v>
      </c>
      <c r="E5" s="20" t="s">
        <v>104</v>
      </c>
      <c r="F5" s="19" t="s">
        <v>116</v>
      </c>
      <c r="G5" s="20" t="s">
        <v>104</v>
      </c>
      <c r="H5" s="19" t="s">
        <v>116</v>
      </c>
      <c r="I5" s="20" t="s">
        <v>104</v>
      </c>
      <c r="J5" s="19" t="s">
        <v>116</v>
      </c>
      <c r="K5" s="20" t="s">
        <v>104</v>
      </c>
    </row>
    <row r="6" spans="2:11" ht="13.5" customHeight="1">
      <c r="B6" s="156" t="s">
        <v>71</v>
      </c>
      <c r="C6" s="101">
        <v>1789</v>
      </c>
      <c r="D6" s="102">
        <v>179</v>
      </c>
      <c r="E6" s="102">
        <v>179</v>
      </c>
      <c r="F6" s="74">
        <v>0.10005589714924538</v>
      </c>
      <c r="G6" s="74">
        <v>0.10005589714924538</v>
      </c>
      <c r="H6" s="102">
        <v>32616280</v>
      </c>
      <c r="I6" s="102">
        <v>32616280</v>
      </c>
      <c r="J6" s="102">
        <v>182213.85474860336</v>
      </c>
      <c r="K6" s="102">
        <v>182213.85474860336</v>
      </c>
    </row>
    <row r="7" spans="2:11" ht="13.5" customHeight="1">
      <c r="B7" s="157" t="s">
        <v>66</v>
      </c>
      <c r="C7" s="101">
        <v>5790</v>
      </c>
      <c r="D7" s="102">
        <v>718</v>
      </c>
      <c r="E7" s="102">
        <v>718</v>
      </c>
      <c r="F7" s="74">
        <v>0.12400690846286701</v>
      </c>
      <c r="G7" s="74">
        <v>0.12400690846286701</v>
      </c>
      <c r="H7" s="102">
        <v>142401190</v>
      </c>
      <c r="I7" s="102">
        <v>142401190</v>
      </c>
      <c r="J7" s="102">
        <v>198330.34818941503</v>
      </c>
      <c r="K7" s="102">
        <v>198330.34818941503</v>
      </c>
    </row>
    <row r="8" spans="2:11" ht="13.5" customHeight="1">
      <c r="B8" s="157" t="s">
        <v>72</v>
      </c>
      <c r="C8" s="101">
        <v>513130</v>
      </c>
      <c r="D8" s="102">
        <v>10288</v>
      </c>
      <c r="E8" s="102">
        <v>10275</v>
      </c>
      <c r="F8" s="74">
        <v>2.0049500126673551E-2</v>
      </c>
      <c r="G8" s="74">
        <v>2.002416541617134E-2</v>
      </c>
      <c r="H8" s="102">
        <v>1420401860</v>
      </c>
      <c r="I8" s="102">
        <v>1419940840</v>
      </c>
      <c r="J8" s="102">
        <v>138063.94440124417</v>
      </c>
      <c r="K8" s="102">
        <v>138193.75571776155</v>
      </c>
    </row>
    <row r="9" spans="2:11" ht="13.5" customHeight="1">
      <c r="B9" s="157" t="s">
        <v>67</v>
      </c>
      <c r="C9" s="101">
        <v>434254</v>
      </c>
      <c r="D9" s="102">
        <v>21450</v>
      </c>
      <c r="E9" s="102">
        <v>21422</v>
      </c>
      <c r="F9" s="74">
        <v>4.9395054507269942E-2</v>
      </c>
      <c r="G9" s="74">
        <v>4.9330576114439938E-2</v>
      </c>
      <c r="H9" s="102">
        <v>3011360070</v>
      </c>
      <c r="I9" s="102">
        <v>3010088530</v>
      </c>
      <c r="J9" s="102">
        <v>140389.74685314685</v>
      </c>
      <c r="K9" s="102">
        <v>140513.88899262442</v>
      </c>
    </row>
    <row r="10" spans="2:11" ht="13.5" customHeight="1">
      <c r="B10" s="157" t="s">
        <v>68</v>
      </c>
      <c r="C10" s="101">
        <v>276841</v>
      </c>
      <c r="D10" s="102">
        <v>31694</v>
      </c>
      <c r="E10" s="102">
        <v>31638</v>
      </c>
      <c r="F10" s="74">
        <v>0.11448448748559642</v>
      </c>
      <c r="G10" s="74">
        <v>0.11428220530918469</v>
      </c>
      <c r="H10" s="102">
        <v>4367399270</v>
      </c>
      <c r="I10" s="102">
        <v>4365008720</v>
      </c>
      <c r="J10" s="102">
        <v>137798.92945036915</v>
      </c>
      <c r="K10" s="102">
        <v>137967.27732473609</v>
      </c>
    </row>
    <row r="11" spans="2:11" ht="13.5" customHeight="1">
      <c r="B11" s="158" t="s">
        <v>69</v>
      </c>
      <c r="C11" s="101">
        <v>138903</v>
      </c>
      <c r="D11" s="102">
        <v>29271</v>
      </c>
      <c r="E11" s="102">
        <v>29214</v>
      </c>
      <c r="F11" s="74">
        <v>0.21072978985335089</v>
      </c>
      <c r="G11" s="74">
        <v>0.21031943154575494</v>
      </c>
      <c r="H11" s="102">
        <v>3924815750</v>
      </c>
      <c r="I11" s="102">
        <v>3922551520</v>
      </c>
      <c r="J11" s="102">
        <v>134085.46855249224</v>
      </c>
      <c r="K11" s="102">
        <v>134269.58033819401</v>
      </c>
    </row>
    <row r="12" spans="2:11" ht="13.5" customHeight="1" thickBot="1">
      <c r="B12" s="159" t="s">
        <v>70</v>
      </c>
      <c r="C12" s="101">
        <v>56806</v>
      </c>
      <c r="D12" s="104">
        <v>16118</v>
      </c>
      <c r="E12" s="104">
        <v>16086</v>
      </c>
      <c r="F12" s="75">
        <v>0.28373763334858992</v>
      </c>
      <c r="G12" s="75">
        <v>0.28317431257261555</v>
      </c>
      <c r="H12" s="104">
        <v>2123142680</v>
      </c>
      <c r="I12" s="104">
        <v>2121917950</v>
      </c>
      <c r="J12" s="104">
        <v>131724.9460230798</v>
      </c>
      <c r="K12" s="104">
        <v>131910.851050603</v>
      </c>
    </row>
    <row r="13" spans="2:11" ht="13.5" customHeight="1" thickTop="1">
      <c r="B13" s="131" t="s">
        <v>149</v>
      </c>
      <c r="C13" s="181">
        <v>1427513</v>
      </c>
      <c r="D13" s="182">
        <v>109718</v>
      </c>
      <c r="E13" s="182">
        <v>109532</v>
      </c>
      <c r="F13" s="183">
        <v>7.6859545237066146E-2</v>
      </c>
      <c r="G13" s="183">
        <v>7.6729248700362102E-2</v>
      </c>
      <c r="H13" s="182">
        <v>15022137100</v>
      </c>
      <c r="I13" s="182">
        <v>15014525030</v>
      </c>
      <c r="J13" s="182">
        <v>136915.8852695091</v>
      </c>
      <c r="K13" s="182">
        <v>137078.89046123507</v>
      </c>
    </row>
    <row r="14" spans="2:11" ht="13.5" customHeight="1">
      <c r="B14" s="35" t="s">
        <v>200</v>
      </c>
      <c r="C14" s="5"/>
      <c r="D14" s="5"/>
      <c r="E14" s="5"/>
      <c r="F14" s="5"/>
      <c r="G14" s="6"/>
      <c r="H14" s="6"/>
      <c r="I14" s="87"/>
    </row>
    <row r="15" spans="2:11" ht="13.5" customHeight="1">
      <c r="B15" s="36" t="s">
        <v>73</v>
      </c>
    </row>
    <row r="16" spans="2:11" ht="13.5" customHeight="1">
      <c r="B16" s="36" t="s">
        <v>198</v>
      </c>
    </row>
    <row r="17" spans="1:10" ht="13.5" customHeight="1">
      <c r="B17" s="37" t="s">
        <v>143</v>
      </c>
    </row>
    <row r="18" spans="1:10" ht="13.5" customHeight="1">
      <c r="B18" s="37" t="s">
        <v>145</v>
      </c>
    </row>
    <row r="19" spans="1:10" ht="13.5" customHeight="1">
      <c r="B19" s="37" t="s">
        <v>144</v>
      </c>
    </row>
    <row r="20" spans="1:10" ht="13.5" customHeight="1">
      <c r="B20" s="37" t="s">
        <v>145</v>
      </c>
    </row>
    <row r="21" spans="1:10" ht="13.5" customHeight="1">
      <c r="B21" s="37"/>
    </row>
    <row r="22" spans="1:10" ht="13.5" customHeight="1">
      <c r="B22" s="37"/>
    </row>
    <row r="23" spans="1:10" ht="16.5" customHeight="1">
      <c r="B23" s="10" t="s">
        <v>137</v>
      </c>
    </row>
    <row r="24" spans="1:10" ht="16.5" customHeight="1">
      <c r="B24" s="8" t="s">
        <v>172</v>
      </c>
      <c r="J24" s="3"/>
    </row>
    <row r="25" spans="1:10" ht="15" customHeight="1">
      <c r="B25" s="4"/>
    </row>
    <row r="26" spans="1:10" ht="15" customHeight="1">
      <c r="A26" s="4"/>
    </row>
    <row r="27" spans="1:10" ht="15" customHeight="1">
      <c r="A27" s="4"/>
    </row>
    <row r="28" spans="1:10" ht="15" customHeight="1">
      <c r="A28" s="4"/>
    </row>
    <row r="47" spans="2:2" ht="13.5" customHeight="1">
      <c r="B47" s="35" t="s">
        <v>200</v>
      </c>
    </row>
    <row r="48" spans="2:2" ht="13.5" customHeight="1">
      <c r="B48" s="36" t="s">
        <v>73</v>
      </c>
    </row>
    <row r="49" spans="2:2" ht="13.5" customHeight="1">
      <c r="B49" s="36" t="s">
        <v>198</v>
      </c>
    </row>
    <row r="50" spans="2:2" ht="13.5" customHeight="1">
      <c r="B50" s="37" t="s">
        <v>143</v>
      </c>
    </row>
    <row r="51" spans="2:2" ht="13.5" customHeight="1">
      <c r="B51" s="37" t="s">
        <v>145</v>
      </c>
    </row>
    <row r="52" spans="2:2" ht="13.5" customHeight="1">
      <c r="B52" s="37" t="s">
        <v>144</v>
      </c>
    </row>
    <row r="53" spans="2:2" ht="13.5" customHeight="1">
      <c r="B53" s="37" t="s">
        <v>145</v>
      </c>
    </row>
  </sheetData>
  <mergeCells count="6">
    <mergeCell ref="F3:G3"/>
    <mergeCell ref="H3:I3"/>
    <mergeCell ref="J3:K3"/>
    <mergeCell ref="D3:E3"/>
    <mergeCell ref="B3:B5"/>
    <mergeCell ref="C3:C5"/>
  </mergeCells>
  <phoneticPr fontId="3"/>
  <pageMargins left="0.47244094488188981" right="0.23622047244094491" top="0.43307086614173229" bottom="0.31496062992125984" header="0.31496062992125984" footer="0.19685039370078741"/>
  <pageSetup paperSize="8" scale="75" orientation="landscape" r:id="rId1"/>
  <headerFooter>
    <oddHeader>&amp;R&amp;"ＭＳ 明朝,標準"&amp;12 2-17.在宅医療に係る分析</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F5FF1-83F3-4F29-9EB9-56982C44DF9B}">
  <sheetPr codeName="Sheet32"/>
  <dimension ref="A1:N60"/>
  <sheetViews>
    <sheetView showGridLines="0" zoomScaleNormal="100" zoomScaleSheetLayoutView="100" workbookViewId="0"/>
  </sheetViews>
  <sheetFormatPr defaultColWidth="10" defaultRowHeight="16.5" customHeight="1"/>
  <cols>
    <col min="1" max="1" width="4.625" style="2" customWidth="1"/>
    <col min="2" max="2" width="12.625" style="2" customWidth="1"/>
    <col min="3" max="3" width="10.625" style="2" customWidth="1"/>
    <col min="4" max="7" width="9.875" style="2" customWidth="1"/>
    <col min="8" max="9" width="14.25" style="2" customWidth="1"/>
    <col min="10" max="10" width="10" style="2" customWidth="1"/>
    <col min="11" max="16384" width="10" style="2"/>
  </cols>
  <sheetData>
    <row r="1" spans="2:11" ht="16.5" customHeight="1">
      <c r="B1" s="10" t="s">
        <v>137</v>
      </c>
    </row>
    <row r="2" spans="2:11" ht="16.5" customHeight="1">
      <c r="B2" s="8" t="s">
        <v>187</v>
      </c>
      <c r="J2" s="3"/>
    </row>
    <row r="3" spans="2:11" ht="38.1" customHeight="1">
      <c r="B3" s="211" t="s">
        <v>188</v>
      </c>
      <c r="C3" s="220" t="s">
        <v>75</v>
      </c>
      <c r="D3" s="207" t="s">
        <v>79</v>
      </c>
      <c r="E3" s="208"/>
      <c r="F3" s="219" t="s">
        <v>109</v>
      </c>
      <c r="G3" s="218"/>
      <c r="H3" s="207" t="s">
        <v>100</v>
      </c>
      <c r="I3" s="208"/>
      <c r="J3" s="219" t="s">
        <v>110</v>
      </c>
      <c r="K3" s="218"/>
    </row>
    <row r="4" spans="2:11" ht="12" customHeight="1">
      <c r="B4" s="212"/>
      <c r="C4" s="215"/>
      <c r="D4" s="145"/>
      <c r="E4" s="146"/>
      <c r="F4" s="145"/>
      <c r="G4" s="146"/>
      <c r="H4" s="145"/>
      <c r="I4" s="146"/>
      <c r="J4" s="145"/>
      <c r="K4" s="146"/>
    </row>
    <row r="5" spans="2:11" ht="27" customHeight="1">
      <c r="B5" s="213"/>
      <c r="C5" s="216"/>
      <c r="D5" s="55" t="s">
        <v>116</v>
      </c>
      <c r="E5" s="49" t="s">
        <v>104</v>
      </c>
      <c r="F5" s="55" t="s">
        <v>116</v>
      </c>
      <c r="G5" s="49" t="s">
        <v>104</v>
      </c>
      <c r="H5" s="55" t="s">
        <v>116</v>
      </c>
      <c r="I5" s="49" t="s">
        <v>104</v>
      </c>
      <c r="J5" s="55" t="s">
        <v>116</v>
      </c>
      <c r="K5" s="49" t="s">
        <v>104</v>
      </c>
    </row>
    <row r="6" spans="2:11" ht="13.5" customHeight="1">
      <c r="B6" s="160" t="s">
        <v>161</v>
      </c>
      <c r="C6" s="101">
        <f>'要介護度別_在宅(医科)'!C6</f>
        <v>946419</v>
      </c>
      <c r="D6" s="102">
        <v>8198</v>
      </c>
      <c r="E6" s="102">
        <v>8192</v>
      </c>
      <c r="F6" s="74">
        <f t="shared" ref="F6:F13" si="0">IFERROR(D6/C6,"-")</f>
        <v>8.6621253377203965E-3</v>
      </c>
      <c r="G6" s="74">
        <f t="shared" ref="G6:G13" si="1">IFERROR(E6/C6,"-")</f>
        <v>8.6557856509643198E-3</v>
      </c>
      <c r="H6" s="102">
        <v>1207425880</v>
      </c>
      <c r="I6" s="102">
        <v>1207267710</v>
      </c>
      <c r="J6" s="102">
        <f t="shared" ref="J6:K13" si="2">IFERROR(H6/D6,"-")</f>
        <v>147282.98121493048</v>
      </c>
      <c r="K6" s="102">
        <f t="shared" si="2"/>
        <v>147371.54663085938</v>
      </c>
    </row>
    <row r="7" spans="2:11" ht="13.5" customHeight="1">
      <c r="B7" s="157" t="s">
        <v>162</v>
      </c>
      <c r="C7" s="101">
        <f>'要介護度別_在宅(医科)'!C7</f>
        <v>75112</v>
      </c>
      <c r="D7" s="102">
        <v>1276</v>
      </c>
      <c r="E7" s="102">
        <v>1276</v>
      </c>
      <c r="F7" s="74">
        <f t="shared" si="0"/>
        <v>1.6987964639471723E-2</v>
      </c>
      <c r="G7" s="74">
        <f t="shared" si="1"/>
        <v>1.6987964639471723E-2</v>
      </c>
      <c r="H7" s="102">
        <v>119130650</v>
      </c>
      <c r="I7" s="102">
        <v>119130650</v>
      </c>
      <c r="J7" s="102">
        <f t="shared" si="2"/>
        <v>93362.578369905954</v>
      </c>
      <c r="K7" s="102">
        <f t="shared" si="2"/>
        <v>93362.578369905954</v>
      </c>
    </row>
    <row r="8" spans="2:11" ht="13.5" customHeight="1">
      <c r="B8" s="158" t="s">
        <v>163</v>
      </c>
      <c r="C8" s="101">
        <f>'要介護度別_在宅(医科)'!C8</f>
        <v>57217</v>
      </c>
      <c r="D8" s="102">
        <v>1585</v>
      </c>
      <c r="E8" s="102">
        <v>1581</v>
      </c>
      <c r="F8" s="74">
        <f t="shared" si="0"/>
        <v>2.770155722949473E-2</v>
      </c>
      <c r="G8" s="74">
        <f t="shared" si="1"/>
        <v>2.7631647936801999E-2</v>
      </c>
      <c r="H8" s="102">
        <v>180251580</v>
      </c>
      <c r="I8" s="102">
        <v>180123180</v>
      </c>
      <c r="J8" s="102">
        <f t="shared" si="2"/>
        <v>113723.39432176657</v>
      </c>
      <c r="K8" s="102">
        <f t="shared" si="2"/>
        <v>113929.90512333966</v>
      </c>
    </row>
    <row r="9" spans="2:11" ht="13.5" customHeight="1">
      <c r="B9" s="162" t="s">
        <v>164</v>
      </c>
      <c r="C9" s="101">
        <f>'要介護度別_在宅(医科)'!C9</f>
        <v>85074</v>
      </c>
      <c r="D9" s="102">
        <v>8543</v>
      </c>
      <c r="E9" s="102">
        <v>8523</v>
      </c>
      <c r="F9" s="74">
        <f t="shared" si="0"/>
        <v>0.10041845922373463</v>
      </c>
      <c r="G9" s="74">
        <f t="shared" si="1"/>
        <v>0.10018336977219833</v>
      </c>
      <c r="H9" s="102">
        <v>966984400</v>
      </c>
      <c r="I9" s="102">
        <v>966017370</v>
      </c>
      <c r="J9" s="102">
        <f t="shared" si="2"/>
        <v>113190.26103242421</v>
      </c>
      <c r="K9" s="102">
        <f t="shared" si="2"/>
        <v>113342.41112284407</v>
      </c>
    </row>
    <row r="10" spans="2:11" ht="13.5" customHeight="1">
      <c r="B10" s="162" t="s">
        <v>165</v>
      </c>
      <c r="C10" s="101">
        <f>'要介護度別_在宅(医科)'!C10</f>
        <v>78131</v>
      </c>
      <c r="D10" s="102">
        <v>12854</v>
      </c>
      <c r="E10" s="102">
        <v>12823</v>
      </c>
      <c r="F10" s="74">
        <f t="shared" si="0"/>
        <v>0.16451856497420997</v>
      </c>
      <c r="G10" s="74">
        <f t="shared" si="1"/>
        <v>0.16412179544610975</v>
      </c>
      <c r="H10" s="102">
        <v>1580694890</v>
      </c>
      <c r="I10" s="102">
        <v>1579344060</v>
      </c>
      <c r="J10" s="102">
        <f t="shared" si="2"/>
        <v>122972.99595456668</v>
      </c>
      <c r="K10" s="102">
        <f t="shared" si="2"/>
        <v>123164.94268111986</v>
      </c>
    </row>
    <row r="11" spans="2:11" ht="13.5" customHeight="1">
      <c r="B11" s="162" t="s">
        <v>166</v>
      </c>
      <c r="C11" s="101">
        <f>'要介護度別_在宅(医科)'!C11</f>
        <v>62013</v>
      </c>
      <c r="D11" s="102">
        <v>20141</v>
      </c>
      <c r="E11" s="102">
        <v>20106</v>
      </c>
      <c r="F11" s="74">
        <f t="shared" si="0"/>
        <v>0.32478673826455745</v>
      </c>
      <c r="G11" s="74">
        <f t="shared" si="1"/>
        <v>0.32422234047699677</v>
      </c>
      <c r="H11" s="102">
        <v>2709569740</v>
      </c>
      <c r="I11" s="102">
        <v>2707996240</v>
      </c>
      <c r="J11" s="102">
        <f t="shared" si="2"/>
        <v>134530.0501464674</v>
      </c>
      <c r="K11" s="102">
        <f t="shared" si="2"/>
        <v>134685.97632547497</v>
      </c>
    </row>
    <row r="12" spans="2:11" ht="13.5" customHeight="1">
      <c r="B12" s="162" t="s">
        <v>167</v>
      </c>
      <c r="C12" s="101">
        <f>'要介護度別_在宅(医科)'!C12</f>
        <v>69134</v>
      </c>
      <c r="D12" s="102">
        <v>30312</v>
      </c>
      <c r="E12" s="102">
        <v>30256</v>
      </c>
      <c r="F12" s="74">
        <f t="shared" si="0"/>
        <v>0.43845285966384123</v>
      </c>
      <c r="G12" s="74">
        <f t="shared" si="1"/>
        <v>0.43764283854543351</v>
      </c>
      <c r="H12" s="102">
        <v>4335119370</v>
      </c>
      <c r="I12" s="102">
        <v>4332843960</v>
      </c>
      <c r="J12" s="102">
        <f t="shared" si="2"/>
        <v>143016.60629453682</v>
      </c>
      <c r="K12" s="102">
        <f t="shared" si="2"/>
        <v>143206.10655737706</v>
      </c>
    </row>
    <row r="13" spans="2:11" ht="13.5" customHeight="1" thickBot="1">
      <c r="B13" s="159" t="s">
        <v>168</v>
      </c>
      <c r="C13" s="101">
        <f>'要介護度別_在宅(医科)'!C13</f>
        <v>54413</v>
      </c>
      <c r="D13" s="104">
        <v>26809</v>
      </c>
      <c r="E13" s="104">
        <v>26775</v>
      </c>
      <c r="F13" s="75">
        <f t="shared" si="0"/>
        <v>0.49269476044327642</v>
      </c>
      <c r="G13" s="75">
        <f t="shared" si="1"/>
        <v>0.49206990976421078</v>
      </c>
      <c r="H13" s="104">
        <v>3922960590</v>
      </c>
      <c r="I13" s="104">
        <v>3921801860</v>
      </c>
      <c r="J13" s="104">
        <f t="shared" si="2"/>
        <v>146329.98582565557</v>
      </c>
      <c r="K13" s="104">
        <f t="shared" si="2"/>
        <v>146472.52511671334</v>
      </c>
    </row>
    <row r="14" spans="2:11" ht="13.5" customHeight="1" thickTop="1">
      <c r="B14" s="131" t="s">
        <v>190</v>
      </c>
      <c r="C14" s="181">
        <v>1427513</v>
      </c>
      <c r="D14" s="184">
        <v>109718</v>
      </c>
      <c r="E14" s="184">
        <v>109532</v>
      </c>
      <c r="F14" s="185">
        <v>7.6859545237066146E-2</v>
      </c>
      <c r="G14" s="185">
        <v>7.6729248700362102E-2</v>
      </c>
      <c r="H14" s="184">
        <v>15022137100</v>
      </c>
      <c r="I14" s="184">
        <v>15014525030</v>
      </c>
      <c r="J14" s="184">
        <v>136915.8852695091</v>
      </c>
      <c r="K14" s="184">
        <v>137078.89046123507</v>
      </c>
    </row>
    <row r="15" spans="2:11" ht="13.5" customHeight="1">
      <c r="B15" s="35" t="s">
        <v>200</v>
      </c>
      <c r="C15" s="5"/>
      <c r="D15" s="5"/>
      <c r="E15" s="5"/>
      <c r="F15" s="5"/>
      <c r="G15" s="6"/>
      <c r="H15" s="6"/>
      <c r="I15" s="87"/>
    </row>
    <row r="16" spans="2:11" ht="13.5" customHeight="1">
      <c r="B16" s="171" t="s">
        <v>292</v>
      </c>
    </row>
    <row r="17" spans="1:14" ht="13.5" customHeight="1">
      <c r="B17" s="36" t="s">
        <v>73</v>
      </c>
    </row>
    <row r="18" spans="1:14" ht="13.5" customHeight="1">
      <c r="B18" s="37" t="s">
        <v>143</v>
      </c>
    </row>
    <row r="19" spans="1:14" ht="13.5" customHeight="1">
      <c r="B19" s="37" t="s">
        <v>145</v>
      </c>
    </row>
    <row r="20" spans="1:14" ht="13.5" customHeight="1">
      <c r="B20" s="37" t="s">
        <v>144</v>
      </c>
    </row>
    <row r="21" spans="1:14" ht="13.5" customHeight="1">
      <c r="B21" s="37" t="s">
        <v>145</v>
      </c>
    </row>
    <row r="22" spans="1:14" ht="13.5" customHeight="1">
      <c r="B22" s="37"/>
    </row>
    <row r="23" spans="1:14" ht="13.5" customHeight="1">
      <c r="B23" s="37"/>
    </row>
    <row r="24" spans="1:14" ht="16.5" customHeight="1">
      <c r="B24" s="10" t="s">
        <v>137</v>
      </c>
    </row>
    <row r="25" spans="1:14" ht="16.5" customHeight="1">
      <c r="B25" s="8" t="s">
        <v>191</v>
      </c>
      <c r="J25" s="3"/>
      <c r="N25" s="2" t="s">
        <v>169</v>
      </c>
    </row>
    <row r="26" spans="1:14" ht="15" customHeight="1">
      <c r="B26" s="4"/>
      <c r="N26" s="2" t="s">
        <v>161</v>
      </c>
    </row>
    <row r="27" spans="1:14" ht="15" customHeight="1">
      <c r="A27" s="4"/>
      <c r="N27" s="2" t="s">
        <v>162</v>
      </c>
    </row>
    <row r="28" spans="1:14" ht="15" customHeight="1">
      <c r="A28" s="4"/>
      <c r="N28" s="2" t="s">
        <v>163</v>
      </c>
    </row>
    <row r="29" spans="1:14" ht="15" customHeight="1">
      <c r="A29" s="4"/>
      <c r="N29" s="2" t="s">
        <v>164</v>
      </c>
    </row>
    <row r="30" spans="1:14" ht="16.5" customHeight="1">
      <c r="N30" s="2" t="s">
        <v>165</v>
      </c>
    </row>
    <row r="31" spans="1:14" ht="16.5" customHeight="1">
      <c r="N31" s="2" t="s">
        <v>166</v>
      </c>
    </row>
    <row r="32" spans="1:14" ht="16.5" customHeight="1">
      <c r="N32" s="2" t="s">
        <v>167</v>
      </c>
    </row>
    <row r="33" spans="2:14" ht="16.5" customHeight="1">
      <c r="N33" s="2" t="s">
        <v>168</v>
      </c>
    </row>
    <row r="48" spans="2:14" ht="13.5" customHeight="1">
      <c r="B48" s="35" t="s">
        <v>200</v>
      </c>
    </row>
    <row r="49" spans="2:2" ht="13.5" customHeight="1">
      <c r="B49" s="171" t="s">
        <v>292</v>
      </c>
    </row>
    <row r="50" spans="2:2" ht="13.5" customHeight="1">
      <c r="B50" s="36" t="s">
        <v>73</v>
      </c>
    </row>
    <row r="51" spans="2:2" ht="13.5" customHeight="1">
      <c r="B51" s="37" t="s">
        <v>143</v>
      </c>
    </row>
    <row r="52" spans="2:2" ht="13.5" customHeight="1">
      <c r="B52" s="37" t="s">
        <v>145</v>
      </c>
    </row>
    <row r="53" spans="2:2" ht="13.5" customHeight="1">
      <c r="B53" s="37" t="s">
        <v>144</v>
      </c>
    </row>
    <row r="54" spans="2:2" ht="13.5" customHeight="1">
      <c r="B54" s="37" t="s">
        <v>145</v>
      </c>
    </row>
    <row r="55" spans="2:2" ht="13.5" customHeight="1"/>
    <row r="56" spans="2:2" ht="13.5" customHeight="1"/>
    <row r="57" spans="2:2" ht="13.5" customHeight="1"/>
    <row r="58" spans="2:2" ht="13.5" customHeight="1"/>
    <row r="59" spans="2:2" ht="13.5" customHeight="1"/>
    <row r="60" spans="2:2" ht="13.5" customHeight="1"/>
  </sheetData>
  <mergeCells count="6">
    <mergeCell ref="J3:K3"/>
    <mergeCell ref="B3:B5"/>
    <mergeCell ref="C3:C5"/>
    <mergeCell ref="D3:E3"/>
    <mergeCell ref="F3:G3"/>
    <mergeCell ref="H3:I3"/>
  </mergeCells>
  <phoneticPr fontId="3"/>
  <pageMargins left="0.47244094488188981" right="0.23622047244094491" top="0.43307086614173229" bottom="0.31496062992125984" header="0.31496062992125984" footer="0.19685039370078741"/>
  <pageSetup paperSize="8" scale="75" orientation="landscape" r:id="rId1"/>
  <headerFooter>
    <oddHeader>&amp;R&amp;"ＭＳ 明朝,標準"&amp;12 2-17.在宅医療に係る分析</oddHeader>
  </headerFooter>
  <ignoredErrors>
    <ignoredError sqref="C7:C13 F6:G6 J6:K6 F7:G7 J7:K7 F8:G8 J8:K8 F9:G9 J9:K9 F10:G10 J10:K10 F11:G11 J11:K11 F12:G12 J12:K12 F13:G13 J13:K13" emptyCellReferenc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FE6A7-A85C-4BFA-BADC-D511F125B81D}">
  <sheetPr codeName="Sheet11"/>
  <dimension ref="B1:K8"/>
  <sheetViews>
    <sheetView showGridLines="0" zoomScaleNormal="100" zoomScaleSheetLayoutView="100" workbookViewId="0"/>
  </sheetViews>
  <sheetFormatPr defaultColWidth="10" defaultRowHeight="16.5" customHeight="1"/>
  <cols>
    <col min="1" max="1" width="4.625" style="2" customWidth="1"/>
    <col min="2" max="2" width="11.5" style="2" customWidth="1"/>
    <col min="3" max="3" width="10.625" style="2" customWidth="1"/>
    <col min="4" max="7" width="9.875" style="2" customWidth="1"/>
    <col min="8" max="9" width="14.25" style="2" customWidth="1"/>
    <col min="10" max="10" width="10" style="2" customWidth="1"/>
    <col min="11" max="16384" width="10" style="2"/>
  </cols>
  <sheetData>
    <row r="1" spans="2:11" ht="16.5" customHeight="1">
      <c r="B1" s="10" t="s">
        <v>137</v>
      </c>
    </row>
    <row r="2" spans="2:11" ht="16.5" customHeight="1">
      <c r="B2" s="8" t="s">
        <v>173</v>
      </c>
      <c r="J2" s="3"/>
    </row>
    <row r="3" spans="2:11" ht="38.1" customHeight="1">
      <c r="B3" s="211" t="s">
        <v>155</v>
      </c>
      <c r="C3" s="214" t="s">
        <v>75</v>
      </c>
      <c r="D3" s="207" t="s">
        <v>79</v>
      </c>
      <c r="E3" s="208"/>
      <c r="F3" s="219" t="s">
        <v>109</v>
      </c>
      <c r="G3" s="218"/>
      <c r="H3" s="207" t="s">
        <v>100</v>
      </c>
      <c r="I3" s="208"/>
      <c r="J3" s="219" t="s">
        <v>110</v>
      </c>
      <c r="K3" s="218"/>
    </row>
    <row r="4" spans="2:11" ht="12" customHeight="1">
      <c r="B4" s="212"/>
      <c r="C4" s="215"/>
      <c r="D4" s="140"/>
      <c r="E4" s="141"/>
      <c r="F4" s="140"/>
      <c r="G4" s="141"/>
      <c r="H4" s="140"/>
      <c r="I4" s="141"/>
      <c r="J4" s="140"/>
      <c r="K4" s="141"/>
    </row>
    <row r="5" spans="2:11" ht="27" customHeight="1">
      <c r="B5" s="213"/>
      <c r="C5" s="216"/>
      <c r="D5" s="55" t="s">
        <v>116</v>
      </c>
      <c r="E5" s="49" t="s">
        <v>104</v>
      </c>
      <c r="F5" s="55" t="s">
        <v>116</v>
      </c>
      <c r="G5" s="49" t="s">
        <v>104</v>
      </c>
      <c r="H5" s="55" t="s">
        <v>116</v>
      </c>
      <c r="I5" s="49" t="s">
        <v>104</v>
      </c>
      <c r="J5" s="55" t="s">
        <v>116</v>
      </c>
      <c r="K5" s="49" t="s">
        <v>104</v>
      </c>
    </row>
    <row r="6" spans="2:11" ht="13.5" customHeight="1">
      <c r="B6" s="160" t="s">
        <v>156</v>
      </c>
      <c r="C6" s="101">
        <f>'男女別_在宅(医科)'!C6</f>
        <v>571442</v>
      </c>
      <c r="D6" s="101">
        <v>29582</v>
      </c>
      <c r="E6" s="101">
        <v>29535</v>
      </c>
      <c r="F6" s="128">
        <f>IFERROR(D6/C6,"-")</f>
        <v>5.1767283468838479E-2</v>
      </c>
      <c r="G6" s="128">
        <f>IFERROR(E6/C6,"-")</f>
        <v>5.1685035401668064E-2</v>
      </c>
      <c r="H6" s="101">
        <v>3690253830</v>
      </c>
      <c r="I6" s="101">
        <v>3688340110</v>
      </c>
      <c r="J6" s="101">
        <f>IFERROR(H6/D6,"-")</f>
        <v>124746.59691704415</v>
      </c>
      <c r="K6" s="113">
        <f>IFERROR(I6/E6,"-")</f>
        <v>124880.31521923142</v>
      </c>
    </row>
    <row r="7" spans="2:11" ht="13.5" customHeight="1" thickBot="1">
      <c r="B7" s="158" t="s">
        <v>157</v>
      </c>
      <c r="C7" s="101">
        <f>'男女別_在宅(医科)'!C7</f>
        <v>856071</v>
      </c>
      <c r="D7" s="103">
        <v>80136</v>
      </c>
      <c r="E7" s="103">
        <v>79997</v>
      </c>
      <c r="F7" s="129">
        <f>IFERROR(D7/C7,"-")</f>
        <v>9.3609058127188047E-2</v>
      </c>
      <c r="G7" s="129">
        <f>IFERROR(E7/C7,"-")</f>
        <v>9.3446688417199039E-2</v>
      </c>
      <c r="H7" s="103">
        <v>11331883270</v>
      </c>
      <c r="I7" s="103">
        <v>11326184920</v>
      </c>
      <c r="J7" s="103">
        <f>IFERROR(H7/D7,"-")</f>
        <v>141408.14702505741</v>
      </c>
      <c r="K7" s="130">
        <f>IFERROR(I7/E7,"-")</f>
        <v>141582.6208482818</v>
      </c>
    </row>
    <row r="8" spans="2:11" ht="13.5" customHeight="1" thickTop="1">
      <c r="B8" s="161" t="s">
        <v>158</v>
      </c>
      <c r="C8" s="181">
        <v>1427513</v>
      </c>
      <c r="D8" s="184">
        <v>109718</v>
      </c>
      <c r="E8" s="184">
        <v>109532</v>
      </c>
      <c r="F8" s="185">
        <v>7.6859545237066146E-2</v>
      </c>
      <c r="G8" s="185">
        <v>7.6729248700362102E-2</v>
      </c>
      <c r="H8" s="184">
        <v>15022137100</v>
      </c>
      <c r="I8" s="184">
        <v>15014525030</v>
      </c>
      <c r="J8" s="184">
        <v>136915.8852695091</v>
      </c>
      <c r="K8" s="184">
        <v>137078.89046123507</v>
      </c>
    </row>
  </sheetData>
  <mergeCells count="6">
    <mergeCell ref="J3:K3"/>
    <mergeCell ref="B3:B5"/>
    <mergeCell ref="C3:C5"/>
    <mergeCell ref="D3:E3"/>
    <mergeCell ref="F3:G3"/>
    <mergeCell ref="H3:I3"/>
  </mergeCells>
  <phoneticPr fontId="3"/>
  <pageMargins left="0.47244094488188981" right="0.23622047244094491" top="0.43307086614173229" bottom="0.31496062992125984" header="0.31496062992125984" footer="0.19685039370078741"/>
  <pageSetup paperSize="8" scale="75" orientation="landscape" r:id="rId1"/>
  <headerFooter>
    <oddHeader>&amp;R&amp;"ＭＳ 明朝,標準"&amp;12 2-17.在宅医療に係る分析</oddHeader>
  </headerFooter>
  <ignoredErrors>
    <ignoredError sqref="F6:G6 J6:K6 F7:G7 J7:K7" emptyCellReferenc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B1:DD82"/>
  <sheetViews>
    <sheetView showGridLines="0" zoomScaleNormal="100" zoomScaleSheetLayoutView="100" workbookViewId="0"/>
  </sheetViews>
  <sheetFormatPr defaultColWidth="9" defaultRowHeight="13.5"/>
  <cols>
    <col min="1" max="1" width="4.625" style="11" customWidth="1"/>
    <col min="2" max="2" width="3.625" style="11" customWidth="1"/>
    <col min="3" max="3" width="17.625" style="11" customWidth="1"/>
    <col min="4" max="4" width="9.625" style="11" customWidth="1"/>
    <col min="5" max="12" width="9" style="11" customWidth="1"/>
    <col min="13" max="13" width="9.625" style="11" customWidth="1"/>
    <col min="14" max="21" width="9" style="11" customWidth="1"/>
    <col min="22" max="22" width="9.625" style="11" customWidth="1"/>
    <col min="23" max="30" width="9" style="11" customWidth="1"/>
    <col min="31" max="31" width="9.625" style="11" customWidth="1"/>
    <col min="32" max="39" width="9" style="11" customWidth="1"/>
    <col min="40" max="40" width="9.625" style="11" customWidth="1"/>
    <col min="41" max="48" width="9" style="11" customWidth="1"/>
    <col min="49" max="49" width="9.625" style="11" customWidth="1"/>
    <col min="50" max="57" width="9" style="11" customWidth="1"/>
    <col min="58" max="58" width="9.625" style="11" customWidth="1"/>
    <col min="59" max="66" width="9" style="11" customWidth="1"/>
    <col min="67" max="67" width="9.625" style="11" customWidth="1"/>
    <col min="68" max="75" width="9" style="11" customWidth="1"/>
    <col min="76" max="76" width="9" style="11"/>
    <col min="77" max="77" width="3.625" style="11" customWidth="1"/>
    <col min="78" max="78" width="15.625" style="11" customWidth="1"/>
    <col min="79" max="79" width="9.625" style="11" customWidth="1"/>
    <col min="80" max="88" width="9" style="11"/>
    <col min="89" max="89" width="12.875" style="11" customWidth="1"/>
    <col min="90" max="90" width="9.125" style="11" bestFit="1" customWidth="1"/>
    <col min="91" max="94" width="9.125" style="11" customWidth="1"/>
    <col min="95" max="95" width="11.25" style="11" customWidth="1"/>
    <col min="96" max="97" width="9.5" style="11" customWidth="1"/>
    <col min="98" max="100" width="9.125" style="11" customWidth="1"/>
    <col min="101" max="101" width="11.125" style="38" customWidth="1"/>
    <col min="102" max="16384" width="9" style="11"/>
  </cols>
  <sheetData>
    <row r="1" spans="2:108" ht="16.5" customHeight="1">
      <c r="B1" s="10" t="s">
        <v>137</v>
      </c>
      <c r="BY1" s="98"/>
    </row>
    <row r="2" spans="2:108" ht="16.5" customHeight="1">
      <c r="B2" s="10" t="s">
        <v>138</v>
      </c>
      <c r="BY2" s="98" t="s">
        <v>197</v>
      </c>
    </row>
    <row r="3" spans="2:108" ht="16.5" customHeight="1">
      <c r="B3" s="242"/>
      <c r="C3" s="239" t="s">
        <v>0</v>
      </c>
      <c r="D3" s="232" t="s">
        <v>58</v>
      </c>
      <c r="E3" s="233"/>
      <c r="F3" s="233"/>
      <c r="G3" s="233"/>
      <c r="H3" s="233"/>
      <c r="I3" s="233"/>
      <c r="J3" s="233"/>
      <c r="K3" s="233"/>
      <c r="L3" s="234"/>
      <c r="M3" s="232" t="s">
        <v>59</v>
      </c>
      <c r="N3" s="233"/>
      <c r="O3" s="233"/>
      <c r="P3" s="233"/>
      <c r="Q3" s="233"/>
      <c r="R3" s="233"/>
      <c r="S3" s="233"/>
      <c r="T3" s="233"/>
      <c r="U3" s="234"/>
      <c r="V3" s="232" t="s">
        <v>60</v>
      </c>
      <c r="W3" s="233"/>
      <c r="X3" s="233"/>
      <c r="Y3" s="233"/>
      <c r="Z3" s="233"/>
      <c r="AA3" s="233"/>
      <c r="AB3" s="233"/>
      <c r="AC3" s="233"/>
      <c r="AD3" s="234"/>
      <c r="AE3" s="232" t="s">
        <v>61</v>
      </c>
      <c r="AF3" s="233"/>
      <c r="AG3" s="233"/>
      <c r="AH3" s="233"/>
      <c r="AI3" s="233"/>
      <c r="AJ3" s="233"/>
      <c r="AK3" s="233"/>
      <c r="AL3" s="233"/>
      <c r="AM3" s="234"/>
      <c r="AN3" s="245" t="s">
        <v>62</v>
      </c>
      <c r="AO3" s="233"/>
      <c r="AP3" s="233"/>
      <c r="AQ3" s="233"/>
      <c r="AR3" s="233"/>
      <c r="AS3" s="233"/>
      <c r="AT3" s="233"/>
      <c r="AU3" s="233"/>
      <c r="AV3" s="234"/>
      <c r="AW3" s="232" t="s">
        <v>63</v>
      </c>
      <c r="AX3" s="233"/>
      <c r="AY3" s="233"/>
      <c r="AZ3" s="233"/>
      <c r="BA3" s="233"/>
      <c r="BB3" s="233"/>
      <c r="BC3" s="233"/>
      <c r="BD3" s="233"/>
      <c r="BE3" s="234"/>
      <c r="BF3" s="232" t="s">
        <v>64</v>
      </c>
      <c r="BG3" s="233"/>
      <c r="BH3" s="233"/>
      <c r="BI3" s="233"/>
      <c r="BJ3" s="233"/>
      <c r="BK3" s="233"/>
      <c r="BL3" s="233"/>
      <c r="BM3" s="233"/>
      <c r="BN3" s="234"/>
      <c r="BO3" s="246" t="s">
        <v>65</v>
      </c>
      <c r="BP3" s="246"/>
      <c r="BQ3" s="246"/>
      <c r="BR3" s="246"/>
      <c r="BS3" s="246"/>
      <c r="BT3" s="246"/>
      <c r="BU3" s="246"/>
      <c r="BV3" s="246"/>
      <c r="BW3" s="246"/>
      <c r="BY3" s="247"/>
      <c r="BZ3" s="248" t="s">
        <v>0</v>
      </c>
      <c r="CA3" s="255" t="s">
        <v>65</v>
      </c>
      <c r="CB3" s="255"/>
      <c r="CC3" s="255"/>
      <c r="CD3" s="255"/>
      <c r="CE3" s="255"/>
      <c r="CF3" s="255"/>
      <c r="CG3" s="255"/>
      <c r="CH3" s="255"/>
      <c r="CI3" s="255"/>
      <c r="CK3" s="7" t="s">
        <v>103</v>
      </c>
    </row>
    <row r="4" spans="2:108" ht="38.1" customHeight="1">
      <c r="B4" s="243"/>
      <c r="C4" s="240"/>
      <c r="D4" s="214" t="s">
        <v>75</v>
      </c>
      <c r="E4" s="207" t="s">
        <v>79</v>
      </c>
      <c r="F4" s="208"/>
      <c r="G4" s="266" t="s">
        <v>109</v>
      </c>
      <c r="H4" s="267"/>
      <c r="I4" s="207" t="s">
        <v>100</v>
      </c>
      <c r="J4" s="208"/>
      <c r="K4" s="217" t="s">
        <v>110</v>
      </c>
      <c r="L4" s="218"/>
      <c r="M4" s="214" t="s">
        <v>75</v>
      </c>
      <c r="N4" s="207" t="s">
        <v>79</v>
      </c>
      <c r="O4" s="208"/>
      <c r="P4" s="266" t="s">
        <v>109</v>
      </c>
      <c r="Q4" s="267"/>
      <c r="R4" s="207" t="s">
        <v>100</v>
      </c>
      <c r="S4" s="208"/>
      <c r="T4" s="217" t="s">
        <v>110</v>
      </c>
      <c r="U4" s="218"/>
      <c r="V4" s="214" t="s">
        <v>75</v>
      </c>
      <c r="W4" s="207" t="s">
        <v>79</v>
      </c>
      <c r="X4" s="208"/>
      <c r="Y4" s="266" t="s">
        <v>109</v>
      </c>
      <c r="Z4" s="267"/>
      <c r="AA4" s="207" t="s">
        <v>100</v>
      </c>
      <c r="AB4" s="208"/>
      <c r="AC4" s="217" t="s">
        <v>110</v>
      </c>
      <c r="AD4" s="218"/>
      <c r="AE4" s="214" t="s">
        <v>75</v>
      </c>
      <c r="AF4" s="207" t="s">
        <v>79</v>
      </c>
      <c r="AG4" s="208"/>
      <c r="AH4" s="266" t="s">
        <v>109</v>
      </c>
      <c r="AI4" s="267"/>
      <c r="AJ4" s="207" t="s">
        <v>100</v>
      </c>
      <c r="AK4" s="208"/>
      <c r="AL4" s="217" t="s">
        <v>110</v>
      </c>
      <c r="AM4" s="218"/>
      <c r="AN4" s="214" t="s">
        <v>75</v>
      </c>
      <c r="AO4" s="207" t="s">
        <v>79</v>
      </c>
      <c r="AP4" s="208"/>
      <c r="AQ4" s="266" t="s">
        <v>109</v>
      </c>
      <c r="AR4" s="267"/>
      <c r="AS4" s="207" t="s">
        <v>100</v>
      </c>
      <c r="AT4" s="208"/>
      <c r="AU4" s="219" t="s">
        <v>110</v>
      </c>
      <c r="AV4" s="218"/>
      <c r="AW4" s="214" t="s">
        <v>75</v>
      </c>
      <c r="AX4" s="207" t="s">
        <v>79</v>
      </c>
      <c r="AY4" s="208"/>
      <c r="AZ4" s="266" t="s">
        <v>109</v>
      </c>
      <c r="BA4" s="267"/>
      <c r="BB4" s="207" t="s">
        <v>100</v>
      </c>
      <c r="BC4" s="208"/>
      <c r="BD4" s="217" t="s">
        <v>110</v>
      </c>
      <c r="BE4" s="218"/>
      <c r="BF4" s="214" t="s">
        <v>75</v>
      </c>
      <c r="BG4" s="207" t="s">
        <v>79</v>
      </c>
      <c r="BH4" s="208"/>
      <c r="BI4" s="266" t="s">
        <v>109</v>
      </c>
      <c r="BJ4" s="267"/>
      <c r="BK4" s="207" t="s">
        <v>100</v>
      </c>
      <c r="BL4" s="208"/>
      <c r="BM4" s="217" t="s">
        <v>110</v>
      </c>
      <c r="BN4" s="218"/>
      <c r="BO4" s="214" t="s">
        <v>75</v>
      </c>
      <c r="BP4" s="207" t="s">
        <v>79</v>
      </c>
      <c r="BQ4" s="208"/>
      <c r="BR4" s="266" t="s">
        <v>109</v>
      </c>
      <c r="BS4" s="267"/>
      <c r="BT4" s="207" t="s">
        <v>100</v>
      </c>
      <c r="BU4" s="208"/>
      <c r="BV4" s="217" t="s">
        <v>110</v>
      </c>
      <c r="BW4" s="218"/>
      <c r="BY4" s="222"/>
      <c r="BZ4" s="249"/>
      <c r="CA4" s="256" t="s">
        <v>75</v>
      </c>
      <c r="CB4" s="271" t="s">
        <v>79</v>
      </c>
      <c r="CC4" s="272"/>
      <c r="CD4" s="261" t="s">
        <v>109</v>
      </c>
      <c r="CE4" s="262"/>
      <c r="CF4" s="271" t="s">
        <v>100</v>
      </c>
      <c r="CG4" s="272"/>
      <c r="CH4" s="253" t="s">
        <v>110</v>
      </c>
      <c r="CI4" s="263"/>
      <c r="CK4" s="224" t="s">
        <v>118</v>
      </c>
      <c r="CL4" s="225"/>
      <c r="CM4" s="225"/>
      <c r="CN4" s="225"/>
      <c r="CO4" s="225"/>
      <c r="CP4" s="226"/>
      <c r="CQ4" s="224" t="s">
        <v>113</v>
      </c>
      <c r="CR4" s="225"/>
      <c r="CS4" s="225"/>
      <c r="CT4" s="225"/>
      <c r="CU4" s="225"/>
      <c r="CV4" s="226"/>
      <c r="CW4" s="34"/>
      <c r="CX4" s="224" t="s">
        <v>118</v>
      </c>
      <c r="CY4" s="225"/>
      <c r="CZ4" s="226"/>
      <c r="DA4" s="224" t="s">
        <v>113</v>
      </c>
      <c r="DB4" s="225"/>
      <c r="DC4" s="226"/>
      <c r="DD4" s="268"/>
    </row>
    <row r="5" spans="2:108" ht="12" customHeight="1">
      <c r="B5" s="243"/>
      <c r="C5" s="240"/>
      <c r="D5" s="215"/>
      <c r="E5" s="17"/>
      <c r="F5" s="18"/>
      <c r="G5" s="17"/>
      <c r="H5" s="18"/>
      <c r="I5" s="17"/>
      <c r="J5" s="18"/>
      <c r="K5" s="17"/>
      <c r="L5" s="18"/>
      <c r="M5" s="215"/>
      <c r="N5" s="17"/>
      <c r="O5" s="18"/>
      <c r="P5" s="17"/>
      <c r="Q5" s="18"/>
      <c r="R5" s="17"/>
      <c r="S5" s="18"/>
      <c r="T5" s="17"/>
      <c r="U5" s="18"/>
      <c r="V5" s="215"/>
      <c r="W5" s="17"/>
      <c r="X5" s="18"/>
      <c r="Y5" s="17"/>
      <c r="Z5" s="18"/>
      <c r="AA5" s="17"/>
      <c r="AB5" s="18"/>
      <c r="AC5" s="17"/>
      <c r="AD5" s="18"/>
      <c r="AE5" s="215"/>
      <c r="AF5" s="17"/>
      <c r="AG5" s="18"/>
      <c r="AH5" s="17"/>
      <c r="AI5" s="18"/>
      <c r="AJ5" s="17"/>
      <c r="AK5" s="18"/>
      <c r="AL5" s="17"/>
      <c r="AM5" s="18"/>
      <c r="AN5" s="215"/>
      <c r="AO5" s="45"/>
      <c r="AP5" s="46"/>
      <c r="AQ5" s="45"/>
      <c r="AR5" s="46"/>
      <c r="AS5" s="45"/>
      <c r="AT5" s="46"/>
      <c r="AU5" s="45"/>
      <c r="AV5" s="46"/>
      <c r="AW5" s="215"/>
      <c r="AX5" s="17"/>
      <c r="AY5" s="18"/>
      <c r="AZ5" s="17"/>
      <c r="BA5" s="18"/>
      <c r="BB5" s="17"/>
      <c r="BC5" s="18"/>
      <c r="BD5" s="17"/>
      <c r="BE5" s="18"/>
      <c r="BF5" s="215"/>
      <c r="BG5" s="17"/>
      <c r="BH5" s="18"/>
      <c r="BI5" s="17"/>
      <c r="BJ5" s="18"/>
      <c r="BK5" s="17"/>
      <c r="BL5" s="18"/>
      <c r="BM5" s="17"/>
      <c r="BN5" s="18"/>
      <c r="BO5" s="215"/>
      <c r="BP5" s="17"/>
      <c r="BQ5" s="18"/>
      <c r="BR5" s="17"/>
      <c r="BS5" s="18"/>
      <c r="BT5" s="17"/>
      <c r="BU5" s="18"/>
      <c r="BV5" s="17"/>
      <c r="BW5" s="18"/>
      <c r="BY5" s="222"/>
      <c r="BZ5" s="249"/>
      <c r="CA5" s="257"/>
      <c r="CB5" s="139"/>
      <c r="CC5" s="164"/>
      <c r="CD5" s="139"/>
      <c r="CE5" s="164"/>
      <c r="CF5" s="139"/>
      <c r="CG5" s="164"/>
      <c r="CH5" s="139"/>
      <c r="CI5" s="164"/>
      <c r="CK5" s="227"/>
      <c r="CL5" s="228"/>
      <c r="CM5" s="228"/>
      <c r="CN5" s="228"/>
      <c r="CO5" s="228"/>
      <c r="CP5" s="229"/>
      <c r="CQ5" s="227"/>
      <c r="CR5" s="228"/>
      <c r="CS5" s="228"/>
      <c r="CT5" s="228"/>
      <c r="CU5" s="228"/>
      <c r="CV5" s="229"/>
      <c r="CW5" s="34"/>
      <c r="CX5" s="227"/>
      <c r="CY5" s="228"/>
      <c r="CZ5" s="229"/>
      <c r="DA5" s="227"/>
      <c r="DB5" s="228"/>
      <c r="DC5" s="229"/>
      <c r="DD5" s="269"/>
    </row>
    <row r="6" spans="2:108" ht="27" customHeight="1">
      <c r="B6" s="244"/>
      <c r="C6" s="241"/>
      <c r="D6" s="216"/>
      <c r="E6" s="19" t="s">
        <v>116</v>
      </c>
      <c r="F6" s="20" t="s">
        <v>104</v>
      </c>
      <c r="G6" s="19" t="s">
        <v>116</v>
      </c>
      <c r="H6" s="20" t="s">
        <v>104</v>
      </c>
      <c r="I6" s="19" t="s">
        <v>116</v>
      </c>
      <c r="J6" s="20" t="s">
        <v>104</v>
      </c>
      <c r="K6" s="19" t="s">
        <v>116</v>
      </c>
      <c r="L6" s="20" t="s">
        <v>104</v>
      </c>
      <c r="M6" s="216"/>
      <c r="N6" s="19" t="s">
        <v>116</v>
      </c>
      <c r="O6" s="20" t="s">
        <v>104</v>
      </c>
      <c r="P6" s="19" t="s">
        <v>116</v>
      </c>
      <c r="Q6" s="20" t="s">
        <v>104</v>
      </c>
      <c r="R6" s="19" t="s">
        <v>116</v>
      </c>
      <c r="S6" s="20" t="s">
        <v>104</v>
      </c>
      <c r="T6" s="19" t="s">
        <v>116</v>
      </c>
      <c r="U6" s="20" t="s">
        <v>104</v>
      </c>
      <c r="V6" s="216"/>
      <c r="W6" s="19" t="s">
        <v>116</v>
      </c>
      <c r="X6" s="20" t="s">
        <v>104</v>
      </c>
      <c r="Y6" s="19" t="s">
        <v>116</v>
      </c>
      <c r="Z6" s="20" t="s">
        <v>104</v>
      </c>
      <c r="AA6" s="19" t="s">
        <v>116</v>
      </c>
      <c r="AB6" s="20" t="s">
        <v>104</v>
      </c>
      <c r="AC6" s="19" t="s">
        <v>116</v>
      </c>
      <c r="AD6" s="20" t="s">
        <v>104</v>
      </c>
      <c r="AE6" s="216"/>
      <c r="AF6" s="19" t="s">
        <v>116</v>
      </c>
      <c r="AG6" s="20" t="s">
        <v>104</v>
      </c>
      <c r="AH6" s="19" t="s">
        <v>116</v>
      </c>
      <c r="AI6" s="20" t="s">
        <v>104</v>
      </c>
      <c r="AJ6" s="19" t="s">
        <v>116</v>
      </c>
      <c r="AK6" s="20" t="s">
        <v>104</v>
      </c>
      <c r="AL6" s="19" t="s">
        <v>116</v>
      </c>
      <c r="AM6" s="20" t="s">
        <v>104</v>
      </c>
      <c r="AN6" s="216"/>
      <c r="AO6" s="48" t="s">
        <v>116</v>
      </c>
      <c r="AP6" s="49" t="s">
        <v>104</v>
      </c>
      <c r="AQ6" s="48" t="s">
        <v>116</v>
      </c>
      <c r="AR6" s="49" t="s">
        <v>104</v>
      </c>
      <c r="AS6" s="48" t="s">
        <v>116</v>
      </c>
      <c r="AT6" s="49" t="s">
        <v>104</v>
      </c>
      <c r="AU6" s="48" t="s">
        <v>116</v>
      </c>
      <c r="AV6" s="49" t="s">
        <v>104</v>
      </c>
      <c r="AW6" s="216"/>
      <c r="AX6" s="19" t="s">
        <v>116</v>
      </c>
      <c r="AY6" s="20" t="s">
        <v>104</v>
      </c>
      <c r="AZ6" s="19" t="s">
        <v>116</v>
      </c>
      <c r="BA6" s="20" t="s">
        <v>104</v>
      </c>
      <c r="BB6" s="19" t="s">
        <v>116</v>
      </c>
      <c r="BC6" s="20" t="s">
        <v>104</v>
      </c>
      <c r="BD6" s="19" t="s">
        <v>116</v>
      </c>
      <c r="BE6" s="20" t="s">
        <v>104</v>
      </c>
      <c r="BF6" s="216"/>
      <c r="BG6" s="19" t="s">
        <v>116</v>
      </c>
      <c r="BH6" s="20" t="s">
        <v>104</v>
      </c>
      <c r="BI6" s="19" t="s">
        <v>116</v>
      </c>
      <c r="BJ6" s="20" t="s">
        <v>104</v>
      </c>
      <c r="BK6" s="19" t="s">
        <v>116</v>
      </c>
      <c r="BL6" s="20" t="s">
        <v>104</v>
      </c>
      <c r="BM6" s="19" t="s">
        <v>116</v>
      </c>
      <c r="BN6" s="20" t="s">
        <v>104</v>
      </c>
      <c r="BO6" s="216"/>
      <c r="BP6" s="19" t="s">
        <v>116</v>
      </c>
      <c r="BQ6" s="20" t="s">
        <v>104</v>
      </c>
      <c r="BR6" s="19" t="s">
        <v>116</v>
      </c>
      <c r="BS6" s="20" t="s">
        <v>104</v>
      </c>
      <c r="BT6" s="19" t="s">
        <v>116</v>
      </c>
      <c r="BU6" s="20" t="s">
        <v>104</v>
      </c>
      <c r="BV6" s="19" t="s">
        <v>116</v>
      </c>
      <c r="BW6" s="20" t="s">
        <v>104</v>
      </c>
      <c r="BY6" s="223"/>
      <c r="BZ6" s="250"/>
      <c r="CA6" s="258"/>
      <c r="CB6" s="138" t="s">
        <v>116</v>
      </c>
      <c r="CC6" s="163" t="s">
        <v>104</v>
      </c>
      <c r="CD6" s="138" t="s">
        <v>116</v>
      </c>
      <c r="CE6" s="163" t="s">
        <v>104</v>
      </c>
      <c r="CF6" s="138" t="s">
        <v>116</v>
      </c>
      <c r="CG6" s="163" t="s">
        <v>104</v>
      </c>
      <c r="CH6" s="138" t="s">
        <v>116</v>
      </c>
      <c r="CI6" s="163" t="s">
        <v>104</v>
      </c>
      <c r="CK6" s="134" t="s">
        <v>185</v>
      </c>
      <c r="CL6" s="253" t="s">
        <v>203</v>
      </c>
      <c r="CM6" s="254"/>
      <c r="CN6" s="253" t="s">
        <v>192</v>
      </c>
      <c r="CO6" s="254"/>
      <c r="CP6" s="134" t="s">
        <v>152</v>
      </c>
      <c r="CQ6" s="148" t="s">
        <v>185</v>
      </c>
      <c r="CR6" s="253" t="s">
        <v>202</v>
      </c>
      <c r="CS6" s="254"/>
      <c r="CT6" s="253" t="s">
        <v>204</v>
      </c>
      <c r="CU6" s="254"/>
      <c r="CV6" s="134" t="s">
        <v>154</v>
      </c>
      <c r="CW6" s="34"/>
      <c r="CX6" s="134" t="s">
        <v>203</v>
      </c>
      <c r="CY6" s="134" t="s">
        <v>192</v>
      </c>
      <c r="CZ6" s="137" t="s">
        <v>153</v>
      </c>
      <c r="DA6" s="134" t="s">
        <v>202</v>
      </c>
      <c r="DB6" s="134" t="s">
        <v>204</v>
      </c>
      <c r="DC6" s="137" t="s">
        <v>153</v>
      </c>
      <c r="DD6" s="270"/>
    </row>
    <row r="7" spans="2:108" s="15" customFormat="1" ht="13.5" customHeight="1">
      <c r="B7" s="52">
        <v>1</v>
      </c>
      <c r="C7" s="23" t="s">
        <v>51</v>
      </c>
      <c r="D7" s="133">
        <f>'市区町村別_在宅(医科)'!D7</f>
        <v>643</v>
      </c>
      <c r="E7" s="77">
        <v>73</v>
      </c>
      <c r="F7" s="77">
        <v>73</v>
      </c>
      <c r="G7" s="53">
        <f>IFERROR(E7/D7,"-")</f>
        <v>0.11353032659409021</v>
      </c>
      <c r="H7" s="53">
        <f>IFERROR(F7/D7,"-")</f>
        <v>0.11353032659409021</v>
      </c>
      <c r="I7" s="77">
        <v>14925830</v>
      </c>
      <c r="J7" s="77">
        <v>14925830</v>
      </c>
      <c r="K7" s="77">
        <f>IFERROR(I7/E7,"-")</f>
        <v>204463.42465753425</v>
      </c>
      <c r="L7" s="77">
        <f>IFERROR(J7/F7,"-")</f>
        <v>204463.42465753425</v>
      </c>
      <c r="M7" s="133">
        <f>'市区町村別_在宅(医科)'!M7</f>
        <v>2269</v>
      </c>
      <c r="N7" s="77">
        <v>294</v>
      </c>
      <c r="O7" s="77">
        <v>294</v>
      </c>
      <c r="P7" s="53">
        <f>IFERROR(N7/M7,"-")</f>
        <v>0.12957249889819303</v>
      </c>
      <c r="Q7" s="53">
        <f>IFERROR(O7/M7,"-")</f>
        <v>0.12957249889819303</v>
      </c>
      <c r="R7" s="77">
        <v>58166820</v>
      </c>
      <c r="S7" s="77">
        <v>58166820</v>
      </c>
      <c r="T7" s="77">
        <f>IFERROR(R7/N7,"-")</f>
        <v>197846.32653061225</v>
      </c>
      <c r="U7" s="77">
        <f>IFERROR(S7/O7,"-")</f>
        <v>197846.32653061225</v>
      </c>
      <c r="V7" s="133">
        <f>'市区町村別_在宅(医科)'!V7</f>
        <v>133977</v>
      </c>
      <c r="W7" s="77">
        <v>2943</v>
      </c>
      <c r="X7" s="77">
        <v>2941</v>
      </c>
      <c r="Y7" s="53">
        <f>IFERROR(W7/V7,"-")</f>
        <v>2.196645692917441E-2</v>
      </c>
      <c r="Z7" s="53">
        <f>IFERROR(X7/V7,"-")</f>
        <v>2.1951528993782516E-2</v>
      </c>
      <c r="AA7" s="77">
        <v>433624390</v>
      </c>
      <c r="AB7" s="77">
        <v>433554060</v>
      </c>
      <c r="AC7" s="77">
        <f>IFERROR(AA7/W7,"-")</f>
        <v>147340.94121644579</v>
      </c>
      <c r="AD7" s="77">
        <f>IFERROR(AB7/X7,"-")</f>
        <v>147417.22543352601</v>
      </c>
      <c r="AE7" s="77">
        <f>'市区町村別_在宅(医科)'!AE7</f>
        <v>115399</v>
      </c>
      <c r="AF7" s="77">
        <v>6029</v>
      </c>
      <c r="AG7" s="77">
        <v>6025</v>
      </c>
      <c r="AH7" s="53">
        <f>IFERROR(AF7/AE7,"-")</f>
        <v>5.2244820145755162E-2</v>
      </c>
      <c r="AI7" s="53">
        <f>IFERROR(AG7/AE7,"-")</f>
        <v>5.2210157800327561E-2</v>
      </c>
      <c r="AJ7" s="77">
        <v>887834910</v>
      </c>
      <c r="AK7" s="77">
        <v>887677750</v>
      </c>
      <c r="AL7" s="77">
        <f>IFERROR(AJ7/AF7,"-")</f>
        <v>147260.72482998838</v>
      </c>
      <c r="AM7" s="77">
        <f>IFERROR(AK7/AG7,"-")</f>
        <v>147332.40663900416</v>
      </c>
      <c r="AN7" s="77">
        <f>'市区町村別_在宅(医科)'!AN7</f>
        <v>81859</v>
      </c>
      <c r="AO7" s="77">
        <v>9520</v>
      </c>
      <c r="AP7" s="77">
        <v>9519</v>
      </c>
      <c r="AQ7" s="53">
        <f>IFERROR(AO7/AN7,"-")</f>
        <v>0.11629753600703649</v>
      </c>
      <c r="AR7" s="53">
        <f>IFERROR(AP7/AN7,"-")</f>
        <v>0.11628531987930465</v>
      </c>
      <c r="AS7" s="77">
        <v>1417749260</v>
      </c>
      <c r="AT7" s="77">
        <v>1417734640</v>
      </c>
      <c r="AU7" s="77">
        <f>IFERROR(AS7/AO7,"-")</f>
        <v>148923.24159663866</v>
      </c>
      <c r="AV7" s="77">
        <f>IFERROR(AT7/AP7,"-")</f>
        <v>148937.35056203383</v>
      </c>
      <c r="AW7" s="77">
        <f>'市区町村別_在宅(医科)'!AW7</f>
        <v>44846</v>
      </c>
      <c r="AX7" s="77">
        <v>9165</v>
      </c>
      <c r="AY7" s="77">
        <v>9164</v>
      </c>
      <c r="AZ7" s="53">
        <f>IFERROR(AX7/AW7,"-")</f>
        <v>0.20436605271373143</v>
      </c>
      <c r="BA7" s="53">
        <f>IFERROR(AY7/AW7,"-")</f>
        <v>0.20434375418097489</v>
      </c>
      <c r="BB7" s="77">
        <v>1290424860</v>
      </c>
      <c r="BC7" s="77">
        <v>1290378830</v>
      </c>
      <c r="BD7" s="77">
        <f>IFERROR(BB7/AX7,"-")</f>
        <v>140799.22094926352</v>
      </c>
      <c r="BE7" s="77">
        <f>IFERROR(BC7/AY7,"-")</f>
        <v>140809.56241815802</v>
      </c>
      <c r="BF7" s="77">
        <f>'市区町村別_在宅(医科)'!BF7</f>
        <v>19568</v>
      </c>
      <c r="BG7" s="77">
        <v>4992</v>
      </c>
      <c r="BH7" s="77">
        <v>4989</v>
      </c>
      <c r="BI7" s="53">
        <f>IFERROR(BG7/BF7,"-")</f>
        <v>0.25511038430089944</v>
      </c>
      <c r="BJ7" s="53">
        <f>IFERROR(BH7/BF7,"-")</f>
        <v>0.25495707277187246</v>
      </c>
      <c r="BK7" s="77">
        <v>706009300</v>
      </c>
      <c r="BL7" s="77">
        <v>705912610</v>
      </c>
      <c r="BM7" s="77">
        <f>IFERROR(BK7/BG7,"-")</f>
        <v>141428.14503205128</v>
      </c>
      <c r="BN7" s="77">
        <f>IFERROR(BL7/BH7,"-")</f>
        <v>141493.80837843256</v>
      </c>
      <c r="BO7" s="77">
        <f>'市区町村別_在宅(医科)'!BO7</f>
        <v>398561</v>
      </c>
      <c r="BP7" s="77">
        <f>SUM(E7,N7,W7,AF7,AO7,AX7,BG7)</f>
        <v>33016</v>
      </c>
      <c r="BQ7" s="77">
        <f>SUM(F7,O7,X7,AG7,AP7,AY7,BH7)</f>
        <v>33005</v>
      </c>
      <c r="BR7" s="53">
        <f>IFERROR(BP7/BO7,"-")</f>
        <v>8.2838009740039797E-2</v>
      </c>
      <c r="BS7" s="53">
        <f>IFERROR(BQ7/BO7,"-")</f>
        <v>8.2810410451599634E-2</v>
      </c>
      <c r="BT7" s="77">
        <f>SUM(I7,R7,AA7,AJ7,AS7,BB7,BK7)</f>
        <v>4808735370</v>
      </c>
      <c r="BU7" s="77">
        <f>SUM(J7,S7,AB7,AK7,AT7,BC7,BL7)</f>
        <v>4808350540</v>
      </c>
      <c r="BV7" s="77">
        <f>IFERROR(BT7/BP7,"-")</f>
        <v>145648.63611582262</v>
      </c>
      <c r="BW7" s="77">
        <f>IFERROR(BU7/BQ7,"-")</f>
        <v>145685.51855779428</v>
      </c>
      <c r="BY7" s="90">
        <v>1</v>
      </c>
      <c r="BZ7" s="23" t="s">
        <v>51</v>
      </c>
      <c r="CA7" s="133">
        <v>382481</v>
      </c>
      <c r="CB7" s="133">
        <v>31420</v>
      </c>
      <c r="CC7" s="133">
        <v>31410</v>
      </c>
      <c r="CD7" s="27">
        <v>8.2147871397533476E-2</v>
      </c>
      <c r="CE7" s="27">
        <v>8.2121726307973472E-2</v>
      </c>
      <c r="CF7" s="133">
        <v>4510318590</v>
      </c>
      <c r="CG7" s="133">
        <v>4509801690</v>
      </c>
      <c r="CH7" s="133">
        <v>143549.28676002545</v>
      </c>
      <c r="CI7" s="133">
        <v>143578.53199617955</v>
      </c>
      <c r="CK7" s="42" t="str">
        <f>INDEX($C$7:$C$80,MATCH(CL7,BR$7:BR$80,0))</f>
        <v>東住吉区</v>
      </c>
      <c r="CL7" s="86">
        <f>LARGE(BR$7:BR$80,ROW(A1))</f>
        <v>9.2080872526619825E-2</v>
      </c>
      <c r="CM7" s="86">
        <f>ROUND(CL7,3)</f>
        <v>9.1999999999999998E-2</v>
      </c>
      <c r="CN7" s="86">
        <f>VLOOKUP(CK7,$BZ$7:$CI$80,5,FALSE)</f>
        <v>9.1441079245957291E-2</v>
      </c>
      <c r="CO7" s="86">
        <f>ROUND(CN7,3)</f>
        <v>9.0999999999999998E-2</v>
      </c>
      <c r="CP7" s="136">
        <f>(CM7-CO7)*100</f>
        <v>0.10000000000000009</v>
      </c>
      <c r="CQ7" s="42" t="str">
        <f>INDEX($C$7:$C$80,MATCH(CR7,BS$7:BS$80,0))</f>
        <v>東住吉区</v>
      </c>
      <c r="CR7" s="86">
        <f t="shared" ref="CR7:CR38" si="0">LARGE(BS$7:BS$80,ROW(A1))</f>
        <v>9.2080872526619825E-2</v>
      </c>
      <c r="CS7" s="86">
        <f>ROUND(CR7,3)</f>
        <v>9.1999999999999998E-2</v>
      </c>
      <c r="CT7" s="86">
        <f>VLOOKUP(CQ7,$BZ$7:$CI$80,6,FALSE)</f>
        <v>9.1441079245957291E-2</v>
      </c>
      <c r="CU7" s="86">
        <f>ROUND(CT7,3)</f>
        <v>9.0999999999999998E-2</v>
      </c>
      <c r="CV7" s="136">
        <f>(CS7-CU7)*100</f>
        <v>0.10000000000000009</v>
      </c>
      <c r="CW7" s="43"/>
      <c r="CX7" s="86">
        <f>ROUND($BR$81,3)</f>
        <v>7.6999999999999999E-2</v>
      </c>
      <c r="CY7" s="86">
        <f>ROUND($CD$81,3)</f>
        <v>7.4999999999999997E-2</v>
      </c>
      <c r="CZ7" s="136">
        <f>(CX7-CY7)*100</f>
        <v>0.20000000000000018</v>
      </c>
      <c r="DA7" s="86">
        <f>ROUND($BS$81,3)</f>
        <v>7.6999999999999999E-2</v>
      </c>
      <c r="DB7" s="86">
        <f>ROUND($CE$81,3)</f>
        <v>7.4999999999999997E-2</v>
      </c>
      <c r="DC7" s="136">
        <f>(DA7-DB7)*100</f>
        <v>0.20000000000000018</v>
      </c>
      <c r="DD7" s="149">
        <v>0</v>
      </c>
    </row>
    <row r="8" spans="2:108" s="15" customFormat="1" ht="13.5" customHeight="1">
      <c r="B8" s="52">
        <v>2</v>
      </c>
      <c r="C8" s="23" t="s">
        <v>82</v>
      </c>
      <c r="D8" s="133">
        <f>'市区町村別_在宅(医科)'!D8</f>
        <v>15</v>
      </c>
      <c r="E8" s="77">
        <v>0</v>
      </c>
      <c r="F8" s="77">
        <v>0</v>
      </c>
      <c r="G8" s="53">
        <f t="shared" ref="G8:G71" si="1">IFERROR(E8/D8,"-")</f>
        <v>0</v>
      </c>
      <c r="H8" s="53">
        <f t="shared" ref="H8:H71" si="2">IFERROR(F8/D8,"-")</f>
        <v>0</v>
      </c>
      <c r="I8" s="77">
        <v>0</v>
      </c>
      <c r="J8" s="77">
        <v>0</v>
      </c>
      <c r="K8" s="77" t="str">
        <f t="shared" ref="K8:K71" si="3">IFERROR(I8/E8,"-")</f>
        <v>-</v>
      </c>
      <c r="L8" s="77" t="str">
        <f t="shared" ref="L8:L71" si="4">IFERROR(J8/F8,"-")</f>
        <v>-</v>
      </c>
      <c r="M8" s="133">
        <f>'市区町村別_在宅(医科)'!M8</f>
        <v>79</v>
      </c>
      <c r="N8" s="77">
        <v>7</v>
      </c>
      <c r="O8" s="77">
        <v>7</v>
      </c>
      <c r="P8" s="53">
        <f t="shared" ref="P8:P71" si="5">IFERROR(N8/M8,"-")</f>
        <v>8.8607594936708861E-2</v>
      </c>
      <c r="Q8" s="53">
        <f t="shared" ref="Q8:Q71" si="6">IFERROR(O8/M8,"-")</f>
        <v>8.8607594936708861E-2</v>
      </c>
      <c r="R8" s="77">
        <v>1334780</v>
      </c>
      <c r="S8" s="77">
        <v>1334780</v>
      </c>
      <c r="T8" s="77">
        <f t="shared" ref="T8:T71" si="7">IFERROR(R8/N8,"-")</f>
        <v>190682.85714285713</v>
      </c>
      <c r="U8" s="77">
        <f t="shared" ref="U8:U71" si="8">IFERROR(S8/O8,"-")</f>
        <v>190682.85714285713</v>
      </c>
      <c r="V8" s="133">
        <f>'市区町村別_在宅(医科)'!V8</f>
        <v>5281</v>
      </c>
      <c r="W8" s="77">
        <v>103</v>
      </c>
      <c r="X8" s="77">
        <v>103</v>
      </c>
      <c r="Y8" s="53">
        <f t="shared" ref="Y8:Y71" si="9">IFERROR(W8/V8,"-")</f>
        <v>1.95038818405605E-2</v>
      </c>
      <c r="Z8" s="53">
        <f t="shared" ref="Z8:Z71" si="10">IFERROR(X8/V8,"-")</f>
        <v>1.95038818405605E-2</v>
      </c>
      <c r="AA8" s="77">
        <v>14186270</v>
      </c>
      <c r="AB8" s="77">
        <v>14186270</v>
      </c>
      <c r="AC8" s="77">
        <f t="shared" ref="AC8:AC71" si="11">IFERROR(AA8/W8,"-")</f>
        <v>137730.77669902911</v>
      </c>
      <c r="AD8" s="77">
        <f t="shared" ref="AD8:AD71" si="12">IFERROR(AB8/X8,"-")</f>
        <v>137730.77669902911</v>
      </c>
      <c r="AE8" s="77">
        <f>'市区町村別_在宅(医科)'!AE8</f>
        <v>4289</v>
      </c>
      <c r="AF8" s="77">
        <v>200</v>
      </c>
      <c r="AG8" s="77">
        <v>199</v>
      </c>
      <c r="AH8" s="53">
        <f t="shared" ref="AH8:AH71" si="13">IFERROR(AF8/AE8,"-")</f>
        <v>4.6630916297505244E-2</v>
      </c>
      <c r="AI8" s="53">
        <f t="shared" ref="AI8:AI71" si="14">IFERROR(AG8/AE8,"-")</f>
        <v>4.639776171601772E-2</v>
      </c>
      <c r="AJ8" s="77">
        <v>28658860</v>
      </c>
      <c r="AK8" s="77">
        <v>28642020</v>
      </c>
      <c r="AL8" s="77">
        <f t="shared" ref="AL8:AL71" si="15">IFERROR(AJ8/AF8,"-")</f>
        <v>143294.29999999999</v>
      </c>
      <c r="AM8" s="77">
        <f t="shared" ref="AM8:AM71" si="16">IFERROR(AK8/AG8,"-")</f>
        <v>143929.74874371861</v>
      </c>
      <c r="AN8" s="77">
        <f>'市区町村別_在宅(医科)'!AN8</f>
        <v>3117</v>
      </c>
      <c r="AO8" s="77">
        <v>347</v>
      </c>
      <c r="AP8" s="77">
        <v>347</v>
      </c>
      <c r="AQ8" s="53">
        <f t="shared" ref="AQ8:AQ71" si="17">IFERROR(AO8/AN8,"-")</f>
        <v>0.11132499197946744</v>
      </c>
      <c r="AR8" s="53">
        <f t="shared" ref="AR8:AR71" si="18">IFERROR(AP8/AN8,"-")</f>
        <v>0.11132499197946744</v>
      </c>
      <c r="AS8" s="77">
        <v>55773380</v>
      </c>
      <c r="AT8" s="77">
        <v>55773380</v>
      </c>
      <c r="AU8" s="77">
        <f t="shared" ref="AU8:AU71" si="19">IFERROR(AS8/AO8,"-")</f>
        <v>160730.20172910663</v>
      </c>
      <c r="AV8" s="77">
        <f t="shared" ref="AV8:AV71" si="20">IFERROR(AT8/AP8,"-")</f>
        <v>160730.20172910663</v>
      </c>
      <c r="AW8" s="77">
        <f>'市区町村別_在宅(医科)'!AW8</f>
        <v>1894</v>
      </c>
      <c r="AX8" s="77">
        <v>338</v>
      </c>
      <c r="AY8" s="77">
        <v>338</v>
      </c>
      <c r="AZ8" s="53">
        <f t="shared" ref="AZ8:AZ71" si="21">IFERROR(AX8/AW8,"-")</f>
        <v>0.17845828933474128</v>
      </c>
      <c r="BA8" s="53">
        <f t="shared" ref="BA8:BA71" si="22">IFERROR(AY8/AW8,"-")</f>
        <v>0.17845828933474128</v>
      </c>
      <c r="BB8" s="77">
        <v>46233950</v>
      </c>
      <c r="BC8" s="77">
        <v>46233950</v>
      </c>
      <c r="BD8" s="77">
        <f t="shared" ref="BD8:BD71" si="23">IFERROR(BB8/AX8,"-")</f>
        <v>136786.83431952662</v>
      </c>
      <c r="BE8" s="77">
        <f t="shared" ref="BE8:BE71" si="24">IFERROR(BC8/AY8,"-")</f>
        <v>136786.83431952662</v>
      </c>
      <c r="BF8" s="77">
        <f>'市区町村別_在宅(医科)'!BF8</f>
        <v>813</v>
      </c>
      <c r="BG8" s="77">
        <v>227</v>
      </c>
      <c r="BH8" s="77">
        <v>226</v>
      </c>
      <c r="BI8" s="53">
        <f t="shared" ref="BI8:BI71" si="25">IFERROR(BG8/BF8,"-")</f>
        <v>0.27921279212792127</v>
      </c>
      <c r="BJ8" s="53">
        <f t="shared" ref="BJ8:BJ71" si="26">IFERROR(BH8/BF8,"-")</f>
        <v>0.27798277982779829</v>
      </c>
      <c r="BK8" s="77">
        <v>33329390</v>
      </c>
      <c r="BL8" s="77">
        <v>33264220</v>
      </c>
      <c r="BM8" s="77">
        <f t="shared" ref="BM8:BM71" si="27">IFERROR(BK8/BG8,"-")</f>
        <v>146825.50660792951</v>
      </c>
      <c r="BN8" s="77">
        <f t="shared" ref="BN8:BN71" si="28">IFERROR(BL8/BH8,"-")</f>
        <v>147186.81415929203</v>
      </c>
      <c r="BO8" s="77">
        <f>'市区町村別_在宅(医科)'!BO8</f>
        <v>15488</v>
      </c>
      <c r="BP8" s="77">
        <f t="shared" ref="BP8:BQ22" si="29">SUM(E8,N8,W8,AF8,AO8,AX8,BG8)</f>
        <v>1222</v>
      </c>
      <c r="BQ8" s="77">
        <f t="shared" si="29"/>
        <v>1220</v>
      </c>
      <c r="BR8" s="53">
        <f t="shared" ref="BR8:BR71" si="30">IFERROR(BP8/BO8,"-")</f>
        <v>7.8899793388429756E-2</v>
      </c>
      <c r="BS8" s="53">
        <f t="shared" ref="BS8:BS71" si="31">IFERROR(BQ8/BO8,"-")</f>
        <v>7.8770661157024788E-2</v>
      </c>
      <c r="BT8" s="77">
        <f>SUM(I8,R8,AA8,AJ8,AS8,BB8,BK8)</f>
        <v>179516630</v>
      </c>
      <c r="BU8" s="77">
        <f t="shared" ref="BT8:BU23" si="32">SUM(J8,S8,AB8,AK8,AT8,BC8,BL8)</f>
        <v>179434620</v>
      </c>
      <c r="BV8" s="77">
        <f t="shared" ref="BV8:BV71" si="33">IFERROR(BT8/BP8,"-")</f>
        <v>146903.95253682489</v>
      </c>
      <c r="BW8" s="77">
        <f t="shared" ref="BW8:BW71" si="34">IFERROR(BU8/BQ8,"-")</f>
        <v>147077.55737704918</v>
      </c>
      <c r="BY8" s="90">
        <v>2</v>
      </c>
      <c r="BZ8" s="23" t="s">
        <v>82</v>
      </c>
      <c r="CA8" s="133">
        <v>14656</v>
      </c>
      <c r="CB8" s="133">
        <v>1142</v>
      </c>
      <c r="CC8" s="133">
        <v>1142</v>
      </c>
      <c r="CD8" s="27">
        <v>7.79203056768559E-2</v>
      </c>
      <c r="CE8" s="27">
        <v>7.79203056768559E-2</v>
      </c>
      <c r="CF8" s="133">
        <v>170654350</v>
      </c>
      <c r="CG8" s="133">
        <v>170654350</v>
      </c>
      <c r="CH8" s="133">
        <v>149434.63222416813</v>
      </c>
      <c r="CI8" s="133">
        <v>149434.63222416813</v>
      </c>
      <c r="CK8" s="42" t="str">
        <f t="shared" ref="CK8:CK71" si="35">INDEX($C$7:$C$80,MATCH(CL8,BR$7:BR$80,0))</f>
        <v>生野区</v>
      </c>
      <c r="CL8" s="86">
        <f t="shared" ref="CL8:CL38" si="36">LARGE(BR$7:BR$80,ROW(A2))</f>
        <v>8.7665138239433421E-2</v>
      </c>
      <c r="CM8" s="86">
        <f t="shared" ref="CM8:CM71" si="37">ROUND(CL8,3)</f>
        <v>8.7999999999999995E-2</v>
      </c>
      <c r="CN8" s="86">
        <f t="shared" ref="CN8:CN71" si="38">VLOOKUP(CK8,$BZ$7:$CI$80,5,FALSE)</f>
        <v>8.6484462748034438E-2</v>
      </c>
      <c r="CO8" s="86">
        <f t="shared" ref="CO8:CO71" si="39">ROUND(CN8,3)</f>
        <v>8.5999999999999993E-2</v>
      </c>
      <c r="CP8" s="136">
        <f t="shared" ref="CP8:CP71" si="40">(CM8-CO8)*100</f>
        <v>0.20000000000000018</v>
      </c>
      <c r="CQ8" s="42" t="str">
        <f t="shared" ref="CQ8:CQ71" si="41">INDEX($C$7:$C$80,MATCH(CR8,BS$7:BS$80,0))</f>
        <v>生野区</v>
      </c>
      <c r="CR8" s="86">
        <f t="shared" si="0"/>
        <v>8.7665138239433421E-2</v>
      </c>
      <c r="CS8" s="86">
        <f t="shared" ref="CS8:CS71" si="42">ROUND(CR8,3)</f>
        <v>8.7999999999999995E-2</v>
      </c>
      <c r="CT8" s="86">
        <f t="shared" ref="CT8:CT71" si="43">VLOOKUP(CQ8,$BZ$7:$CI$80,6,FALSE)</f>
        <v>8.6484462748034438E-2</v>
      </c>
      <c r="CU8" s="86">
        <f t="shared" ref="CU8:CU71" si="44">ROUND(CT8,3)</f>
        <v>8.5999999999999993E-2</v>
      </c>
      <c r="CV8" s="136">
        <f t="shared" ref="CV8:CV71" si="45">(CS8-CU8)*100</f>
        <v>0.20000000000000018</v>
      </c>
      <c r="CW8" s="43"/>
      <c r="CX8" s="86">
        <f t="shared" ref="CX8:CX71" si="46">ROUND($BR$81,3)</f>
        <v>7.6999999999999999E-2</v>
      </c>
      <c r="CY8" s="86">
        <f t="shared" ref="CY8:CY71" si="47">ROUND($CD$81,3)</f>
        <v>7.4999999999999997E-2</v>
      </c>
      <c r="CZ8" s="136">
        <f t="shared" ref="CZ8:CZ71" si="48">(CX8-CY8)*100</f>
        <v>0.20000000000000018</v>
      </c>
      <c r="DA8" s="86">
        <f t="shared" ref="DA8:DA71" si="49">ROUND($BS$81,3)</f>
        <v>7.6999999999999999E-2</v>
      </c>
      <c r="DB8" s="86">
        <f t="shared" ref="DB8:DB71" si="50">ROUND($CE$81,3)</f>
        <v>7.4999999999999997E-2</v>
      </c>
      <c r="DC8" s="136">
        <f t="shared" ref="DC8:DC71" si="51">(DA8-DB8)*100</f>
        <v>0.20000000000000018</v>
      </c>
      <c r="DD8" s="149">
        <v>0</v>
      </c>
    </row>
    <row r="9" spans="2:108" s="15" customFormat="1" ht="13.5" customHeight="1">
      <c r="B9" s="52">
        <v>3</v>
      </c>
      <c r="C9" s="23" t="s">
        <v>83</v>
      </c>
      <c r="D9" s="133">
        <f>'市区町村別_在宅(医科)'!D9</f>
        <v>11</v>
      </c>
      <c r="E9" s="77">
        <v>0</v>
      </c>
      <c r="F9" s="77">
        <v>0</v>
      </c>
      <c r="G9" s="53">
        <f t="shared" si="1"/>
        <v>0</v>
      </c>
      <c r="H9" s="53">
        <f t="shared" si="2"/>
        <v>0</v>
      </c>
      <c r="I9" s="77">
        <v>0</v>
      </c>
      <c r="J9" s="77">
        <v>0</v>
      </c>
      <c r="K9" s="77" t="str">
        <f t="shared" si="3"/>
        <v>-</v>
      </c>
      <c r="L9" s="77" t="str">
        <f t="shared" si="4"/>
        <v>-</v>
      </c>
      <c r="M9" s="133">
        <f>'市区町村別_在宅(医科)'!M9</f>
        <v>56</v>
      </c>
      <c r="N9" s="77">
        <v>5</v>
      </c>
      <c r="O9" s="77">
        <v>5</v>
      </c>
      <c r="P9" s="53">
        <f t="shared" si="5"/>
        <v>8.9285714285714288E-2</v>
      </c>
      <c r="Q9" s="53">
        <f t="shared" si="6"/>
        <v>8.9285714285714288E-2</v>
      </c>
      <c r="R9" s="77">
        <v>1232450</v>
      </c>
      <c r="S9" s="77">
        <v>1232450</v>
      </c>
      <c r="T9" s="77">
        <f t="shared" si="7"/>
        <v>246490</v>
      </c>
      <c r="U9" s="77">
        <f t="shared" si="8"/>
        <v>246490</v>
      </c>
      <c r="V9" s="133">
        <f>'市区町村別_在宅(医科)'!V9</f>
        <v>3321</v>
      </c>
      <c r="W9" s="77">
        <v>83</v>
      </c>
      <c r="X9" s="77">
        <v>83</v>
      </c>
      <c r="Y9" s="53">
        <f t="shared" si="9"/>
        <v>2.4992472146943692E-2</v>
      </c>
      <c r="Z9" s="53">
        <f t="shared" si="10"/>
        <v>2.4992472146943692E-2</v>
      </c>
      <c r="AA9" s="77">
        <v>14855960</v>
      </c>
      <c r="AB9" s="77">
        <v>14855960</v>
      </c>
      <c r="AC9" s="77">
        <f t="shared" si="11"/>
        <v>178987.46987951806</v>
      </c>
      <c r="AD9" s="77">
        <f t="shared" si="12"/>
        <v>178987.46987951806</v>
      </c>
      <c r="AE9" s="77">
        <f>'市区町村別_在宅(医科)'!AE9</f>
        <v>2698</v>
      </c>
      <c r="AF9" s="77">
        <v>113</v>
      </c>
      <c r="AG9" s="77">
        <v>113</v>
      </c>
      <c r="AH9" s="53">
        <f t="shared" si="13"/>
        <v>4.1882876204595999E-2</v>
      </c>
      <c r="AI9" s="53">
        <f t="shared" si="14"/>
        <v>4.1882876204595999E-2</v>
      </c>
      <c r="AJ9" s="77">
        <v>19777550</v>
      </c>
      <c r="AK9" s="77">
        <v>19777550</v>
      </c>
      <c r="AL9" s="77">
        <f t="shared" si="15"/>
        <v>175022.5663716814</v>
      </c>
      <c r="AM9" s="77">
        <f t="shared" si="16"/>
        <v>175022.5663716814</v>
      </c>
      <c r="AN9" s="77">
        <f>'市区町村別_在宅(医科)'!AN9</f>
        <v>1947</v>
      </c>
      <c r="AO9" s="77">
        <v>199</v>
      </c>
      <c r="AP9" s="77">
        <v>199</v>
      </c>
      <c r="AQ9" s="53">
        <f t="shared" si="17"/>
        <v>0.10220852593733949</v>
      </c>
      <c r="AR9" s="53">
        <f t="shared" si="18"/>
        <v>0.10220852593733949</v>
      </c>
      <c r="AS9" s="77">
        <v>34832100</v>
      </c>
      <c r="AT9" s="77">
        <v>34832100</v>
      </c>
      <c r="AU9" s="77">
        <f t="shared" si="19"/>
        <v>175035.67839195981</v>
      </c>
      <c r="AV9" s="77">
        <f t="shared" si="20"/>
        <v>175035.67839195981</v>
      </c>
      <c r="AW9" s="77">
        <f>'市区町村別_在宅(医科)'!AW9</f>
        <v>1197</v>
      </c>
      <c r="AX9" s="77">
        <v>201</v>
      </c>
      <c r="AY9" s="77">
        <v>201</v>
      </c>
      <c r="AZ9" s="53">
        <f t="shared" si="21"/>
        <v>0.16791979949874686</v>
      </c>
      <c r="BA9" s="53">
        <f t="shared" si="22"/>
        <v>0.16791979949874686</v>
      </c>
      <c r="BB9" s="77">
        <v>28192790</v>
      </c>
      <c r="BC9" s="77">
        <v>28192790</v>
      </c>
      <c r="BD9" s="77">
        <f t="shared" si="23"/>
        <v>140262.63681592038</v>
      </c>
      <c r="BE9" s="77">
        <f t="shared" si="24"/>
        <v>140262.63681592038</v>
      </c>
      <c r="BF9" s="77">
        <f>'市区町村別_在宅(医科)'!BF9</f>
        <v>499</v>
      </c>
      <c r="BG9" s="77">
        <v>110</v>
      </c>
      <c r="BH9" s="77">
        <v>110</v>
      </c>
      <c r="BI9" s="53">
        <f t="shared" si="25"/>
        <v>0.22044088176352705</v>
      </c>
      <c r="BJ9" s="53">
        <f t="shared" si="26"/>
        <v>0.22044088176352705</v>
      </c>
      <c r="BK9" s="77">
        <v>16370830</v>
      </c>
      <c r="BL9" s="77">
        <v>16370830</v>
      </c>
      <c r="BM9" s="77">
        <f t="shared" si="27"/>
        <v>148825.72727272726</v>
      </c>
      <c r="BN9" s="77">
        <f t="shared" si="28"/>
        <v>148825.72727272726</v>
      </c>
      <c r="BO9" s="77">
        <f>'市区町村別_在宅(医科)'!BO9</f>
        <v>9729</v>
      </c>
      <c r="BP9" s="77">
        <f t="shared" si="29"/>
        <v>711</v>
      </c>
      <c r="BQ9" s="77">
        <f t="shared" si="29"/>
        <v>711</v>
      </c>
      <c r="BR9" s="53">
        <f t="shared" si="30"/>
        <v>7.3080481036077699E-2</v>
      </c>
      <c r="BS9" s="53">
        <f t="shared" si="31"/>
        <v>7.3080481036077699E-2</v>
      </c>
      <c r="BT9" s="77">
        <f>SUM(I9,R9,AA9,AJ9,AS9,BB9,BK9)</f>
        <v>115261680</v>
      </c>
      <c r="BU9" s="77">
        <f t="shared" si="32"/>
        <v>115261680</v>
      </c>
      <c r="BV9" s="77">
        <f t="shared" si="33"/>
        <v>162112.06751054851</v>
      </c>
      <c r="BW9" s="77">
        <f t="shared" si="34"/>
        <v>162112.06751054851</v>
      </c>
      <c r="BY9" s="90">
        <v>3</v>
      </c>
      <c r="BZ9" s="23" t="s">
        <v>83</v>
      </c>
      <c r="CA9" s="133">
        <v>9306</v>
      </c>
      <c r="CB9" s="133">
        <v>681</v>
      </c>
      <c r="CC9" s="133">
        <v>681</v>
      </c>
      <c r="CD9" s="27">
        <v>7.3178594455190205E-2</v>
      </c>
      <c r="CE9" s="27">
        <v>7.3178594455190205E-2</v>
      </c>
      <c r="CF9" s="133">
        <v>116297840</v>
      </c>
      <c r="CG9" s="133">
        <v>116288760</v>
      </c>
      <c r="CH9" s="133">
        <v>170775.09544787079</v>
      </c>
      <c r="CI9" s="133">
        <v>170761.76211453744</v>
      </c>
      <c r="CK9" s="42" t="str">
        <f t="shared" si="35"/>
        <v>住吉区</v>
      </c>
      <c r="CL9" s="86">
        <f t="shared" si="36"/>
        <v>8.7328503160166493E-2</v>
      </c>
      <c r="CM9" s="86">
        <f t="shared" si="37"/>
        <v>8.6999999999999994E-2</v>
      </c>
      <c r="CN9" s="86">
        <f t="shared" si="38"/>
        <v>8.6884982743398342E-2</v>
      </c>
      <c r="CO9" s="86">
        <f t="shared" si="39"/>
        <v>8.6999999999999994E-2</v>
      </c>
      <c r="CP9" s="136">
        <f t="shared" si="40"/>
        <v>0</v>
      </c>
      <c r="CQ9" s="42" t="str">
        <f t="shared" si="41"/>
        <v>住吉区</v>
      </c>
      <c r="CR9" s="86">
        <f t="shared" si="0"/>
        <v>8.7328503160166493E-2</v>
      </c>
      <c r="CS9" s="86">
        <f t="shared" si="42"/>
        <v>8.6999999999999994E-2</v>
      </c>
      <c r="CT9" s="86">
        <f t="shared" si="43"/>
        <v>8.6844851111646193E-2</v>
      </c>
      <c r="CU9" s="86">
        <f t="shared" si="44"/>
        <v>8.6999999999999994E-2</v>
      </c>
      <c r="CV9" s="136">
        <f t="shared" si="45"/>
        <v>0</v>
      </c>
      <c r="CW9" s="43"/>
      <c r="CX9" s="86">
        <f t="shared" si="46"/>
        <v>7.6999999999999999E-2</v>
      </c>
      <c r="CY9" s="86">
        <f t="shared" si="47"/>
        <v>7.4999999999999997E-2</v>
      </c>
      <c r="CZ9" s="136">
        <f t="shared" si="48"/>
        <v>0.20000000000000018</v>
      </c>
      <c r="DA9" s="86">
        <f t="shared" si="49"/>
        <v>7.6999999999999999E-2</v>
      </c>
      <c r="DB9" s="86">
        <f t="shared" si="50"/>
        <v>7.4999999999999997E-2</v>
      </c>
      <c r="DC9" s="136">
        <f t="shared" si="51"/>
        <v>0.20000000000000018</v>
      </c>
      <c r="DD9" s="149">
        <v>0</v>
      </c>
    </row>
    <row r="10" spans="2:108" s="15" customFormat="1" ht="13.5" customHeight="1">
      <c r="B10" s="52">
        <v>4</v>
      </c>
      <c r="C10" s="23" t="s">
        <v>84</v>
      </c>
      <c r="D10" s="133">
        <f>'市区町村別_在宅(医科)'!D10</f>
        <v>16</v>
      </c>
      <c r="E10" s="77">
        <v>2</v>
      </c>
      <c r="F10" s="77">
        <v>2</v>
      </c>
      <c r="G10" s="53">
        <f t="shared" si="1"/>
        <v>0.125</v>
      </c>
      <c r="H10" s="53">
        <f t="shared" si="2"/>
        <v>0.125</v>
      </c>
      <c r="I10" s="77">
        <v>238440</v>
      </c>
      <c r="J10" s="77">
        <v>238440</v>
      </c>
      <c r="K10" s="77">
        <f t="shared" si="3"/>
        <v>119220</v>
      </c>
      <c r="L10" s="77">
        <f t="shared" si="4"/>
        <v>119220</v>
      </c>
      <c r="M10" s="133">
        <f>'市区町村別_在宅(医科)'!M10</f>
        <v>63</v>
      </c>
      <c r="N10" s="77">
        <v>7</v>
      </c>
      <c r="O10" s="77">
        <v>7</v>
      </c>
      <c r="P10" s="53">
        <f t="shared" si="5"/>
        <v>0.1111111111111111</v>
      </c>
      <c r="Q10" s="53">
        <f t="shared" si="6"/>
        <v>0.1111111111111111</v>
      </c>
      <c r="R10" s="77">
        <v>2926600</v>
      </c>
      <c r="S10" s="77">
        <v>2926600</v>
      </c>
      <c r="T10" s="77">
        <f t="shared" si="7"/>
        <v>418085.71428571426</v>
      </c>
      <c r="U10" s="77">
        <f t="shared" si="8"/>
        <v>418085.71428571426</v>
      </c>
      <c r="V10" s="133">
        <f>'市区町村別_在宅(医科)'!V10</f>
        <v>3556</v>
      </c>
      <c r="W10" s="77">
        <v>55</v>
      </c>
      <c r="X10" s="77">
        <v>55</v>
      </c>
      <c r="Y10" s="53">
        <f t="shared" si="9"/>
        <v>1.546681664791901E-2</v>
      </c>
      <c r="Z10" s="53">
        <f t="shared" si="10"/>
        <v>1.546681664791901E-2</v>
      </c>
      <c r="AA10" s="77">
        <v>11813100</v>
      </c>
      <c r="AB10" s="77">
        <v>11813100</v>
      </c>
      <c r="AC10" s="77">
        <f t="shared" si="11"/>
        <v>214783.63636363635</v>
      </c>
      <c r="AD10" s="77">
        <f t="shared" si="12"/>
        <v>214783.63636363635</v>
      </c>
      <c r="AE10" s="77">
        <f>'市区町村別_在宅(医科)'!AE10</f>
        <v>3149</v>
      </c>
      <c r="AF10" s="77">
        <v>143</v>
      </c>
      <c r="AG10" s="77">
        <v>143</v>
      </c>
      <c r="AH10" s="53">
        <f t="shared" si="13"/>
        <v>4.5411241664020323E-2</v>
      </c>
      <c r="AI10" s="53">
        <f t="shared" si="14"/>
        <v>4.5411241664020323E-2</v>
      </c>
      <c r="AJ10" s="77">
        <v>28675060</v>
      </c>
      <c r="AK10" s="77">
        <v>28675060</v>
      </c>
      <c r="AL10" s="77">
        <f t="shared" si="15"/>
        <v>200524.89510489511</v>
      </c>
      <c r="AM10" s="77">
        <f t="shared" si="16"/>
        <v>200524.89510489511</v>
      </c>
      <c r="AN10" s="77">
        <f>'市区町村別_在宅(医科)'!AN10</f>
        <v>2347</v>
      </c>
      <c r="AO10" s="77">
        <v>229</v>
      </c>
      <c r="AP10" s="77">
        <v>229</v>
      </c>
      <c r="AQ10" s="53">
        <f t="shared" si="17"/>
        <v>9.757136770345122E-2</v>
      </c>
      <c r="AR10" s="53">
        <f t="shared" si="18"/>
        <v>9.757136770345122E-2</v>
      </c>
      <c r="AS10" s="77">
        <v>50292760</v>
      </c>
      <c r="AT10" s="77">
        <v>50292760</v>
      </c>
      <c r="AU10" s="77">
        <f t="shared" si="19"/>
        <v>219619.03930131005</v>
      </c>
      <c r="AV10" s="77">
        <f t="shared" si="20"/>
        <v>219619.03930131005</v>
      </c>
      <c r="AW10" s="77">
        <f>'市区町村別_在宅(医科)'!AW10</f>
        <v>1157</v>
      </c>
      <c r="AX10" s="77">
        <v>192</v>
      </c>
      <c r="AY10" s="77">
        <v>192</v>
      </c>
      <c r="AZ10" s="53">
        <f t="shared" si="21"/>
        <v>0.16594641313742436</v>
      </c>
      <c r="BA10" s="53">
        <f t="shared" si="22"/>
        <v>0.16594641313742436</v>
      </c>
      <c r="BB10" s="77">
        <v>32195080</v>
      </c>
      <c r="BC10" s="77">
        <v>32195080</v>
      </c>
      <c r="BD10" s="77">
        <f t="shared" si="23"/>
        <v>167682.70833333334</v>
      </c>
      <c r="BE10" s="77">
        <f t="shared" si="24"/>
        <v>167682.70833333334</v>
      </c>
      <c r="BF10" s="77">
        <f>'市区町村別_在宅(医科)'!BF10</f>
        <v>520</v>
      </c>
      <c r="BG10" s="77">
        <v>109</v>
      </c>
      <c r="BH10" s="77">
        <v>109</v>
      </c>
      <c r="BI10" s="53">
        <f t="shared" si="25"/>
        <v>0.20961538461538462</v>
      </c>
      <c r="BJ10" s="53">
        <f t="shared" si="26"/>
        <v>0.20961538461538462</v>
      </c>
      <c r="BK10" s="77">
        <v>20719630</v>
      </c>
      <c r="BL10" s="77">
        <v>20719630</v>
      </c>
      <c r="BM10" s="77">
        <f t="shared" si="27"/>
        <v>190088.34862385321</v>
      </c>
      <c r="BN10" s="77">
        <f t="shared" si="28"/>
        <v>190088.34862385321</v>
      </c>
      <c r="BO10" s="77">
        <f>'市区町村別_在宅(医科)'!BO10</f>
        <v>10808</v>
      </c>
      <c r="BP10" s="77">
        <f t="shared" si="29"/>
        <v>737</v>
      </c>
      <c r="BQ10" s="77">
        <f t="shared" si="29"/>
        <v>737</v>
      </c>
      <c r="BR10" s="53">
        <f t="shared" si="30"/>
        <v>6.819022945965951E-2</v>
      </c>
      <c r="BS10" s="53">
        <f t="shared" si="31"/>
        <v>6.819022945965951E-2</v>
      </c>
      <c r="BT10" s="77">
        <f>SUM(I10,R10,AA10,AJ10,AS10,BB10,BK10)</f>
        <v>146860670</v>
      </c>
      <c r="BU10" s="77">
        <f t="shared" si="32"/>
        <v>146860670</v>
      </c>
      <c r="BV10" s="77">
        <f t="shared" si="33"/>
        <v>199268.20895522388</v>
      </c>
      <c r="BW10" s="77">
        <f t="shared" si="34"/>
        <v>199268.20895522388</v>
      </c>
      <c r="BY10" s="90">
        <v>4</v>
      </c>
      <c r="BZ10" s="23" t="s">
        <v>84</v>
      </c>
      <c r="CA10" s="133">
        <v>10425</v>
      </c>
      <c r="CB10" s="133">
        <v>737</v>
      </c>
      <c r="CC10" s="133">
        <v>737</v>
      </c>
      <c r="CD10" s="27">
        <v>7.0695443645083927E-2</v>
      </c>
      <c r="CE10" s="27">
        <v>7.0695443645083927E-2</v>
      </c>
      <c r="CF10" s="133">
        <v>142998820</v>
      </c>
      <c r="CG10" s="133">
        <v>142998820</v>
      </c>
      <c r="CH10" s="133">
        <v>194028.24966078697</v>
      </c>
      <c r="CI10" s="133">
        <v>194028.24966078697</v>
      </c>
      <c r="CK10" s="42" t="str">
        <f t="shared" si="35"/>
        <v>能勢町</v>
      </c>
      <c r="CL10" s="86">
        <f t="shared" si="36"/>
        <v>8.7063655030800824E-2</v>
      </c>
      <c r="CM10" s="86">
        <f t="shared" si="37"/>
        <v>8.6999999999999994E-2</v>
      </c>
      <c r="CN10" s="86">
        <f t="shared" si="38"/>
        <v>7.628233231039018E-2</v>
      </c>
      <c r="CO10" s="86">
        <f t="shared" si="39"/>
        <v>7.5999999999999998E-2</v>
      </c>
      <c r="CP10" s="136">
        <f t="shared" si="40"/>
        <v>1.0999999999999996</v>
      </c>
      <c r="CQ10" s="42" t="str">
        <f t="shared" si="41"/>
        <v>能勢町</v>
      </c>
      <c r="CR10" s="86">
        <f t="shared" si="0"/>
        <v>8.7063655030800824E-2</v>
      </c>
      <c r="CS10" s="86">
        <f t="shared" si="42"/>
        <v>8.6999999999999994E-2</v>
      </c>
      <c r="CT10" s="86">
        <f t="shared" si="43"/>
        <v>7.628233231039018E-2</v>
      </c>
      <c r="CU10" s="86">
        <f t="shared" si="44"/>
        <v>7.5999999999999998E-2</v>
      </c>
      <c r="CV10" s="136">
        <f t="shared" si="45"/>
        <v>1.0999999999999996</v>
      </c>
      <c r="CW10" s="43"/>
      <c r="CX10" s="86">
        <f t="shared" si="46"/>
        <v>7.6999999999999999E-2</v>
      </c>
      <c r="CY10" s="86">
        <f t="shared" si="47"/>
        <v>7.4999999999999997E-2</v>
      </c>
      <c r="CZ10" s="136">
        <f t="shared" si="48"/>
        <v>0.20000000000000018</v>
      </c>
      <c r="DA10" s="86">
        <f t="shared" si="49"/>
        <v>7.6999999999999999E-2</v>
      </c>
      <c r="DB10" s="86">
        <f t="shared" si="50"/>
        <v>7.4999999999999997E-2</v>
      </c>
      <c r="DC10" s="136">
        <f t="shared" si="51"/>
        <v>0.20000000000000018</v>
      </c>
      <c r="DD10" s="149">
        <v>0</v>
      </c>
    </row>
    <row r="11" spans="2:108" s="15" customFormat="1" ht="13.5" customHeight="1">
      <c r="B11" s="52">
        <v>5</v>
      </c>
      <c r="C11" s="23" t="s">
        <v>85</v>
      </c>
      <c r="D11" s="133">
        <f>'市区町村別_在宅(医科)'!D11</f>
        <v>14</v>
      </c>
      <c r="E11" s="77">
        <v>0</v>
      </c>
      <c r="F11" s="77">
        <v>0</v>
      </c>
      <c r="G11" s="53">
        <f t="shared" si="1"/>
        <v>0</v>
      </c>
      <c r="H11" s="53">
        <f t="shared" si="2"/>
        <v>0</v>
      </c>
      <c r="I11" s="77">
        <v>0</v>
      </c>
      <c r="J11" s="77">
        <v>0</v>
      </c>
      <c r="K11" s="77" t="str">
        <f t="shared" si="3"/>
        <v>-</v>
      </c>
      <c r="L11" s="77" t="str">
        <f t="shared" si="4"/>
        <v>-</v>
      </c>
      <c r="M11" s="133">
        <f>'市区町村別_在宅(医科)'!M11</f>
        <v>63</v>
      </c>
      <c r="N11" s="77">
        <v>4</v>
      </c>
      <c r="O11" s="77">
        <v>4</v>
      </c>
      <c r="P11" s="53">
        <f t="shared" si="5"/>
        <v>6.3492063492063489E-2</v>
      </c>
      <c r="Q11" s="53">
        <f t="shared" si="6"/>
        <v>6.3492063492063489E-2</v>
      </c>
      <c r="R11" s="77">
        <v>409620</v>
      </c>
      <c r="S11" s="77">
        <v>409620</v>
      </c>
      <c r="T11" s="77">
        <f t="shared" si="7"/>
        <v>102405</v>
      </c>
      <c r="U11" s="77">
        <f t="shared" si="8"/>
        <v>102405</v>
      </c>
      <c r="V11" s="133">
        <f>'市区町村別_在宅(医科)'!V11</f>
        <v>3553</v>
      </c>
      <c r="W11" s="77">
        <v>66</v>
      </c>
      <c r="X11" s="77">
        <v>66</v>
      </c>
      <c r="Y11" s="53">
        <f t="shared" si="9"/>
        <v>1.8575851393188854E-2</v>
      </c>
      <c r="Z11" s="53">
        <f t="shared" si="10"/>
        <v>1.8575851393188854E-2</v>
      </c>
      <c r="AA11" s="77">
        <v>7551130</v>
      </c>
      <c r="AB11" s="77">
        <v>7551130</v>
      </c>
      <c r="AC11" s="77">
        <f t="shared" si="11"/>
        <v>114411.06060606061</v>
      </c>
      <c r="AD11" s="77">
        <f t="shared" si="12"/>
        <v>114411.06060606061</v>
      </c>
      <c r="AE11" s="77">
        <f>'市区町村別_在宅(医科)'!AE11</f>
        <v>2747</v>
      </c>
      <c r="AF11" s="77">
        <v>96</v>
      </c>
      <c r="AG11" s="77">
        <v>96</v>
      </c>
      <c r="AH11" s="53">
        <f t="shared" si="13"/>
        <v>3.4947215143793231E-2</v>
      </c>
      <c r="AI11" s="53">
        <f t="shared" si="14"/>
        <v>3.4947215143793231E-2</v>
      </c>
      <c r="AJ11" s="77">
        <v>10890100</v>
      </c>
      <c r="AK11" s="77">
        <v>10890100</v>
      </c>
      <c r="AL11" s="77">
        <f t="shared" si="15"/>
        <v>113438.54166666667</v>
      </c>
      <c r="AM11" s="77">
        <f t="shared" si="16"/>
        <v>113438.54166666667</v>
      </c>
      <c r="AN11" s="77">
        <f>'市区町村別_在宅(医科)'!AN11</f>
        <v>1984</v>
      </c>
      <c r="AO11" s="77">
        <v>182</v>
      </c>
      <c r="AP11" s="77">
        <v>182</v>
      </c>
      <c r="AQ11" s="53">
        <f t="shared" si="17"/>
        <v>9.1733870967741937E-2</v>
      </c>
      <c r="AR11" s="53">
        <f t="shared" si="18"/>
        <v>9.1733870967741937E-2</v>
      </c>
      <c r="AS11" s="77">
        <v>24611420</v>
      </c>
      <c r="AT11" s="77">
        <v>24611420</v>
      </c>
      <c r="AU11" s="77">
        <f t="shared" si="19"/>
        <v>135227.58241758242</v>
      </c>
      <c r="AV11" s="77">
        <f t="shared" si="20"/>
        <v>135227.58241758242</v>
      </c>
      <c r="AW11" s="77">
        <f>'市区町村別_在宅(医科)'!AW11</f>
        <v>1095</v>
      </c>
      <c r="AX11" s="77">
        <v>171</v>
      </c>
      <c r="AY11" s="77">
        <v>171</v>
      </c>
      <c r="AZ11" s="53">
        <f t="shared" si="21"/>
        <v>0.15616438356164383</v>
      </c>
      <c r="BA11" s="53">
        <f t="shared" si="22"/>
        <v>0.15616438356164383</v>
      </c>
      <c r="BB11" s="77">
        <v>22364390</v>
      </c>
      <c r="BC11" s="77">
        <v>22364390</v>
      </c>
      <c r="BD11" s="77">
        <f t="shared" si="23"/>
        <v>130785.90643274854</v>
      </c>
      <c r="BE11" s="77">
        <f t="shared" si="24"/>
        <v>130785.90643274854</v>
      </c>
      <c r="BF11" s="77">
        <f>'市区町村別_在宅(医科)'!BF11</f>
        <v>507</v>
      </c>
      <c r="BG11" s="77">
        <v>109</v>
      </c>
      <c r="BH11" s="77">
        <v>109</v>
      </c>
      <c r="BI11" s="53">
        <f t="shared" si="25"/>
        <v>0.21499013806706113</v>
      </c>
      <c r="BJ11" s="53">
        <f t="shared" si="26"/>
        <v>0.21499013806706113</v>
      </c>
      <c r="BK11" s="77">
        <v>14510320</v>
      </c>
      <c r="BL11" s="77">
        <v>14510320</v>
      </c>
      <c r="BM11" s="77">
        <f t="shared" si="27"/>
        <v>133122.20183486238</v>
      </c>
      <c r="BN11" s="77">
        <f t="shared" si="28"/>
        <v>133122.20183486238</v>
      </c>
      <c r="BO11" s="77">
        <f>'市区町村別_在宅(医科)'!BO11</f>
        <v>9963</v>
      </c>
      <c r="BP11" s="77">
        <f t="shared" si="29"/>
        <v>628</v>
      </c>
      <c r="BQ11" s="77">
        <f t="shared" si="29"/>
        <v>628</v>
      </c>
      <c r="BR11" s="53">
        <f t="shared" si="30"/>
        <v>6.3033222924821844E-2</v>
      </c>
      <c r="BS11" s="53">
        <f t="shared" si="31"/>
        <v>6.3033222924821844E-2</v>
      </c>
      <c r="BT11" s="77">
        <f>SUM(I11,R11,AA11,AJ11,AS11,BB11,BK11)</f>
        <v>80336980</v>
      </c>
      <c r="BU11" s="77">
        <f t="shared" si="32"/>
        <v>80336980</v>
      </c>
      <c r="BV11" s="77">
        <f t="shared" si="33"/>
        <v>127925.12738853504</v>
      </c>
      <c r="BW11" s="77">
        <f t="shared" si="34"/>
        <v>127925.12738853504</v>
      </c>
      <c r="BY11" s="90">
        <v>5</v>
      </c>
      <c r="BZ11" s="23" t="s">
        <v>85</v>
      </c>
      <c r="CA11" s="133">
        <v>9340</v>
      </c>
      <c r="CB11" s="133">
        <v>593</v>
      </c>
      <c r="CC11" s="133">
        <v>593</v>
      </c>
      <c r="CD11" s="27">
        <v>6.3490364025695925E-2</v>
      </c>
      <c r="CE11" s="27">
        <v>6.3490364025695925E-2</v>
      </c>
      <c r="CF11" s="133">
        <v>83144330</v>
      </c>
      <c r="CG11" s="133">
        <v>83144330</v>
      </c>
      <c r="CH11" s="133">
        <v>140209.66273187182</v>
      </c>
      <c r="CI11" s="133">
        <v>140209.66273187182</v>
      </c>
      <c r="CK11" s="42" t="str">
        <f t="shared" si="35"/>
        <v>西淀川区</v>
      </c>
      <c r="CL11" s="86">
        <f t="shared" si="36"/>
        <v>8.6658987736296503E-2</v>
      </c>
      <c r="CM11" s="86">
        <f t="shared" si="37"/>
        <v>8.6999999999999994E-2</v>
      </c>
      <c r="CN11" s="86">
        <f t="shared" si="38"/>
        <v>8.4769809179257999E-2</v>
      </c>
      <c r="CO11" s="86">
        <f t="shared" si="39"/>
        <v>8.5000000000000006E-2</v>
      </c>
      <c r="CP11" s="136">
        <f t="shared" si="40"/>
        <v>0.19999999999999879</v>
      </c>
      <c r="CQ11" s="42" t="str">
        <f t="shared" si="41"/>
        <v>西淀川区</v>
      </c>
      <c r="CR11" s="86">
        <f t="shared" si="0"/>
        <v>8.6658987736296503E-2</v>
      </c>
      <c r="CS11" s="86">
        <f t="shared" si="42"/>
        <v>8.6999999999999994E-2</v>
      </c>
      <c r="CT11" s="86">
        <f t="shared" si="43"/>
        <v>8.4769809179257999E-2</v>
      </c>
      <c r="CU11" s="86">
        <f t="shared" si="44"/>
        <v>8.5000000000000006E-2</v>
      </c>
      <c r="CV11" s="136">
        <f t="shared" si="45"/>
        <v>0.19999999999999879</v>
      </c>
      <c r="CW11" s="43"/>
      <c r="CX11" s="86">
        <f t="shared" si="46"/>
        <v>7.6999999999999999E-2</v>
      </c>
      <c r="CY11" s="86">
        <f t="shared" si="47"/>
        <v>7.4999999999999997E-2</v>
      </c>
      <c r="CZ11" s="136">
        <f t="shared" si="48"/>
        <v>0.20000000000000018</v>
      </c>
      <c r="DA11" s="86">
        <f t="shared" si="49"/>
        <v>7.6999999999999999E-2</v>
      </c>
      <c r="DB11" s="86">
        <f t="shared" si="50"/>
        <v>7.4999999999999997E-2</v>
      </c>
      <c r="DC11" s="136">
        <f t="shared" si="51"/>
        <v>0.20000000000000018</v>
      </c>
      <c r="DD11" s="149">
        <v>0</v>
      </c>
    </row>
    <row r="12" spans="2:108" s="15" customFormat="1" ht="13.5" customHeight="1">
      <c r="B12" s="52">
        <v>6</v>
      </c>
      <c r="C12" s="23" t="s">
        <v>86</v>
      </c>
      <c r="D12" s="133">
        <f>'市区町村別_在宅(医科)'!D12</f>
        <v>16</v>
      </c>
      <c r="E12" s="77">
        <v>2</v>
      </c>
      <c r="F12" s="77">
        <v>2</v>
      </c>
      <c r="G12" s="53">
        <f t="shared" si="1"/>
        <v>0.125</v>
      </c>
      <c r="H12" s="53">
        <f t="shared" si="2"/>
        <v>0.125</v>
      </c>
      <c r="I12" s="77">
        <v>789240</v>
      </c>
      <c r="J12" s="77">
        <v>789240</v>
      </c>
      <c r="K12" s="77">
        <f t="shared" si="3"/>
        <v>394620</v>
      </c>
      <c r="L12" s="77">
        <f t="shared" si="4"/>
        <v>394620</v>
      </c>
      <c r="M12" s="133">
        <f>'市区町村別_在宅(医科)'!M12</f>
        <v>84</v>
      </c>
      <c r="N12" s="77">
        <v>12</v>
      </c>
      <c r="O12" s="77">
        <v>12</v>
      </c>
      <c r="P12" s="53">
        <f t="shared" si="5"/>
        <v>0.14285714285714285</v>
      </c>
      <c r="Q12" s="53">
        <f t="shared" si="6"/>
        <v>0.14285714285714285</v>
      </c>
      <c r="R12" s="77">
        <v>2399480</v>
      </c>
      <c r="S12" s="77">
        <v>2399480</v>
      </c>
      <c r="T12" s="77">
        <f t="shared" si="7"/>
        <v>199956.66666666666</v>
      </c>
      <c r="U12" s="77">
        <f t="shared" si="8"/>
        <v>199956.66666666666</v>
      </c>
      <c r="V12" s="133">
        <f>'市区町村別_在宅(医科)'!V12</f>
        <v>4299</v>
      </c>
      <c r="W12" s="77">
        <v>99</v>
      </c>
      <c r="X12" s="77">
        <v>99</v>
      </c>
      <c r="Y12" s="53">
        <f t="shared" si="9"/>
        <v>2.3028611304954642E-2</v>
      </c>
      <c r="Z12" s="53">
        <f t="shared" si="10"/>
        <v>2.3028611304954642E-2</v>
      </c>
      <c r="AA12" s="77">
        <v>13400780</v>
      </c>
      <c r="AB12" s="77">
        <v>13400780</v>
      </c>
      <c r="AC12" s="77">
        <f t="shared" si="11"/>
        <v>135361.41414141413</v>
      </c>
      <c r="AD12" s="77">
        <f t="shared" si="12"/>
        <v>135361.41414141413</v>
      </c>
      <c r="AE12" s="77">
        <f>'市区町村別_在宅(医科)'!AE12</f>
        <v>4026</v>
      </c>
      <c r="AF12" s="77">
        <v>196</v>
      </c>
      <c r="AG12" s="77">
        <v>196</v>
      </c>
      <c r="AH12" s="53">
        <f t="shared" si="13"/>
        <v>4.8683556880278193E-2</v>
      </c>
      <c r="AI12" s="53">
        <f t="shared" si="14"/>
        <v>4.8683556880278193E-2</v>
      </c>
      <c r="AJ12" s="77">
        <v>25299760</v>
      </c>
      <c r="AK12" s="77">
        <v>25299760</v>
      </c>
      <c r="AL12" s="77">
        <f t="shared" si="15"/>
        <v>129080.40816326531</v>
      </c>
      <c r="AM12" s="77">
        <f t="shared" si="16"/>
        <v>129080.40816326531</v>
      </c>
      <c r="AN12" s="77">
        <f>'市区町村別_在宅(医科)'!AN12</f>
        <v>2788</v>
      </c>
      <c r="AO12" s="77">
        <v>256</v>
      </c>
      <c r="AP12" s="77">
        <v>256</v>
      </c>
      <c r="AQ12" s="53">
        <f t="shared" si="17"/>
        <v>9.1822094691535155E-2</v>
      </c>
      <c r="AR12" s="53">
        <f t="shared" si="18"/>
        <v>9.1822094691535155E-2</v>
      </c>
      <c r="AS12" s="77">
        <v>34067810</v>
      </c>
      <c r="AT12" s="77">
        <v>34067810</v>
      </c>
      <c r="AU12" s="77">
        <f t="shared" si="19"/>
        <v>133077.3828125</v>
      </c>
      <c r="AV12" s="77">
        <f t="shared" si="20"/>
        <v>133077.3828125</v>
      </c>
      <c r="AW12" s="77">
        <f>'市区町村別_在宅(医科)'!AW12</f>
        <v>1480</v>
      </c>
      <c r="AX12" s="77">
        <v>260</v>
      </c>
      <c r="AY12" s="77">
        <v>260</v>
      </c>
      <c r="AZ12" s="53">
        <f t="shared" si="21"/>
        <v>0.17567567567567569</v>
      </c>
      <c r="BA12" s="53">
        <f t="shared" si="22"/>
        <v>0.17567567567567569</v>
      </c>
      <c r="BB12" s="77">
        <v>33638310</v>
      </c>
      <c r="BC12" s="77">
        <v>33638310</v>
      </c>
      <c r="BD12" s="77">
        <f t="shared" si="23"/>
        <v>129378.11538461539</v>
      </c>
      <c r="BE12" s="77">
        <f t="shared" si="24"/>
        <v>129378.11538461539</v>
      </c>
      <c r="BF12" s="77">
        <f>'市区町村別_在宅(医科)'!BF12</f>
        <v>590</v>
      </c>
      <c r="BG12" s="77">
        <v>124</v>
      </c>
      <c r="BH12" s="77">
        <v>124</v>
      </c>
      <c r="BI12" s="53">
        <f t="shared" si="25"/>
        <v>0.21016949152542372</v>
      </c>
      <c r="BJ12" s="53">
        <f t="shared" si="26"/>
        <v>0.21016949152542372</v>
      </c>
      <c r="BK12" s="77">
        <v>15230110</v>
      </c>
      <c r="BL12" s="77">
        <v>15230110</v>
      </c>
      <c r="BM12" s="77">
        <f t="shared" si="27"/>
        <v>122823.46774193548</v>
      </c>
      <c r="BN12" s="77">
        <f t="shared" si="28"/>
        <v>122823.46774193548</v>
      </c>
      <c r="BO12" s="77">
        <f>'市区町村別_在宅(医科)'!BO12</f>
        <v>13283</v>
      </c>
      <c r="BP12" s="77">
        <f t="shared" si="29"/>
        <v>949</v>
      </c>
      <c r="BQ12" s="77">
        <f t="shared" si="29"/>
        <v>949</v>
      </c>
      <c r="BR12" s="53">
        <f t="shared" si="30"/>
        <v>7.1444703756681466E-2</v>
      </c>
      <c r="BS12" s="53">
        <f t="shared" si="31"/>
        <v>7.1444703756681466E-2</v>
      </c>
      <c r="BT12" s="77">
        <f t="shared" si="32"/>
        <v>124825490</v>
      </c>
      <c r="BU12" s="77">
        <f t="shared" si="32"/>
        <v>124825490</v>
      </c>
      <c r="BV12" s="77">
        <f t="shared" si="33"/>
        <v>131533.70916754479</v>
      </c>
      <c r="BW12" s="77">
        <f t="shared" si="34"/>
        <v>131533.70916754479</v>
      </c>
      <c r="BY12" s="90">
        <v>6</v>
      </c>
      <c r="BZ12" s="23" t="s">
        <v>86</v>
      </c>
      <c r="CA12" s="133">
        <v>12774</v>
      </c>
      <c r="CB12" s="133">
        <v>891</v>
      </c>
      <c r="CC12" s="133">
        <v>891</v>
      </c>
      <c r="CD12" s="27">
        <v>6.9751056834194455E-2</v>
      </c>
      <c r="CE12" s="27">
        <v>6.9751056834194455E-2</v>
      </c>
      <c r="CF12" s="133">
        <v>129416980</v>
      </c>
      <c r="CG12" s="133">
        <v>129416980</v>
      </c>
      <c r="CH12" s="133">
        <v>145249.13580246913</v>
      </c>
      <c r="CI12" s="133">
        <v>145249.13580246913</v>
      </c>
      <c r="CK12" s="42" t="str">
        <f t="shared" si="35"/>
        <v>田尻町</v>
      </c>
      <c r="CL12" s="86">
        <f t="shared" si="36"/>
        <v>8.5450346420323328E-2</v>
      </c>
      <c r="CM12" s="86">
        <f t="shared" si="37"/>
        <v>8.5000000000000006E-2</v>
      </c>
      <c r="CN12" s="86">
        <f t="shared" si="38"/>
        <v>8.4278768233387355E-2</v>
      </c>
      <c r="CO12" s="86">
        <f t="shared" si="39"/>
        <v>8.4000000000000005E-2</v>
      </c>
      <c r="CP12" s="136">
        <f t="shared" si="40"/>
        <v>0.10000000000000009</v>
      </c>
      <c r="CQ12" s="42" t="str">
        <f t="shared" si="41"/>
        <v>田尻町</v>
      </c>
      <c r="CR12" s="86">
        <f t="shared" si="0"/>
        <v>8.5450346420323328E-2</v>
      </c>
      <c r="CS12" s="86">
        <f t="shared" si="42"/>
        <v>8.5000000000000006E-2</v>
      </c>
      <c r="CT12" s="86">
        <f t="shared" si="43"/>
        <v>8.4278768233387355E-2</v>
      </c>
      <c r="CU12" s="86">
        <f t="shared" si="44"/>
        <v>8.4000000000000005E-2</v>
      </c>
      <c r="CV12" s="136">
        <f t="shared" si="45"/>
        <v>0.10000000000000009</v>
      </c>
      <c r="CW12" s="43"/>
      <c r="CX12" s="86">
        <f t="shared" si="46"/>
        <v>7.6999999999999999E-2</v>
      </c>
      <c r="CY12" s="86">
        <f t="shared" si="47"/>
        <v>7.4999999999999997E-2</v>
      </c>
      <c r="CZ12" s="136">
        <f t="shared" si="48"/>
        <v>0.20000000000000018</v>
      </c>
      <c r="DA12" s="86">
        <f t="shared" si="49"/>
        <v>7.6999999999999999E-2</v>
      </c>
      <c r="DB12" s="86">
        <f t="shared" si="50"/>
        <v>7.4999999999999997E-2</v>
      </c>
      <c r="DC12" s="136">
        <f t="shared" si="51"/>
        <v>0.20000000000000018</v>
      </c>
      <c r="DD12" s="149">
        <v>0</v>
      </c>
    </row>
    <row r="13" spans="2:108" s="15" customFormat="1" ht="13.5" customHeight="1">
      <c r="B13" s="52">
        <v>7</v>
      </c>
      <c r="C13" s="23" t="s">
        <v>87</v>
      </c>
      <c r="D13" s="133">
        <f>'市区町村別_在宅(医科)'!D13</f>
        <v>24</v>
      </c>
      <c r="E13" s="77">
        <v>2</v>
      </c>
      <c r="F13" s="77">
        <v>2</v>
      </c>
      <c r="G13" s="53">
        <f t="shared" si="1"/>
        <v>8.3333333333333329E-2</v>
      </c>
      <c r="H13" s="53">
        <f t="shared" si="2"/>
        <v>8.3333333333333329E-2</v>
      </c>
      <c r="I13" s="77">
        <v>419870</v>
      </c>
      <c r="J13" s="77">
        <v>419870</v>
      </c>
      <c r="K13" s="77">
        <f t="shared" si="3"/>
        <v>209935</v>
      </c>
      <c r="L13" s="77">
        <f t="shared" si="4"/>
        <v>209935</v>
      </c>
      <c r="M13" s="133">
        <f>'市区町村別_在宅(医科)'!M13</f>
        <v>89</v>
      </c>
      <c r="N13" s="77">
        <v>10</v>
      </c>
      <c r="O13" s="77">
        <v>10</v>
      </c>
      <c r="P13" s="53">
        <f t="shared" si="5"/>
        <v>0.11235955056179775</v>
      </c>
      <c r="Q13" s="53">
        <f t="shared" si="6"/>
        <v>0.11235955056179775</v>
      </c>
      <c r="R13" s="77">
        <v>2966000</v>
      </c>
      <c r="S13" s="77">
        <v>2966000</v>
      </c>
      <c r="T13" s="77">
        <f t="shared" si="7"/>
        <v>296600</v>
      </c>
      <c r="U13" s="77">
        <f t="shared" si="8"/>
        <v>296600</v>
      </c>
      <c r="V13" s="133">
        <f>'市区町村別_在宅(医科)'!V13</f>
        <v>4137</v>
      </c>
      <c r="W13" s="77">
        <v>86</v>
      </c>
      <c r="X13" s="77">
        <v>85</v>
      </c>
      <c r="Y13" s="53">
        <f t="shared" si="9"/>
        <v>2.0788010635726373E-2</v>
      </c>
      <c r="Z13" s="53">
        <f t="shared" si="10"/>
        <v>2.0546289581822575E-2</v>
      </c>
      <c r="AA13" s="77">
        <v>10527120</v>
      </c>
      <c r="AB13" s="77">
        <v>10499740</v>
      </c>
      <c r="AC13" s="77">
        <f t="shared" si="11"/>
        <v>122408.37209302325</v>
      </c>
      <c r="AD13" s="77">
        <f t="shared" si="12"/>
        <v>123526.35294117648</v>
      </c>
      <c r="AE13" s="77">
        <f>'市区町村別_在宅(医科)'!AE13</f>
        <v>3563</v>
      </c>
      <c r="AF13" s="77">
        <v>165</v>
      </c>
      <c r="AG13" s="77">
        <v>165</v>
      </c>
      <c r="AH13" s="53">
        <f t="shared" si="13"/>
        <v>4.6309289924221161E-2</v>
      </c>
      <c r="AI13" s="53">
        <f t="shared" si="14"/>
        <v>4.6309289924221161E-2</v>
      </c>
      <c r="AJ13" s="77">
        <v>26658970</v>
      </c>
      <c r="AK13" s="77">
        <v>26658970</v>
      </c>
      <c r="AL13" s="77">
        <f t="shared" si="15"/>
        <v>161569.51515151514</v>
      </c>
      <c r="AM13" s="77">
        <f t="shared" si="16"/>
        <v>161569.51515151514</v>
      </c>
      <c r="AN13" s="77">
        <f>'市区町村別_在宅(医科)'!AN13</f>
        <v>2423</v>
      </c>
      <c r="AO13" s="77">
        <v>237</v>
      </c>
      <c r="AP13" s="77">
        <v>237</v>
      </c>
      <c r="AQ13" s="53">
        <f t="shared" si="17"/>
        <v>9.7812628972348326E-2</v>
      </c>
      <c r="AR13" s="53">
        <f t="shared" si="18"/>
        <v>9.7812628972348326E-2</v>
      </c>
      <c r="AS13" s="77">
        <v>31932430</v>
      </c>
      <c r="AT13" s="77">
        <v>31932430</v>
      </c>
      <c r="AU13" s="77">
        <f t="shared" si="19"/>
        <v>134735.99156118144</v>
      </c>
      <c r="AV13" s="77">
        <f t="shared" si="20"/>
        <v>134735.99156118144</v>
      </c>
      <c r="AW13" s="77">
        <f>'市区町村別_在宅(医科)'!AW13</f>
        <v>1236</v>
      </c>
      <c r="AX13" s="77">
        <v>234</v>
      </c>
      <c r="AY13" s="77">
        <v>234</v>
      </c>
      <c r="AZ13" s="53">
        <f t="shared" si="21"/>
        <v>0.18932038834951456</v>
      </c>
      <c r="BA13" s="53">
        <f t="shared" si="22"/>
        <v>0.18932038834951456</v>
      </c>
      <c r="BB13" s="77">
        <v>30603090</v>
      </c>
      <c r="BC13" s="77">
        <v>30603090</v>
      </c>
      <c r="BD13" s="77">
        <f t="shared" si="23"/>
        <v>130782.43589743589</v>
      </c>
      <c r="BE13" s="77">
        <f t="shared" si="24"/>
        <v>130782.43589743589</v>
      </c>
      <c r="BF13" s="77">
        <f>'市区町村別_在宅(医科)'!BF13</f>
        <v>522</v>
      </c>
      <c r="BG13" s="77">
        <v>127</v>
      </c>
      <c r="BH13" s="77">
        <v>127</v>
      </c>
      <c r="BI13" s="53">
        <f t="shared" si="25"/>
        <v>0.24329501915708812</v>
      </c>
      <c r="BJ13" s="53">
        <f t="shared" si="26"/>
        <v>0.24329501915708812</v>
      </c>
      <c r="BK13" s="77">
        <v>15937810</v>
      </c>
      <c r="BL13" s="77">
        <v>15937810</v>
      </c>
      <c r="BM13" s="77">
        <f t="shared" si="27"/>
        <v>125494.56692913386</v>
      </c>
      <c r="BN13" s="77">
        <f t="shared" si="28"/>
        <v>125494.56692913386</v>
      </c>
      <c r="BO13" s="77">
        <f>'市区町村別_在宅(医科)'!BO13</f>
        <v>11994</v>
      </c>
      <c r="BP13" s="77">
        <f t="shared" si="29"/>
        <v>861</v>
      </c>
      <c r="BQ13" s="77">
        <f t="shared" si="29"/>
        <v>860</v>
      </c>
      <c r="BR13" s="53">
        <f t="shared" si="30"/>
        <v>7.1785892946473237E-2</v>
      </c>
      <c r="BS13" s="53">
        <f t="shared" si="31"/>
        <v>7.1702517925629483E-2</v>
      </c>
      <c r="BT13" s="77">
        <f t="shared" si="32"/>
        <v>119045290</v>
      </c>
      <c r="BU13" s="77">
        <f t="shared" si="32"/>
        <v>119017910</v>
      </c>
      <c r="BV13" s="77">
        <f t="shared" si="33"/>
        <v>138263.98373983739</v>
      </c>
      <c r="BW13" s="77">
        <f t="shared" si="34"/>
        <v>138392.91860465117</v>
      </c>
      <c r="BY13" s="90">
        <v>7</v>
      </c>
      <c r="BZ13" s="23" t="s">
        <v>87</v>
      </c>
      <c r="CA13" s="133">
        <v>11462</v>
      </c>
      <c r="CB13" s="133">
        <v>771</v>
      </c>
      <c r="CC13" s="133">
        <v>770</v>
      </c>
      <c r="CD13" s="27">
        <v>6.7265747688012564E-2</v>
      </c>
      <c r="CE13" s="27">
        <v>6.71785028790787E-2</v>
      </c>
      <c r="CF13" s="133">
        <v>109011670</v>
      </c>
      <c r="CG13" s="133">
        <v>108995480</v>
      </c>
      <c r="CH13" s="133">
        <v>141389.97405966278</v>
      </c>
      <c r="CI13" s="133">
        <v>141552.57142857142</v>
      </c>
      <c r="CK13" s="42" t="str">
        <f t="shared" si="35"/>
        <v>平野区</v>
      </c>
      <c r="CL13" s="86">
        <f t="shared" si="36"/>
        <v>8.4710682711924543E-2</v>
      </c>
      <c r="CM13" s="86">
        <f t="shared" si="37"/>
        <v>8.5000000000000006E-2</v>
      </c>
      <c r="CN13" s="86">
        <f t="shared" si="38"/>
        <v>8.4296812870863158E-2</v>
      </c>
      <c r="CO13" s="86">
        <f t="shared" si="39"/>
        <v>8.4000000000000005E-2</v>
      </c>
      <c r="CP13" s="136">
        <f t="shared" si="40"/>
        <v>0.10000000000000009</v>
      </c>
      <c r="CQ13" s="42" t="str">
        <f t="shared" si="41"/>
        <v>平野区</v>
      </c>
      <c r="CR13" s="86">
        <f t="shared" si="0"/>
        <v>8.4710682711924543E-2</v>
      </c>
      <c r="CS13" s="86">
        <f t="shared" si="42"/>
        <v>8.5000000000000006E-2</v>
      </c>
      <c r="CT13" s="86">
        <f t="shared" si="43"/>
        <v>8.4296812870863158E-2</v>
      </c>
      <c r="CU13" s="86">
        <f t="shared" si="44"/>
        <v>8.4000000000000005E-2</v>
      </c>
      <c r="CV13" s="136">
        <f t="shared" si="45"/>
        <v>0.10000000000000009</v>
      </c>
      <c r="CW13" s="43"/>
      <c r="CX13" s="86">
        <f t="shared" si="46"/>
        <v>7.6999999999999999E-2</v>
      </c>
      <c r="CY13" s="86">
        <f t="shared" si="47"/>
        <v>7.4999999999999997E-2</v>
      </c>
      <c r="CZ13" s="136">
        <f t="shared" si="48"/>
        <v>0.20000000000000018</v>
      </c>
      <c r="DA13" s="86">
        <f t="shared" si="49"/>
        <v>7.6999999999999999E-2</v>
      </c>
      <c r="DB13" s="86">
        <f t="shared" si="50"/>
        <v>7.4999999999999997E-2</v>
      </c>
      <c r="DC13" s="136">
        <f t="shared" si="51"/>
        <v>0.20000000000000018</v>
      </c>
      <c r="DD13" s="149">
        <v>0</v>
      </c>
    </row>
    <row r="14" spans="2:108" s="15" customFormat="1" ht="13.5" customHeight="1">
      <c r="B14" s="52">
        <v>8</v>
      </c>
      <c r="C14" s="23" t="s">
        <v>52</v>
      </c>
      <c r="D14" s="133">
        <f>'市区町村別_在宅(医科)'!D14</f>
        <v>10</v>
      </c>
      <c r="E14" s="77">
        <v>3</v>
      </c>
      <c r="F14" s="77">
        <v>3</v>
      </c>
      <c r="G14" s="53">
        <f t="shared" si="1"/>
        <v>0.3</v>
      </c>
      <c r="H14" s="53">
        <f t="shared" si="2"/>
        <v>0.3</v>
      </c>
      <c r="I14" s="77">
        <v>105040</v>
      </c>
      <c r="J14" s="77">
        <v>105040</v>
      </c>
      <c r="K14" s="77">
        <f t="shared" si="3"/>
        <v>35013.333333333336</v>
      </c>
      <c r="L14" s="77">
        <f t="shared" si="4"/>
        <v>35013.333333333336</v>
      </c>
      <c r="M14" s="133">
        <f>'市区町村別_在宅(医科)'!M14</f>
        <v>52</v>
      </c>
      <c r="N14" s="77">
        <v>4</v>
      </c>
      <c r="O14" s="77">
        <v>4</v>
      </c>
      <c r="P14" s="53">
        <f t="shared" si="5"/>
        <v>7.6923076923076927E-2</v>
      </c>
      <c r="Q14" s="53">
        <f t="shared" si="6"/>
        <v>7.6923076923076927E-2</v>
      </c>
      <c r="R14" s="77">
        <v>517930</v>
      </c>
      <c r="S14" s="77">
        <v>517930</v>
      </c>
      <c r="T14" s="77">
        <f t="shared" si="7"/>
        <v>129482.5</v>
      </c>
      <c r="U14" s="77">
        <f t="shared" si="8"/>
        <v>129482.5</v>
      </c>
      <c r="V14" s="133">
        <f>'市区町村別_在宅(医科)'!V14</f>
        <v>3290</v>
      </c>
      <c r="W14" s="77">
        <v>77</v>
      </c>
      <c r="X14" s="77">
        <v>77</v>
      </c>
      <c r="Y14" s="53">
        <f t="shared" si="9"/>
        <v>2.3404255319148935E-2</v>
      </c>
      <c r="Z14" s="53">
        <f t="shared" si="10"/>
        <v>2.3404255319148935E-2</v>
      </c>
      <c r="AA14" s="77">
        <v>10648720</v>
      </c>
      <c r="AB14" s="77">
        <v>10648720</v>
      </c>
      <c r="AC14" s="77">
        <f t="shared" si="11"/>
        <v>138295.06493506493</v>
      </c>
      <c r="AD14" s="77">
        <f t="shared" si="12"/>
        <v>138295.06493506493</v>
      </c>
      <c r="AE14" s="77">
        <f>'市区町村別_在宅(医科)'!AE14</f>
        <v>2704</v>
      </c>
      <c r="AF14" s="77">
        <v>129</v>
      </c>
      <c r="AG14" s="77">
        <v>129</v>
      </c>
      <c r="AH14" s="53">
        <f t="shared" si="13"/>
        <v>4.7707100591715977E-2</v>
      </c>
      <c r="AI14" s="53">
        <f t="shared" si="14"/>
        <v>4.7707100591715977E-2</v>
      </c>
      <c r="AJ14" s="77">
        <v>14756560</v>
      </c>
      <c r="AK14" s="77">
        <v>14756560</v>
      </c>
      <c r="AL14" s="77">
        <f t="shared" si="15"/>
        <v>114391.93798449612</v>
      </c>
      <c r="AM14" s="77">
        <f t="shared" si="16"/>
        <v>114391.93798449612</v>
      </c>
      <c r="AN14" s="77">
        <f>'市区町村別_在宅(医科)'!AN14</f>
        <v>2120</v>
      </c>
      <c r="AO14" s="77">
        <v>220</v>
      </c>
      <c r="AP14" s="77">
        <v>220</v>
      </c>
      <c r="AQ14" s="53">
        <f t="shared" si="17"/>
        <v>0.10377358490566038</v>
      </c>
      <c r="AR14" s="53">
        <f t="shared" si="18"/>
        <v>0.10377358490566038</v>
      </c>
      <c r="AS14" s="77">
        <v>28763490</v>
      </c>
      <c r="AT14" s="77">
        <v>28763490</v>
      </c>
      <c r="AU14" s="77">
        <f t="shared" si="19"/>
        <v>130743.13636363637</v>
      </c>
      <c r="AV14" s="77">
        <f t="shared" si="20"/>
        <v>130743.13636363637</v>
      </c>
      <c r="AW14" s="77">
        <f>'市区町村別_在宅(医科)'!AW14</f>
        <v>1281</v>
      </c>
      <c r="AX14" s="77">
        <v>258</v>
      </c>
      <c r="AY14" s="77">
        <v>258</v>
      </c>
      <c r="AZ14" s="53">
        <f t="shared" si="21"/>
        <v>0.20140515222482436</v>
      </c>
      <c r="BA14" s="53">
        <f t="shared" si="22"/>
        <v>0.20140515222482436</v>
      </c>
      <c r="BB14" s="77">
        <v>28501090</v>
      </c>
      <c r="BC14" s="77">
        <v>28501090</v>
      </c>
      <c r="BD14" s="77">
        <f t="shared" si="23"/>
        <v>110469.34108527131</v>
      </c>
      <c r="BE14" s="77">
        <f t="shared" si="24"/>
        <v>110469.34108527131</v>
      </c>
      <c r="BF14" s="77">
        <f>'市区町村別_在宅(医科)'!BF14</f>
        <v>637</v>
      </c>
      <c r="BG14" s="77">
        <v>146</v>
      </c>
      <c r="BH14" s="77">
        <v>146</v>
      </c>
      <c r="BI14" s="53">
        <f t="shared" si="25"/>
        <v>0.22919937205651492</v>
      </c>
      <c r="BJ14" s="53">
        <f t="shared" si="26"/>
        <v>0.22919937205651492</v>
      </c>
      <c r="BK14" s="77">
        <v>19799580</v>
      </c>
      <c r="BL14" s="77">
        <v>19799580</v>
      </c>
      <c r="BM14" s="77">
        <f t="shared" si="27"/>
        <v>135613.56164383562</v>
      </c>
      <c r="BN14" s="77">
        <f t="shared" si="28"/>
        <v>135613.56164383562</v>
      </c>
      <c r="BO14" s="77">
        <f>'市区町村別_在宅(医科)'!BO14</f>
        <v>10094</v>
      </c>
      <c r="BP14" s="77">
        <f t="shared" si="29"/>
        <v>837</v>
      </c>
      <c r="BQ14" s="77">
        <f t="shared" si="29"/>
        <v>837</v>
      </c>
      <c r="BR14" s="53">
        <f t="shared" si="30"/>
        <v>8.2920546859520508E-2</v>
      </c>
      <c r="BS14" s="53">
        <f t="shared" si="31"/>
        <v>8.2920546859520508E-2</v>
      </c>
      <c r="BT14" s="77">
        <f t="shared" si="32"/>
        <v>103092410</v>
      </c>
      <c r="BU14" s="77">
        <f t="shared" si="32"/>
        <v>103092410</v>
      </c>
      <c r="BV14" s="77">
        <f t="shared" si="33"/>
        <v>123168.9486260454</v>
      </c>
      <c r="BW14" s="77">
        <f t="shared" si="34"/>
        <v>123168.9486260454</v>
      </c>
      <c r="BY14" s="90">
        <v>8</v>
      </c>
      <c r="BZ14" s="23" t="s">
        <v>52</v>
      </c>
      <c r="CA14" s="133">
        <v>9525</v>
      </c>
      <c r="CB14" s="133">
        <v>752</v>
      </c>
      <c r="CC14" s="133">
        <v>752</v>
      </c>
      <c r="CD14" s="27">
        <v>7.8950131233595802E-2</v>
      </c>
      <c r="CE14" s="27">
        <v>7.8950131233595802E-2</v>
      </c>
      <c r="CF14" s="133">
        <v>94152090</v>
      </c>
      <c r="CG14" s="133">
        <v>94152090</v>
      </c>
      <c r="CH14" s="133">
        <v>125202.24734042553</v>
      </c>
      <c r="CI14" s="133">
        <v>125202.24734042553</v>
      </c>
      <c r="CK14" s="42" t="str">
        <f t="shared" si="35"/>
        <v>羽曳野市</v>
      </c>
      <c r="CL14" s="86">
        <f t="shared" si="36"/>
        <v>8.3109667090455336E-2</v>
      </c>
      <c r="CM14" s="86">
        <f t="shared" si="37"/>
        <v>8.3000000000000004E-2</v>
      </c>
      <c r="CN14" s="86">
        <f t="shared" si="38"/>
        <v>7.8121917537975927E-2</v>
      </c>
      <c r="CO14" s="86">
        <f t="shared" si="39"/>
        <v>7.8E-2</v>
      </c>
      <c r="CP14" s="136">
        <f t="shared" si="40"/>
        <v>0.50000000000000044</v>
      </c>
      <c r="CQ14" s="42" t="str">
        <f t="shared" si="41"/>
        <v>羽曳野市</v>
      </c>
      <c r="CR14" s="86">
        <f t="shared" si="0"/>
        <v>8.3109667090455336E-2</v>
      </c>
      <c r="CS14" s="86">
        <f t="shared" si="42"/>
        <v>8.3000000000000004E-2</v>
      </c>
      <c r="CT14" s="86">
        <f t="shared" si="43"/>
        <v>7.8072598145590852E-2</v>
      </c>
      <c r="CU14" s="86">
        <f t="shared" si="44"/>
        <v>7.8E-2</v>
      </c>
      <c r="CV14" s="136">
        <f t="shared" si="45"/>
        <v>0.50000000000000044</v>
      </c>
      <c r="CW14" s="43"/>
      <c r="CX14" s="86">
        <f t="shared" si="46"/>
        <v>7.6999999999999999E-2</v>
      </c>
      <c r="CY14" s="86">
        <f t="shared" si="47"/>
        <v>7.4999999999999997E-2</v>
      </c>
      <c r="CZ14" s="136">
        <f t="shared" si="48"/>
        <v>0.20000000000000018</v>
      </c>
      <c r="DA14" s="86">
        <f t="shared" si="49"/>
        <v>7.6999999999999999E-2</v>
      </c>
      <c r="DB14" s="86">
        <f t="shared" si="50"/>
        <v>7.4999999999999997E-2</v>
      </c>
      <c r="DC14" s="136">
        <f t="shared" si="51"/>
        <v>0.20000000000000018</v>
      </c>
      <c r="DD14" s="149">
        <v>0</v>
      </c>
    </row>
    <row r="15" spans="2:108" s="15" customFormat="1" ht="13.5" customHeight="1">
      <c r="B15" s="52">
        <v>9</v>
      </c>
      <c r="C15" s="23" t="s">
        <v>88</v>
      </c>
      <c r="D15" s="133">
        <f>'市区町村別_在宅(医科)'!D15</f>
        <v>7</v>
      </c>
      <c r="E15" s="77">
        <v>1</v>
      </c>
      <c r="F15" s="77">
        <v>1</v>
      </c>
      <c r="G15" s="53">
        <f t="shared" si="1"/>
        <v>0.14285714285714285</v>
      </c>
      <c r="H15" s="53">
        <f t="shared" si="2"/>
        <v>0.14285714285714285</v>
      </c>
      <c r="I15" s="77">
        <v>687580</v>
      </c>
      <c r="J15" s="77">
        <v>687580</v>
      </c>
      <c r="K15" s="77">
        <f t="shared" si="3"/>
        <v>687580</v>
      </c>
      <c r="L15" s="77">
        <f t="shared" si="4"/>
        <v>687580</v>
      </c>
      <c r="M15" s="133">
        <f>'市区町村別_在宅(医科)'!M15</f>
        <v>37</v>
      </c>
      <c r="N15" s="77">
        <v>2</v>
      </c>
      <c r="O15" s="77">
        <v>2</v>
      </c>
      <c r="P15" s="53">
        <f t="shared" si="5"/>
        <v>5.4054054054054057E-2</v>
      </c>
      <c r="Q15" s="53">
        <f t="shared" si="6"/>
        <v>5.4054054054054057E-2</v>
      </c>
      <c r="R15" s="77">
        <v>671780</v>
      </c>
      <c r="S15" s="77">
        <v>671780</v>
      </c>
      <c r="T15" s="77">
        <f t="shared" si="7"/>
        <v>335890</v>
      </c>
      <c r="U15" s="77">
        <f t="shared" si="8"/>
        <v>335890</v>
      </c>
      <c r="V15" s="133">
        <f>'市区町村別_在宅(医科)'!V15</f>
        <v>2172</v>
      </c>
      <c r="W15" s="77">
        <v>58</v>
      </c>
      <c r="X15" s="77">
        <v>58</v>
      </c>
      <c r="Y15" s="53">
        <f t="shared" si="9"/>
        <v>2.6703499079189688E-2</v>
      </c>
      <c r="Z15" s="53">
        <f t="shared" si="10"/>
        <v>2.6703499079189688E-2</v>
      </c>
      <c r="AA15" s="77">
        <v>8121130</v>
      </c>
      <c r="AB15" s="77">
        <v>8121130</v>
      </c>
      <c r="AC15" s="77">
        <f t="shared" si="11"/>
        <v>140019.4827586207</v>
      </c>
      <c r="AD15" s="77">
        <f t="shared" si="12"/>
        <v>140019.4827586207</v>
      </c>
      <c r="AE15" s="77">
        <f>'市区町村別_在宅(医科)'!AE15</f>
        <v>1849</v>
      </c>
      <c r="AF15" s="77">
        <v>90</v>
      </c>
      <c r="AG15" s="77">
        <v>90</v>
      </c>
      <c r="AH15" s="53">
        <f t="shared" si="13"/>
        <v>4.8674959437533805E-2</v>
      </c>
      <c r="AI15" s="53">
        <f t="shared" si="14"/>
        <v>4.8674959437533805E-2</v>
      </c>
      <c r="AJ15" s="77">
        <v>14858230</v>
      </c>
      <c r="AK15" s="77">
        <v>14858230</v>
      </c>
      <c r="AL15" s="77">
        <f t="shared" si="15"/>
        <v>165091.44444444444</v>
      </c>
      <c r="AM15" s="77">
        <f t="shared" si="16"/>
        <v>165091.44444444444</v>
      </c>
      <c r="AN15" s="77">
        <f>'市区町村別_在宅(医科)'!AN15</f>
        <v>1356</v>
      </c>
      <c r="AO15" s="77">
        <v>132</v>
      </c>
      <c r="AP15" s="77">
        <v>132</v>
      </c>
      <c r="AQ15" s="53">
        <f t="shared" si="17"/>
        <v>9.7345132743362831E-2</v>
      </c>
      <c r="AR15" s="53">
        <f t="shared" si="18"/>
        <v>9.7345132743362831E-2</v>
      </c>
      <c r="AS15" s="77">
        <v>20746120</v>
      </c>
      <c r="AT15" s="77">
        <v>20746120</v>
      </c>
      <c r="AU15" s="77">
        <f t="shared" si="19"/>
        <v>157167.57575757575</v>
      </c>
      <c r="AV15" s="77">
        <f t="shared" si="20"/>
        <v>157167.57575757575</v>
      </c>
      <c r="AW15" s="77">
        <f>'市区町村別_在宅(医科)'!AW15</f>
        <v>759</v>
      </c>
      <c r="AX15" s="77">
        <v>133</v>
      </c>
      <c r="AY15" s="77">
        <v>133</v>
      </c>
      <c r="AZ15" s="53">
        <f t="shared" si="21"/>
        <v>0.17523056653491437</v>
      </c>
      <c r="BA15" s="53">
        <f t="shared" si="22"/>
        <v>0.17523056653491437</v>
      </c>
      <c r="BB15" s="77">
        <v>17129120</v>
      </c>
      <c r="BC15" s="77">
        <v>17129120</v>
      </c>
      <c r="BD15" s="77">
        <f t="shared" si="23"/>
        <v>128790.37593984962</v>
      </c>
      <c r="BE15" s="77">
        <f t="shared" si="24"/>
        <v>128790.37593984962</v>
      </c>
      <c r="BF15" s="77">
        <f>'市区町村別_在宅(医科)'!BF15</f>
        <v>357</v>
      </c>
      <c r="BG15" s="77">
        <v>64</v>
      </c>
      <c r="BH15" s="77">
        <v>64</v>
      </c>
      <c r="BI15" s="53">
        <f t="shared" si="25"/>
        <v>0.17927170868347339</v>
      </c>
      <c r="BJ15" s="53">
        <f t="shared" si="26"/>
        <v>0.17927170868347339</v>
      </c>
      <c r="BK15" s="77">
        <v>9807740</v>
      </c>
      <c r="BL15" s="77">
        <v>9807740</v>
      </c>
      <c r="BM15" s="77">
        <f t="shared" si="27"/>
        <v>153245.9375</v>
      </c>
      <c r="BN15" s="77">
        <f t="shared" si="28"/>
        <v>153245.9375</v>
      </c>
      <c r="BO15" s="77">
        <f>'市区町村別_在宅(医科)'!BO15</f>
        <v>6537</v>
      </c>
      <c r="BP15" s="77">
        <f t="shared" si="29"/>
        <v>480</v>
      </c>
      <c r="BQ15" s="77">
        <f t="shared" si="29"/>
        <v>480</v>
      </c>
      <c r="BR15" s="53">
        <f t="shared" si="30"/>
        <v>7.3428178063331809E-2</v>
      </c>
      <c r="BS15" s="53">
        <f t="shared" si="31"/>
        <v>7.3428178063331809E-2</v>
      </c>
      <c r="BT15" s="77">
        <f t="shared" si="32"/>
        <v>72021700</v>
      </c>
      <c r="BU15" s="77">
        <f t="shared" si="32"/>
        <v>72021700</v>
      </c>
      <c r="BV15" s="77">
        <f t="shared" si="33"/>
        <v>150045.20833333334</v>
      </c>
      <c r="BW15" s="77">
        <f t="shared" si="34"/>
        <v>150045.20833333334</v>
      </c>
      <c r="BY15" s="90">
        <v>9</v>
      </c>
      <c r="BZ15" s="23" t="s">
        <v>88</v>
      </c>
      <c r="CA15" s="133">
        <v>6207</v>
      </c>
      <c r="CB15" s="133">
        <v>433</v>
      </c>
      <c r="CC15" s="133">
        <v>433</v>
      </c>
      <c r="CD15" s="27">
        <v>6.9759948445303685E-2</v>
      </c>
      <c r="CE15" s="27">
        <v>6.9759948445303685E-2</v>
      </c>
      <c r="CF15" s="133">
        <v>63574140</v>
      </c>
      <c r="CG15" s="133">
        <v>63574140</v>
      </c>
      <c r="CH15" s="133">
        <v>146822.49422632795</v>
      </c>
      <c r="CI15" s="133">
        <v>146822.49422632795</v>
      </c>
      <c r="CK15" s="42" t="str">
        <f t="shared" si="35"/>
        <v>天王寺区</v>
      </c>
      <c r="CL15" s="86">
        <f t="shared" si="36"/>
        <v>8.2920546859520508E-2</v>
      </c>
      <c r="CM15" s="86">
        <f t="shared" si="37"/>
        <v>8.3000000000000004E-2</v>
      </c>
      <c r="CN15" s="86">
        <f t="shared" si="38"/>
        <v>7.8950131233595802E-2</v>
      </c>
      <c r="CO15" s="86">
        <f t="shared" si="39"/>
        <v>7.9000000000000001E-2</v>
      </c>
      <c r="CP15" s="136">
        <f t="shared" si="40"/>
        <v>0.40000000000000036</v>
      </c>
      <c r="CQ15" s="42" t="str">
        <f t="shared" si="41"/>
        <v>天王寺区</v>
      </c>
      <c r="CR15" s="86">
        <f t="shared" si="0"/>
        <v>8.2920546859520508E-2</v>
      </c>
      <c r="CS15" s="86">
        <f t="shared" si="42"/>
        <v>8.3000000000000004E-2</v>
      </c>
      <c r="CT15" s="86">
        <f t="shared" si="43"/>
        <v>7.8950131233595802E-2</v>
      </c>
      <c r="CU15" s="86">
        <f t="shared" si="44"/>
        <v>7.9000000000000001E-2</v>
      </c>
      <c r="CV15" s="136">
        <f t="shared" si="45"/>
        <v>0.40000000000000036</v>
      </c>
      <c r="CW15" s="43"/>
      <c r="CX15" s="86">
        <f t="shared" si="46"/>
        <v>7.6999999999999999E-2</v>
      </c>
      <c r="CY15" s="86">
        <f t="shared" si="47"/>
        <v>7.4999999999999997E-2</v>
      </c>
      <c r="CZ15" s="136">
        <f t="shared" si="48"/>
        <v>0.20000000000000018</v>
      </c>
      <c r="DA15" s="86">
        <f t="shared" si="49"/>
        <v>7.6999999999999999E-2</v>
      </c>
      <c r="DB15" s="86">
        <f t="shared" si="50"/>
        <v>7.4999999999999997E-2</v>
      </c>
      <c r="DC15" s="136">
        <f t="shared" si="51"/>
        <v>0.20000000000000018</v>
      </c>
      <c r="DD15" s="149">
        <v>0</v>
      </c>
    </row>
    <row r="16" spans="2:108" s="15" customFormat="1" ht="13.5" customHeight="1">
      <c r="B16" s="52">
        <v>10</v>
      </c>
      <c r="C16" s="23" t="s">
        <v>53</v>
      </c>
      <c r="D16" s="133">
        <f>'市区町村別_在宅(医科)'!D16</f>
        <v>25</v>
      </c>
      <c r="E16" s="77">
        <v>3</v>
      </c>
      <c r="F16" s="77">
        <v>3</v>
      </c>
      <c r="G16" s="53">
        <f t="shared" si="1"/>
        <v>0.12</v>
      </c>
      <c r="H16" s="53">
        <f t="shared" si="2"/>
        <v>0.12</v>
      </c>
      <c r="I16" s="77">
        <v>768410</v>
      </c>
      <c r="J16" s="77">
        <v>768410</v>
      </c>
      <c r="K16" s="77">
        <f t="shared" si="3"/>
        <v>256136.66666666666</v>
      </c>
      <c r="L16" s="77">
        <f t="shared" si="4"/>
        <v>256136.66666666666</v>
      </c>
      <c r="M16" s="133">
        <f>'市区町村別_在宅(医科)'!M16</f>
        <v>75</v>
      </c>
      <c r="N16" s="77">
        <v>9</v>
      </c>
      <c r="O16" s="77">
        <v>9</v>
      </c>
      <c r="P16" s="53">
        <f t="shared" si="5"/>
        <v>0.12</v>
      </c>
      <c r="Q16" s="53">
        <f t="shared" si="6"/>
        <v>0.12</v>
      </c>
      <c r="R16" s="77">
        <v>1354280</v>
      </c>
      <c r="S16" s="77">
        <v>1354280</v>
      </c>
      <c r="T16" s="77">
        <f t="shared" si="7"/>
        <v>150475.55555555556</v>
      </c>
      <c r="U16" s="77">
        <f t="shared" si="8"/>
        <v>150475.55555555556</v>
      </c>
      <c r="V16" s="133">
        <f>'市区町村別_在宅(医科)'!V16</f>
        <v>5134</v>
      </c>
      <c r="W16" s="77">
        <v>132</v>
      </c>
      <c r="X16" s="77">
        <v>132</v>
      </c>
      <c r="Y16" s="53">
        <f t="shared" si="9"/>
        <v>2.5710946630307752E-2</v>
      </c>
      <c r="Z16" s="53">
        <f t="shared" si="10"/>
        <v>2.5710946630307752E-2</v>
      </c>
      <c r="AA16" s="77">
        <v>18857950</v>
      </c>
      <c r="AB16" s="77">
        <v>18857950</v>
      </c>
      <c r="AC16" s="77">
        <f t="shared" si="11"/>
        <v>142863.25757575757</v>
      </c>
      <c r="AD16" s="77">
        <f t="shared" si="12"/>
        <v>142863.25757575757</v>
      </c>
      <c r="AE16" s="77">
        <f>'市区町村別_在宅(医科)'!AE16</f>
        <v>4369</v>
      </c>
      <c r="AF16" s="77">
        <v>249</v>
      </c>
      <c r="AG16" s="77">
        <v>249</v>
      </c>
      <c r="AH16" s="53">
        <f t="shared" si="13"/>
        <v>5.6992446784161134E-2</v>
      </c>
      <c r="AI16" s="53">
        <f t="shared" si="14"/>
        <v>5.6992446784161134E-2</v>
      </c>
      <c r="AJ16" s="77">
        <v>35532410</v>
      </c>
      <c r="AK16" s="77">
        <v>35532410</v>
      </c>
      <c r="AL16" s="77">
        <f t="shared" si="15"/>
        <v>142700.44176706826</v>
      </c>
      <c r="AM16" s="77">
        <f t="shared" si="16"/>
        <v>142700.44176706826</v>
      </c>
      <c r="AN16" s="77">
        <f>'市区町村別_在宅(医科)'!AN16</f>
        <v>3011</v>
      </c>
      <c r="AO16" s="77">
        <v>377</v>
      </c>
      <c r="AP16" s="77">
        <v>377</v>
      </c>
      <c r="AQ16" s="53">
        <f t="shared" si="17"/>
        <v>0.12520757223513782</v>
      </c>
      <c r="AR16" s="53">
        <f t="shared" si="18"/>
        <v>0.12520757223513782</v>
      </c>
      <c r="AS16" s="77">
        <v>57363870</v>
      </c>
      <c r="AT16" s="77">
        <v>57363870</v>
      </c>
      <c r="AU16" s="77">
        <f t="shared" si="19"/>
        <v>152158.80636604773</v>
      </c>
      <c r="AV16" s="77">
        <f t="shared" si="20"/>
        <v>152158.80636604773</v>
      </c>
      <c r="AW16" s="77">
        <f>'市区町村別_在宅(医科)'!AW16</f>
        <v>1503</v>
      </c>
      <c r="AX16" s="77">
        <v>330</v>
      </c>
      <c r="AY16" s="77">
        <v>330</v>
      </c>
      <c r="AZ16" s="53">
        <f t="shared" si="21"/>
        <v>0.21956087824351297</v>
      </c>
      <c r="BA16" s="53">
        <f t="shared" si="22"/>
        <v>0.21956087824351297</v>
      </c>
      <c r="BB16" s="77">
        <v>43719780</v>
      </c>
      <c r="BC16" s="77">
        <v>43719780</v>
      </c>
      <c r="BD16" s="77">
        <f t="shared" si="23"/>
        <v>132484.18181818182</v>
      </c>
      <c r="BE16" s="77">
        <f t="shared" si="24"/>
        <v>132484.18181818182</v>
      </c>
      <c r="BF16" s="77">
        <f>'市区町村別_在宅(医科)'!BF16</f>
        <v>642</v>
      </c>
      <c r="BG16" s="77">
        <v>179</v>
      </c>
      <c r="BH16" s="77">
        <v>179</v>
      </c>
      <c r="BI16" s="53">
        <f t="shared" si="25"/>
        <v>0.27881619937694702</v>
      </c>
      <c r="BJ16" s="53">
        <f t="shared" si="26"/>
        <v>0.27881619937694702</v>
      </c>
      <c r="BK16" s="77">
        <v>24124950</v>
      </c>
      <c r="BL16" s="77">
        <v>24124950</v>
      </c>
      <c r="BM16" s="77">
        <f t="shared" si="27"/>
        <v>134776.25698324022</v>
      </c>
      <c r="BN16" s="77">
        <f t="shared" si="28"/>
        <v>134776.25698324022</v>
      </c>
      <c r="BO16" s="77">
        <f>'市区町村別_在宅(医科)'!BO16</f>
        <v>14759</v>
      </c>
      <c r="BP16" s="77">
        <f t="shared" si="29"/>
        <v>1279</v>
      </c>
      <c r="BQ16" s="77">
        <f t="shared" si="29"/>
        <v>1279</v>
      </c>
      <c r="BR16" s="53">
        <f t="shared" si="30"/>
        <v>8.6658987736296503E-2</v>
      </c>
      <c r="BS16" s="53">
        <f t="shared" si="31"/>
        <v>8.6658987736296503E-2</v>
      </c>
      <c r="BT16" s="77">
        <f t="shared" si="32"/>
        <v>181721650</v>
      </c>
      <c r="BU16" s="77">
        <f t="shared" si="32"/>
        <v>181721650</v>
      </c>
      <c r="BV16" s="77">
        <f t="shared" si="33"/>
        <v>142081.03987490226</v>
      </c>
      <c r="BW16" s="77">
        <f t="shared" si="34"/>
        <v>142081.03987490226</v>
      </c>
      <c r="BY16" s="90">
        <v>10</v>
      </c>
      <c r="BZ16" s="23" t="s">
        <v>53</v>
      </c>
      <c r="CA16" s="133">
        <v>14097</v>
      </c>
      <c r="CB16" s="133">
        <v>1195</v>
      </c>
      <c r="CC16" s="133">
        <v>1195</v>
      </c>
      <c r="CD16" s="27">
        <v>8.4769809179257999E-2</v>
      </c>
      <c r="CE16" s="27">
        <v>8.4769809179257999E-2</v>
      </c>
      <c r="CF16" s="133">
        <v>168995230</v>
      </c>
      <c r="CG16" s="133">
        <v>168995230</v>
      </c>
      <c r="CH16" s="133">
        <v>141418.60251046024</v>
      </c>
      <c r="CI16" s="133">
        <v>141418.60251046024</v>
      </c>
      <c r="CK16" s="42" t="str">
        <f t="shared" si="35"/>
        <v>大阪市</v>
      </c>
      <c r="CL16" s="86">
        <f t="shared" si="36"/>
        <v>8.2838009740039797E-2</v>
      </c>
      <c r="CM16" s="86">
        <f t="shared" si="37"/>
        <v>8.3000000000000004E-2</v>
      </c>
      <c r="CN16" s="86">
        <f t="shared" si="38"/>
        <v>8.2147871397533476E-2</v>
      </c>
      <c r="CO16" s="86">
        <f t="shared" si="39"/>
        <v>8.2000000000000003E-2</v>
      </c>
      <c r="CP16" s="136">
        <f t="shared" si="40"/>
        <v>0.10000000000000009</v>
      </c>
      <c r="CQ16" s="42" t="str">
        <f t="shared" si="41"/>
        <v>大阪市</v>
      </c>
      <c r="CR16" s="86">
        <f t="shared" si="0"/>
        <v>8.2810410451599634E-2</v>
      </c>
      <c r="CS16" s="86">
        <f t="shared" si="42"/>
        <v>8.3000000000000004E-2</v>
      </c>
      <c r="CT16" s="86">
        <f t="shared" si="43"/>
        <v>8.2121726307973472E-2</v>
      </c>
      <c r="CU16" s="86">
        <f t="shared" si="44"/>
        <v>8.2000000000000003E-2</v>
      </c>
      <c r="CV16" s="136">
        <f t="shared" si="45"/>
        <v>0.10000000000000009</v>
      </c>
      <c r="CW16" s="43"/>
      <c r="CX16" s="86">
        <f t="shared" si="46"/>
        <v>7.6999999999999999E-2</v>
      </c>
      <c r="CY16" s="86">
        <f t="shared" si="47"/>
        <v>7.4999999999999997E-2</v>
      </c>
      <c r="CZ16" s="136">
        <f t="shared" si="48"/>
        <v>0.20000000000000018</v>
      </c>
      <c r="DA16" s="86">
        <f t="shared" si="49"/>
        <v>7.6999999999999999E-2</v>
      </c>
      <c r="DB16" s="86">
        <f t="shared" si="50"/>
        <v>7.4999999999999997E-2</v>
      </c>
      <c r="DC16" s="136">
        <f t="shared" si="51"/>
        <v>0.20000000000000018</v>
      </c>
      <c r="DD16" s="149">
        <v>0</v>
      </c>
    </row>
    <row r="17" spans="2:108" s="15" customFormat="1" ht="13.5" customHeight="1">
      <c r="B17" s="52">
        <v>11</v>
      </c>
      <c r="C17" s="23" t="s">
        <v>54</v>
      </c>
      <c r="D17" s="133">
        <f>'市区町村別_在宅(医科)'!D17</f>
        <v>43</v>
      </c>
      <c r="E17" s="77">
        <v>6</v>
      </c>
      <c r="F17" s="77">
        <v>6</v>
      </c>
      <c r="G17" s="53">
        <f t="shared" si="1"/>
        <v>0.13953488372093023</v>
      </c>
      <c r="H17" s="53">
        <f t="shared" si="2"/>
        <v>0.13953488372093023</v>
      </c>
      <c r="I17" s="77">
        <v>1307530</v>
      </c>
      <c r="J17" s="77">
        <v>1307530</v>
      </c>
      <c r="K17" s="77">
        <f t="shared" si="3"/>
        <v>217921.66666666666</v>
      </c>
      <c r="L17" s="77">
        <f t="shared" si="4"/>
        <v>217921.66666666666</v>
      </c>
      <c r="M17" s="133">
        <f>'市区町村別_在宅(医科)'!M17</f>
        <v>135</v>
      </c>
      <c r="N17" s="77">
        <v>21</v>
      </c>
      <c r="O17" s="77">
        <v>21</v>
      </c>
      <c r="P17" s="53">
        <f t="shared" si="5"/>
        <v>0.15555555555555556</v>
      </c>
      <c r="Q17" s="53">
        <f t="shared" si="6"/>
        <v>0.15555555555555556</v>
      </c>
      <c r="R17" s="77">
        <v>3781620</v>
      </c>
      <c r="S17" s="77">
        <v>3781620</v>
      </c>
      <c r="T17" s="77">
        <f t="shared" si="7"/>
        <v>180077.14285714287</v>
      </c>
      <c r="U17" s="77">
        <f t="shared" si="8"/>
        <v>180077.14285714287</v>
      </c>
      <c r="V17" s="133">
        <f>'市区町村別_在宅(医科)'!V17</f>
        <v>8180</v>
      </c>
      <c r="W17" s="77">
        <v>193</v>
      </c>
      <c r="X17" s="77">
        <v>193</v>
      </c>
      <c r="Y17" s="53">
        <f t="shared" si="9"/>
        <v>2.3594132029339854E-2</v>
      </c>
      <c r="Z17" s="53">
        <f t="shared" si="10"/>
        <v>2.3594132029339854E-2</v>
      </c>
      <c r="AA17" s="77">
        <v>25323310</v>
      </c>
      <c r="AB17" s="77">
        <v>25323310</v>
      </c>
      <c r="AC17" s="77">
        <f t="shared" si="11"/>
        <v>131208.86010362694</v>
      </c>
      <c r="AD17" s="77">
        <f t="shared" si="12"/>
        <v>131208.86010362694</v>
      </c>
      <c r="AE17" s="77">
        <f>'市区町村別_在宅(医科)'!AE17</f>
        <v>7648</v>
      </c>
      <c r="AF17" s="77">
        <v>402</v>
      </c>
      <c r="AG17" s="77">
        <v>401</v>
      </c>
      <c r="AH17" s="53">
        <f t="shared" si="13"/>
        <v>5.2562761506276152E-2</v>
      </c>
      <c r="AI17" s="53">
        <f t="shared" si="14"/>
        <v>5.243200836820084E-2</v>
      </c>
      <c r="AJ17" s="77">
        <v>53507910</v>
      </c>
      <c r="AK17" s="77">
        <v>53479550</v>
      </c>
      <c r="AL17" s="77">
        <f t="shared" si="15"/>
        <v>133104.25373134328</v>
      </c>
      <c r="AM17" s="77">
        <f t="shared" si="16"/>
        <v>133365.46134663341</v>
      </c>
      <c r="AN17" s="77">
        <f>'市区町村別_在宅(医科)'!AN17</f>
        <v>5137</v>
      </c>
      <c r="AO17" s="77">
        <v>573</v>
      </c>
      <c r="AP17" s="77">
        <v>573</v>
      </c>
      <c r="AQ17" s="53">
        <f t="shared" si="17"/>
        <v>0.11154370255012654</v>
      </c>
      <c r="AR17" s="53">
        <f t="shared" si="18"/>
        <v>0.11154370255012654</v>
      </c>
      <c r="AS17" s="77">
        <v>73927230</v>
      </c>
      <c r="AT17" s="77">
        <v>73927230</v>
      </c>
      <c r="AU17" s="77">
        <f t="shared" si="19"/>
        <v>129017.85340314136</v>
      </c>
      <c r="AV17" s="77">
        <f t="shared" si="20"/>
        <v>129017.85340314136</v>
      </c>
      <c r="AW17" s="77">
        <f>'市区町村別_在宅(医科)'!AW17</f>
        <v>2806</v>
      </c>
      <c r="AX17" s="77">
        <v>549</v>
      </c>
      <c r="AY17" s="77">
        <v>549</v>
      </c>
      <c r="AZ17" s="53">
        <f t="shared" si="21"/>
        <v>0.19565217391304349</v>
      </c>
      <c r="BA17" s="53">
        <f t="shared" si="22"/>
        <v>0.19565217391304349</v>
      </c>
      <c r="BB17" s="77">
        <v>74435400</v>
      </c>
      <c r="BC17" s="77">
        <v>74435400</v>
      </c>
      <c r="BD17" s="77">
        <f t="shared" si="23"/>
        <v>135583.60655737706</v>
      </c>
      <c r="BE17" s="77">
        <f t="shared" si="24"/>
        <v>135583.60655737706</v>
      </c>
      <c r="BF17" s="77">
        <f>'市区町村別_在宅(医科)'!BF17</f>
        <v>1149</v>
      </c>
      <c r="BG17" s="77">
        <v>287</v>
      </c>
      <c r="BH17" s="77">
        <v>287</v>
      </c>
      <c r="BI17" s="53">
        <f t="shared" si="25"/>
        <v>0.24978241949521324</v>
      </c>
      <c r="BJ17" s="53">
        <f t="shared" si="26"/>
        <v>0.24978241949521324</v>
      </c>
      <c r="BK17" s="77">
        <v>33579880</v>
      </c>
      <c r="BL17" s="77">
        <v>33579880</v>
      </c>
      <c r="BM17" s="77">
        <f t="shared" si="27"/>
        <v>117003.06620209059</v>
      </c>
      <c r="BN17" s="77">
        <f t="shared" si="28"/>
        <v>117003.06620209059</v>
      </c>
      <c r="BO17" s="77">
        <f>'市区町村別_在宅(医科)'!BO17</f>
        <v>25098</v>
      </c>
      <c r="BP17" s="77">
        <f t="shared" si="29"/>
        <v>2031</v>
      </c>
      <c r="BQ17" s="77">
        <f t="shared" si="29"/>
        <v>2030</v>
      </c>
      <c r="BR17" s="53">
        <f t="shared" si="30"/>
        <v>8.0922782691847953E-2</v>
      </c>
      <c r="BS17" s="53">
        <f t="shared" si="31"/>
        <v>8.0882938879591998E-2</v>
      </c>
      <c r="BT17" s="77">
        <f t="shared" si="32"/>
        <v>265862880</v>
      </c>
      <c r="BU17" s="77">
        <f t="shared" si="32"/>
        <v>265834520</v>
      </c>
      <c r="BV17" s="77">
        <f t="shared" si="33"/>
        <v>130902.45199409158</v>
      </c>
      <c r="BW17" s="77">
        <f t="shared" si="34"/>
        <v>130952.96551724138</v>
      </c>
      <c r="BY17" s="90">
        <v>11</v>
      </c>
      <c r="BZ17" s="23" t="s">
        <v>54</v>
      </c>
      <c r="CA17" s="133">
        <v>24081</v>
      </c>
      <c r="CB17" s="133">
        <v>1983</v>
      </c>
      <c r="CC17" s="133">
        <v>1982</v>
      </c>
      <c r="CD17" s="27">
        <v>8.2347078609692287E-2</v>
      </c>
      <c r="CE17" s="27">
        <v>8.2305552095012668E-2</v>
      </c>
      <c r="CF17" s="133">
        <v>256022280</v>
      </c>
      <c r="CG17" s="133">
        <v>255976320</v>
      </c>
      <c r="CH17" s="133">
        <v>129108.56278366112</v>
      </c>
      <c r="CI17" s="133">
        <v>129150.51463168516</v>
      </c>
      <c r="CK17" s="42" t="str">
        <f t="shared" si="35"/>
        <v>吹田市</v>
      </c>
      <c r="CL17" s="86">
        <f t="shared" si="36"/>
        <v>8.2512057035017822E-2</v>
      </c>
      <c r="CM17" s="86">
        <f t="shared" si="37"/>
        <v>8.3000000000000004E-2</v>
      </c>
      <c r="CN17" s="86">
        <f t="shared" si="38"/>
        <v>8.0228592497004328E-2</v>
      </c>
      <c r="CO17" s="86">
        <f t="shared" si="39"/>
        <v>0.08</v>
      </c>
      <c r="CP17" s="136">
        <f t="shared" si="40"/>
        <v>0.30000000000000027</v>
      </c>
      <c r="CQ17" s="42" t="str">
        <f t="shared" si="41"/>
        <v>北区</v>
      </c>
      <c r="CR17" s="86">
        <f t="shared" si="0"/>
        <v>8.2103082103082106E-2</v>
      </c>
      <c r="CS17" s="86">
        <f t="shared" si="42"/>
        <v>8.2000000000000003E-2</v>
      </c>
      <c r="CT17" s="86">
        <f t="shared" si="43"/>
        <v>8.3990942153297193E-2</v>
      </c>
      <c r="CU17" s="86">
        <f t="shared" si="44"/>
        <v>8.4000000000000005E-2</v>
      </c>
      <c r="CV17" s="136">
        <f t="shared" si="45"/>
        <v>-0.20000000000000018</v>
      </c>
      <c r="CW17" s="43"/>
      <c r="CX17" s="86">
        <f t="shared" si="46"/>
        <v>7.6999999999999999E-2</v>
      </c>
      <c r="CY17" s="86">
        <f t="shared" si="47"/>
        <v>7.4999999999999997E-2</v>
      </c>
      <c r="CZ17" s="136">
        <f t="shared" si="48"/>
        <v>0.20000000000000018</v>
      </c>
      <c r="DA17" s="86">
        <f t="shared" si="49"/>
        <v>7.6999999999999999E-2</v>
      </c>
      <c r="DB17" s="86">
        <f t="shared" si="50"/>
        <v>7.4999999999999997E-2</v>
      </c>
      <c r="DC17" s="136">
        <f t="shared" si="51"/>
        <v>0.20000000000000018</v>
      </c>
      <c r="DD17" s="149">
        <v>0</v>
      </c>
    </row>
    <row r="18" spans="2:108" s="15" customFormat="1" ht="13.5" customHeight="1">
      <c r="B18" s="52">
        <v>12</v>
      </c>
      <c r="C18" s="23" t="s">
        <v>89</v>
      </c>
      <c r="D18" s="133">
        <f>'市区町村別_在宅(医科)'!D18</f>
        <v>24</v>
      </c>
      <c r="E18" s="77">
        <v>2</v>
      </c>
      <c r="F18" s="77">
        <v>2</v>
      </c>
      <c r="G18" s="53">
        <f t="shared" si="1"/>
        <v>8.3333333333333329E-2</v>
      </c>
      <c r="H18" s="53">
        <f t="shared" si="2"/>
        <v>8.3333333333333329E-2</v>
      </c>
      <c r="I18" s="77">
        <v>1155130</v>
      </c>
      <c r="J18" s="77">
        <v>1155130</v>
      </c>
      <c r="K18" s="77">
        <f t="shared" si="3"/>
        <v>577565</v>
      </c>
      <c r="L18" s="77">
        <f t="shared" si="4"/>
        <v>577565</v>
      </c>
      <c r="M18" s="133">
        <f>'市区町村別_在宅(医科)'!M18</f>
        <v>75</v>
      </c>
      <c r="N18" s="77">
        <v>11</v>
      </c>
      <c r="O18" s="77">
        <v>11</v>
      </c>
      <c r="P18" s="53">
        <f t="shared" si="5"/>
        <v>0.14666666666666667</v>
      </c>
      <c r="Q18" s="53">
        <f t="shared" si="6"/>
        <v>0.14666666666666667</v>
      </c>
      <c r="R18" s="77">
        <v>2156800</v>
      </c>
      <c r="S18" s="77">
        <v>2156800</v>
      </c>
      <c r="T18" s="77">
        <f t="shared" si="7"/>
        <v>196072.72727272726</v>
      </c>
      <c r="U18" s="77">
        <f t="shared" si="8"/>
        <v>196072.72727272726</v>
      </c>
      <c r="V18" s="133">
        <f>'市区町村別_在宅(医科)'!V18</f>
        <v>4104</v>
      </c>
      <c r="W18" s="77">
        <v>67</v>
      </c>
      <c r="X18" s="77">
        <v>67</v>
      </c>
      <c r="Y18" s="53">
        <f t="shared" si="9"/>
        <v>1.6325536062378167E-2</v>
      </c>
      <c r="Z18" s="53">
        <f t="shared" si="10"/>
        <v>1.6325536062378167E-2</v>
      </c>
      <c r="AA18" s="77">
        <v>8754350</v>
      </c>
      <c r="AB18" s="77">
        <v>8743190</v>
      </c>
      <c r="AC18" s="77">
        <f t="shared" si="11"/>
        <v>130661.94029850746</v>
      </c>
      <c r="AD18" s="77">
        <f t="shared" si="12"/>
        <v>130495.37313432836</v>
      </c>
      <c r="AE18" s="77">
        <f>'市区町村別_在宅(医科)'!AE18</f>
        <v>3613</v>
      </c>
      <c r="AF18" s="77">
        <v>157</v>
      </c>
      <c r="AG18" s="77">
        <v>157</v>
      </c>
      <c r="AH18" s="53">
        <f t="shared" si="13"/>
        <v>4.3454193191253807E-2</v>
      </c>
      <c r="AI18" s="53">
        <f t="shared" si="14"/>
        <v>4.3454193191253807E-2</v>
      </c>
      <c r="AJ18" s="77">
        <v>24749180</v>
      </c>
      <c r="AK18" s="77">
        <v>24749180</v>
      </c>
      <c r="AL18" s="77">
        <f t="shared" si="15"/>
        <v>157638.08917197451</v>
      </c>
      <c r="AM18" s="77">
        <f t="shared" si="16"/>
        <v>157638.08917197451</v>
      </c>
      <c r="AN18" s="77">
        <f>'市区町村別_在宅(医科)'!AN18</f>
        <v>2784</v>
      </c>
      <c r="AO18" s="77">
        <v>276</v>
      </c>
      <c r="AP18" s="77">
        <v>276</v>
      </c>
      <c r="AQ18" s="53">
        <f t="shared" si="17"/>
        <v>9.9137931034482762E-2</v>
      </c>
      <c r="AR18" s="53">
        <f t="shared" si="18"/>
        <v>9.9137931034482762E-2</v>
      </c>
      <c r="AS18" s="77">
        <v>39388030</v>
      </c>
      <c r="AT18" s="77">
        <v>39388030</v>
      </c>
      <c r="AU18" s="77">
        <f t="shared" si="19"/>
        <v>142710.25362318842</v>
      </c>
      <c r="AV18" s="77">
        <f t="shared" si="20"/>
        <v>142710.25362318842</v>
      </c>
      <c r="AW18" s="77">
        <f>'市区町村別_在宅(医科)'!AW18</f>
        <v>1627</v>
      </c>
      <c r="AX18" s="77">
        <v>264</v>
      </c>
      <c r="AY18" s="77">
        <v>264</v>
      </c>
      <c r="AZ18" s="53">
        <f t="shared" si="21"/>
        <v>0.1622618315918869</v>
      </c>
      <c r="BA18" s="53">
        <f t="shared" si="22"/>
        <v>0.1622618315918869</v>
      </c>
      <c r="BB18" s="77">
        <v>35409110</v>
      </c>
      <c r="BC18" s="77">
        <v>35409110</v>
      </c>
      <c r="BD18" s="77">
        <f t="shared" si="23"/>
        <v>134125.41666666666</v>
      </c>
      <c r="BE18" s="77">
        <f t="shared" si="24"/>
        <v>134125.41666666666</v>
      </c>
      <c r="BF18" s="77">
        <f>'市区町村別_在宅(医科)'!BF18</f>
        <v>745</v>
      </c>
      <c r="BG18" s="77">
        <v>148</v>
      </c>
      <c r="BH18" s="77">
        <v>148</v>
      </c>
      <c r="BI18" s="53">
        <f t="shared" si="25"/>
        <v>0.19865771812080538</v>
      </c>
      <c r="BJ18" s="53">
        <f t="shared" si="26"/>
        <v>0.19865771812080538</v>
      </c>
      <c r="BK18" s="77">
        <v>16193870</v>
      </c>
      <c r="BL18" s="77">
        <v>16193870</v>
      </c>
      <c r="BM18" s="77">
        <f t="shared" si="27"/>
        <v>109418.04054054055</v>
      </c>
      <c r="BN18" s="77">
        <f t="shared" si="28"/>
        <v>109418.04054054055</v>
      </c>
      <c r="BO18" s="77">
        <f>'市区町村別_在宅(医科)'!BO18</f>
        <v>12972</v>
      </c>
      <c r="BP18" s="77">
        <f t="shared" si="29"/>
        <v>925</v>
      </c>
      <c r="BQ18" s="77">
        <f t="shared" si="29"/>
        <v>925</v>
      </c>
      <c r="BR18" s="53">
        <f t="shared" si="30"/>
        <v>7.1307431390687639E-2</v>
      </c>
      <c r="BS18" s="53">
        <f t="shared" si="31"/>
        <v>7.1307431390687639E-2</v>
      </c>
      <c r="BT18" s="77">
        <f t="shared" si="32"/>
        <v>127806470</v>
      </c>
      <c r="BU18" s="77">
        <f t="shared" si="32"/>
        <v>127795310</v>
      </c>
      <c r="BV18" s="77">
        <f t="shared" si="33"/>
        <v>138169.15675675677</v>
      </c>
      <c r="BW18" s="77">
        <f t="shared" si="34"/>
        <v>138157.09189189191</v>
      </c>
      <c r="BY18" s="90">
        <v>12</v>
      </c>
      <c r="BZ18" s="23" t="s">
        <v>89</v>
      </c>
      <c r="CA18" s="133">
        <v>12454</v>
      </c>
      <c r="CB18" s="133">
        <v>911</v>
      </c>
      <c r="CC18" s="133">
        <v>911</v>
      </c>
      <c r="CD18" s="27">
        <v>7.3149189015577321E-2</v>
      </c>
      <c r="CE18" s="27">
        <v>7.3149189015577321E-2</v>
      </c>
      <c r="CF18" s="133">
        <v>124224140</v>
      </c>
      <c r="CG18" s="133">
        <v>124206320</v>
      </c>
      <c r="CH18" s="133">
        <v>136360.19758507135</v>
      </c>
      <c r="CI18" s="133">
        <v>136340.6366630077</v>
      </c>
      <c r="CK18" s="42" t="str">
        <f t="shared" si="35"/>
        <v>北区</v>
      </c>
      <c r="CL18" s="86">
        <f t="shared" si="36"/>
        <v>8.2167832167832161E-2</v>
      </c>
      <c r="CM18" s="86">
        <f t="shared" si="37"/>
        <v>8.2000000000000003E-2</v>
      </c>
      <c r="CN18" s="86">
        <f t="shared" si="38"/>
        <v>8.4059562204076024E-2</v>
      </c>
      <c r="CO18" s="86">
        <f t="shared" si="39"/>
        <v>8.4000000000000005E-2</v>
      </c>
      <c r="CP18" s="136">
        <f t="shared" si="40"/>
        <v>-0.20000000000000018</v>
      </c>
      <c r="CQ18" s="42" t="str">
        <f t="shared" si="41"/>
        <v>吹田市</v>
      </c>
      <c r="CR18" s="86">
        <f t="shared" si="0"/>
        <v>8.1970364157405468E-2</v>
      </c>
      <c r="CS18" s="86">
        <f t="shared" si="42"/>
        <v>8.2000000000000003E-2</v>
      </c>
      <c r="CT18" s="86">
        <f t="shared" si="43"/>
        <v>7.9730850769656192E-2</v>
      </c>
      <c r="CU18" s="86">
        <f t="shared" si="44"/>
        <v>0.08</v>
      </c>
      <c r="CV18" s="136">
        <f t="shared" si="45"/>
        <v>0.20000000000000018</v>
      </c>
      <c r="CW18" s="43"/>
      <c r="CX18" s="86">
        <f t="shared" si="46"/>
        <v>7.6999999999999999E-2</v>
      </c>
      <c r="CY18" s="86">
        <f t="shared" si="47"/>
        <v>7.4999999999999997E-2</v>
      </c>
      <c r="CZ18" s="136">
        <f t="shared" si="48"/>
        <v>0.20000000000000018</v>
      </c>
      <c r="DA18" s="86">
        <f t="shared" si="49"/>
        <v>7.6999999999999999E-2</v>
      </c>
      <c r="DB18" s="86">
        <f t="shared" si="50"/>
        <v>7.4999999999999997E-2</v>
      </c>
      <c r="DC18" s="136">
        <f t="shared" si="51"/>
        <v>0.20000000000000018</v>
      </c>
      <c r="DD18" s="149">
        <v>0</v>
      </c>
    </row>
    <row r="19" spans="2:108" s="15" customFormat="1" ht="13.5" customHeight="1">
      <c r="B19" s="52">
        <v>13</v>
      </c>
      <c r="C19" s="23" t="s">
        <v>90</v>
      </c>
      <c r="D19" s="133">
        <f>'市区町村別_在宅(医科)'!D19</f>
        <v>40</v>
      </c>
      <c r="E19" s="77">
        <v>10</v>
      </c>
      <c r="F19" s="77">
        <v>10</v>
      </c>
      <c r="G19" s="53">
        <f t="shared" si="1"/>
        <v>0.25</v>
      </c>
      <c r="H19" s="53">
        <f t="shared" si="2"/>
        <v>0.25</v>
      </c>
      <c r="I19" s="77">
        <v>1157950</v>
      </c>
      <c r="J19" s="77">
        <v>1157950</v>
      </c>
      <c r="K19" s="77">
        <f t="shared" si="3"/>
        <v>115795</v>
      </c>
      <c r="L19" s="77">
        <f t="shared" si="4"/>
        <v>115795</v>
      </c>
      <c r="M19" s="133">
        <f>'市区町村別_在宅(医科)'!M19</f>
        <v>148</v>
      </c>
      <c r="N19" s="77">
        <v>29</v>
      </c>
      <c r="O19" s="77">
        <v>29</v>
      </c>
      <c r="P19" s="53">
        <f t="shared" si="5"/>
        <v>0.19594594594594594</v>
      </c>
      <c r="Q19" s="53">
        <f t="shared" si="6"/>
        <v>0.19594594594594594</v>
      </c>
      <c r="R19" s="77">
        <v>4734050</v>
      </c>
      <c r="S19" s="77">
        <v>4734050</v>
      </c>
      <c r="T19" s="77">
        <f t="shared" si="7"/>
        <v>163243.10344827586</v>
      </c>
      <c r="U19" s="77">
        <f t="shared" si="8"/>
        <v>163243.10344827586</v>
      </c>
      <c r="V19" s="133">
        <f>'市区町村別_在宅(医科)'!V19</f>
        <v>6798</v>
      </c>
      <c r="W19" s="77">
        <v>172</v>
      </c>
      <c r="X19" s="77">
        <v>172</v>
      </c>
      <c r="Y19" s="53">
        <f t="shared" si="9"/>
        <v>2.5301559282141808E-2</v>
      </c>
      <c r="Z19" s="53">
        <f t="shared" si="10"/>
        <v>2.5301559282141808E-2</v>
      </c>
      <c r="AA19" s="77">
        <v>28471200</v>
      </c>
      <c r="AB19" s="77">
        <v>28471200</v>
      </c>
      <c r="AC19" s="77">
        <f t="shared" si="11"/>
        <v>165530.23255813954</v>
      </c>
      <c r="AD19" s="77">
        <f t="shared" si="12"/>
        <v>165530.23255813954</v>
      </c>
      <c r="AE19" s="77">
        <f>'市区町村別_在宅(医科)'!AE19</f>
        <v>6583</v>
      </c>
      <c r="AF19" s="77">
        <v>345</v>
      </c>
      <c r="AG19" s="77">
        <v>345</v>
      </c>
      <c r="AH19" s="53">
        <f t="shared" si="13"/>
        <v>5.2407716846422606E-2</v>
      </c>
      <c r="AI19" s="53">
        <f t="shared" si="14"/>
        <v>5.2407716846422606E-2</v>
      </c>
      <c r="AJ19" s="77">
        <v>51872760</v>
      </c>
      <c r="AK19" s="77">
        <v>51872760</v>
      </c>
      <c r="AL19" s="77">
        <f t="shared" si="15"/>
        <v>150355.82608695651</v>
      </c>
      <c r="AM19" s="77">
        <f t="shared" si="16"/>
        <v>150355.82608695651</v>
      </c>
      <c r="AN19" s="77">
        <f>'市区町村別_在宅(医科)'!AN19</f>
        <v>4727</v>
      </c>
      <c r="AO19" s="77">
        <v>580</v>
      </c>
      <c r="AP19" s="77">
        <v>580</v>
      </c>
      <c r="AQ19" s="53">
        <f t="shared" si="17"/>
        <v>0.12269938650306748</v>
      </c>
      <c r="AR19" s="53">
        <f t="shared" si="18"/>
        <v>0.12269938650306748</v>
      </c>
      <c r="AS19" s="77">
        <v>88094580</v>
      </c>
      <c r="AT19" s="77">
        <v>88094580</v>
      </c>
      <c r="AU19" s="77">
        <f t="shared" si="19"/>
        <v>151887.20689655171</v>
      </c>
      <c r="AV19" s="77">
        <f t="shared" si="20"/>
        <v>151887.20689655171</v>
      </c>
      <c r="AW19" s="77">
        <f>'市区町村別_在宅(医科)'!AW19</f>
        <v>2578</v>
      </c>
      <c r="AX19" s="77">
        <v>517</v>
      </c>
      <c r="AY19" s="77">
        <v>517</v>
      </c>
      <c r="AZ19" s="53">
        <f t="shared" si="21"/>
        <v>0.20054305663304889</v>
      </c>
      <c r="BA19" s="53">
        <f t="shared" si="22"/>
        <v>0.20054305663304889</v>
      </c>
      <c r="BB19" s="77">
        <v>79854130</v>
      </c>
      <c r="BC19" s="77">
        <v>79854130</v>
      </c>
      <c r="BD19" s="77">
        <f t="shared" si="23"/>
        <v>154456.73114119921</v>
      </c>
      <c r="BE19" s="77">
        <f t="shared" si="24"/>
        <v>154456.73114119921</v>
      </c>
      <c r="BF19" s="77">
        <f>'市区町村別_在宅(医科)'!BF19</f>
        <v>1153</v>
      </c>
      <c r="BG19" s="77">
        <v>278</v>
      </c>
      <c r="BH19" s="77">
        <v>278</v>
      </c>
      <c r="BI19" s="53">
        <f t="shared" si="25"/>
        <v>0.24111014744145706</v>
      </c>
      <c r="BJ19" s="53">
        <f t="shared" si="26"/>
        <v>0.24111014744145706</v>
      </c>
      <c r="BK19" s="77">
        <v>40170120</v>
      </c>
      <c r="BL19" s="77">
        <v>40170120</v>
      </c>
      <c r="BM19" s="77">
        <f t="shared" si="27"/>
        <v>144496.83453237411</v>
      </c>
      <c r="BN19" s="77">
        <f t="shared" si="28"/>
        <v>144496.83453237411</v>
      </c>
      <c r="BO19" s="77">
        <f>'市区町村別_在宅(医科)'!BO19</f>
        <v>22027</v>
      </c>
      <c r="BP19" s="77">
        <f t="shared" si="29"/>
        <v>1931</v>
      </c>
      <c r="BQ19" s="77">
        <f t="shared" si="29"/>
        <v>1931</v>
      </c>
      <c r="BR19" s="53">
        <f t="shared" si="30"/>
        <v>8.7665138239433421E-2</v>
      </c>
      <c r="BS19" s="53">
        <f t="shared" si="31"/>
        <v>8.7665138239433421E-2</v>
      </c>
      <c r="BT19" s="77">
        <f t="shared" si="32"/>
        <v>294354790</v>
      </c>
      <c r="BU19" s="77">
        <f t="shared" si="32"/>
        <v>294354790</v>
      </c>
      <c r="BV19" s="77">
        <f t="shared" si="33"/>
        <v>152436.45261522528</v>
      </c>
      <c r="BW19" s="77">
        <f t="shared" si="34"/>
        <v>152436.45261522528</v>
      </c>
      <c r="BY19" s="90">
        <v>13</v>
      </c>
      <c r="BZ19" s="23" t="s">
        <v>90</v>
      </c>
      <c r="CA19" s="133">
        <v>21368</v>
      </c>
      <c r="CB19" s="133">
        <v>1848</v>
      </c>
      <c r="CC19" s="133">
        <v>1848</v>
      </c>
      <c r="CD19" s="27">
        <v>8.6484462748034438E-2</v>
      </c>
      <c r="CE19" s="27">
        <v>8.6484462748034438E-2</v>
      </c>
      <c r="CF19" s="133">
        <v>279202400</v>
      </c>
      <c r="CG19" s="133">
        <v>279198800</v>
      </c>
      <c r="CH19" s="133">
        <v>151083.5497835498</v>
      </c>
      <c r="CI19" s="133">
        <v>151081.60173160172</v>
      </c>
      <c r="CK19" s="42" t="str">
        <f t="shared" si="35"/>
        <v>阿倍野区</v>
      </c>
      <c r="CL19" s="86">
        <f t="shared" si="36"/>
        <v>8.1905489468514683E-2</v>
      </c>
      <c r="CM19" s="86">
        <f t="shared" si="37"/>
        <v>8.2000000000000003E-2</v>
      </c>
      <c r="CN19" s="86">
        <f t="shared" si="38"/>
        <v>8.3371246587807091E-2</v>
      </c>
      <c r="CO19" s="86">
        <f t="shared" si="39"/>
        <v>8.3000000000000004E-2</v>
      </c>
      <c r="CP19" s="136">
        <f t="shared" si="40"/>
        <v>-0.10000000000000009</v>
      </c>
      <c r="CQ19" s="42" t="str">
        <f t="shared" si="41"/>
        <v>阿倍野区</v>
      </c>
      <c r="CR19" s="86">
        <f t="shared" si="0"/>
        <v>8.1741787624140569E-2</v>
      </c>
      <c r="CS19" s="86">
        <f t="shared" si="42"/>
        <v>8.2000000000000003E-2</v>
      </c>
      <c r="CT19" s="86">
        <f t="shared" si="43"/>
        <v>8.3257506824385805E-2</v>
      </c>
      <c r="CU19" s="86">
        <f t="shared" si="44"/>
        <v>8.3000000000000004E-2</v>
      </c>
      <c r="CV19" s="136">
        <f t="shared" si="45"/>
        <v>-0.10000000000000009</v>
      </c>
      <c r="CW19" s="43"/>
      <c r="CX19" s="86">
        <f t="shared" si="46"/>
        <v>7.6999999999999999E-2</v>
      </c>
      <c r="CY19" s="86">
        <f t="shared" si="47"/>
        <v>7.4999999999999997E-2</v>
      </c>
      <c r="CZ19" s="136">
        <f t="shared" si="48"/>
        <v>0.20000000000000018</v>
      </c>
      <c r="DA19" s="86">
        <f t="shared" si="49"/>
        <v>7.6999999999999999E-2</v>
      </c>
      <c r="DB19" s="86">
        <f t="shared" si="50"/>
        <v>7.4999999999999997E-2</v>
      </c>
      <c r="DC19" s="136">
        <f t="shared" si="51"/>
        <v>0.20000000000000018</v>
      </c>
      <c r="DD19" s="149">
        <v>0</v>
      </c>
    </row>
    <row r="20" spans="2:108" s="15" customFormat="1" ht="13.5" customHeight="1">
      <c r="B20" s="52">
        <v>14</v>
      </c>
      <c r="C20" s="23" t="s">
        <v>91</v>
      </c>
      <c r="D20" s="133">
        <f>'市区町村別_在宅(医科)'!D20</f>
        <v>26</v>
      </c>
      <c r="E20" s="77">
        <v>3</v>
      </c>
      <c r="F20" s="77">
        <v>3</v>
      </c>
      <c r="G20" s="53">
        <f t="shared" si="1"/>
        <v>0.11538461538461539</v>
      </c>
      <c r="H20" s="53">
        <f t="shared" si="2"/>
        <v>0.11538461538461539</v>
      </c>
      <c r="I20" s="77">
        <v>489080</v>
      </c>
      <c r="J20" s="77">
        <v>489080</v>
      </c>
      <c r="K20" s="77">
        <f t="shared" si="3"/>
        <v>163026.66666666666</v>
      </c>
      <c r="L20" s="77">
        <f t="shared" si="4"/>
        <v>163026.66666666666</v>
      </c>
      <c r="M20" s="133">
        <f>'市区町村別_在宅(医科)'!M20</f>
        <v>87</v>
      </c>
      <c r="N20" s="77">
        <v>14</v>
      </c>
      <c r="O20" s="77">
        <v>14</v>
      </c>
      <c r="P20" s="53">
        <f t="shared" si="5"/>
        <v>0.16091954022988506</v>
      </c>
      <c r="Q20" s="53">
        <f t="shared" si="6"/>
        <v>0.16091954022988506</v>
      </c>
      <c r="R20" s="77">
        <v>2782100</v>
      </c>
      <c r="S20" s="77">
        <v>2782100</v>
      </c>
      <c r="T20" s="77">
        <f t="shared" si="7"/>
        <v>198721.42857142858</v>
      </c>
      <c r="U20" s="77">
        <f t="shared" si="8"/>
        <v>198721.42857142858</v>
      </c>
      <c r="V20" s="133">
        <f>'市区町村別_在宅(医科)'!V20</f>
        <v>5345</v>
      </c>
      <c r="W20" s="77">
        <v>111</v>
      </c>
      <c r="X20" s="77">
        <v>110</v>
      </c>
      <c r="Y20" s="53">
        <f t="shared" si="9"/>
        <v>2.0767072029934518E-2</v>
      </c>
      <c r="Z20" s="53">
        <f t="shared" si="10"/>
        <v>2.05799812909261E-2</v>
      </c>
      <c r="AA20" s="77">
        <v>15066360</v>
      </c>
      <c r="AB20" s="77">
        <v>15034570</v>
      </c>
      <c r="AC20" s="77">
        <f t="shared" si="11"/>
        <v>135732.97297297296</v>
      </c>
      <c r="AD20" s="77">
        <f t="shared" si="12"/>
        <v>136677.90909090909</v>
      </c>
      <c r="AE20" s="77">
        <f>'市区町村別_在宅(医科)'!AE20</f>
        <v>4774</v>
      </c>
      <c r="AF20" s="77">
        <v>237</v>
      </c>
      <c r="AG20" s="77">
        <v>237</v>
      </c>
      <c r="AH20" s="53">
        <f t="shared" si="13"/>
        <v>4.964390448261416E-2</v>
      </c>
      <c r="AI20" s="53">
        <f t="shared" si="14"/>
        <v>4.964390448261416E-2</v>
      </c>
      <c r="AJ20" s="77">
        <v>36523890</v>
      </c>
      <c r="AK20" s="77">
        <v>36523890</v>
      </c>
      <c r="AL20" s="77">
        <f t="shared" si="15"/>
        <v>154109.24050632911</v>
      </c>
      <c r="AM20" s="77">
        <f t="shared" si="16"/>
        <v>154109.24050632911</v>
      </c>
      <c r="AN20" s="77">
        <f>'市区町村別_在宅(医科)'!AN20</f>
        <v>3621</v>
      </c>
      <c r="AO20" s="77">
        <v>359</v>
      </c>
      <c r="AP20" s="77">
        <v>359</v>
      </c>
      <c r="AQ20" s="53">
        <f t="shared" si="17"/>
        <v>9.9143882905274788E-2</v>
      </c>
      <c r="AR20" s="53">
        <f t="shared" si="18"/>
        <v>9.9143882905274788E-2</v>
      </c>
      <c r="AS20" s="77">
        <v>48552930</v>
      </c>
      <c r="AT20" s="77">
        <v>48552930</v>
      </c>
      <c r="AU20" s="77">
        <f t="shared" si="19"/>
        <v>135244.93036211698</v>
      </c>
      <c r="AV20" s="77">
        <f t="shared" si="20"/>
        <v>135244.93036211698</v>
      </c>
      <c r="AW20" s="77">
        <f>'市区町村別_在宅(医科)'!AW20</f>
        <v>2186</v>
      </c>
      <c r="AX20" s="77">
        <v>399</v>
      </c>
      <c r="AY20" s="77">
        <v>399</v>
      </c>
      <c r="AZ20" s="53">
        <f t="shared" si="21"/>
        <v>0.18252516010978956</v>
      </c>
      <c r="BA20" s="53">
        <f t="shared" si="22"/>
        <v>0.18252516010978956</v>
      </c>
      <c r="BB20" s="77">
        <v>53787870</v>
      </c>
      <c r="BC20" s="77">
        <v>53787870</v>
      </c>
      <c r="BD20" s="77">
        <f t="shared" si="23"/>
        <v>134806.6917293233</v>
      </c>
      <c r="BE20" s="77">
        <f t="shared" si="24"/>
        <v>134806.6917293233</v>
      </c>
      <c r="BF20" s="77">
        <f>'市区町村別_在宅(医科)'!BF20</f>
        <v>955</v>
      </c>
      <c r="BG20" s="77">
        <v>240</v>
      </c>
      <c r="BH20" s="77">
        <v>239</v>
      </c>
      <c r="BI20" s="53">
        <f t="shared" si="25"/>
        <v>0.2513089005235602</v>
      </c>
      <c r="BJ20" s="53">
        <f t="shared" si="26"/>
        <v>0.25026178010471206</v>
      </c>
      <c r="BK20" s="77">
        <v>32305010</v>
      </c>
      <c r="BL20" s="77">
        <v>32300890</v>
      </c>
      <c r="BM20" s="77">
        <f t="shared" si="27"/>
        <v>134604.20833333334</v>
      </c>
      <c r="BN20" s="77">
        <f t="shared" si="28"/>
        <v>135150.16736401673</v>
      </c>
      <c r="BO20" s="77">
        <f>'市区町村別_在宅(医科)'!BO20</f>
        <v>16994</v>
      </c>
      <c r="BP20" s="77">
        <f t="shared" si="29"/>
        <v>1363</v>
      </c>
      <c r="BQ20" s="77">
        <f t="shared" si="29"/>
        <v>1361</v>
      </c>
      <c r="BR20" s="53">
        <f t="shared" si="30"/>
        <v>8.0204778156996587E-2</v>
      </c>
      <c r="BS20" s="53">
        <f t="shared" si="31"/>
        <v>8.0087089561021535E-2</v>
      </c>
      <c r="BT20" s="77">
        <f t="shared" si="32"/>
        <v>189507240</v>
      </c>
      <c r="BU20" s="77">
        <f t="shared" si="32"/>
        <v>189471330</v>
      </c>
      <c r="BV20" s="77">
        <f t="shared" si="33"/>
        <v>139036.85986793836</v>
      </c>
      <c r="BW20" s="77">
        <f t="shared" si="34"/>
        <v>139214.79059515061</v>
      </c>
      <c r="BY20" s="90">
        <v>14</v>
      </c>
      <c r="BZ20" s="23" t="s">
        <v>91</v>
      </c>
      <c r="CA20" s="133">
        <v>16265</v>
      </c>
      <c r="CB20" s="133">
        <v>1287</v>
      </c>
      <c r="CC20" s="133">
        <v>1283</v>
      </c>
      <c r="CD20" s="27">
        <v>7.9126959729480473E-2</v>
      </c>
      <c r="CE20" s="27">
        <v>7.888103289271442E-2</v>
      </c>
      <c r="CF20" s="133">
        <v>179573290</v>
      </c>
      <c r="CG20" s="133">
        <v>179338780</v>
      </c>
      <c r="CH20" s="133">
        <v>139528.58585858587</v>
      </c>
      <c r="CI20" s="133">
        <v>139780.81060015588</v>
      </c>
      <c r="CK20" s="42" t="str">
        <f t="shared" si="35"/>
        <v>島本町</v>
      </c>
      <c r="CL20" s="86">
        <f t="shared" si="36"/>
        <v>8.1517792302106026E-2</v>
      </c>
      <c r="CM20" s="86">
        <f t="shared" si="37"/>
        <v>8.2000000000000003E-2</v>
      </c>
      <c r="CN20" s="86">
        <f t="shared" si="38"/>
        <v>8.0951467485133322E-2</v>
      </c>
      <c r="CO20" s="86">
        <f t="shared" si="39"/>
        <v>8.1000000000000003E-2</v>
      </c>
      <c r="CP20" s="136">
        <f t="shared" si="40"/>
        <v>0.10000000000000009</v>
      </c>
      <c r="CQ20" s="42" t="str">
        <f t="shared" si="41"/>
        <v>島本町</v>
      </c>
      <c r="CR20" s="86">
        <f t="shared" si="0"/>
        <v>8.1517792302106026E-2</v>
      </c>
      <c r="CS20" s="86">
        <f t="shared" si="42"/>
        <v>8.2000000000000003E-2</v>
      </c>
      <c r="CT20" s="86">
        <f t="shared" si="43"/>
        <v>8.0951467485133322E-2</v>
      </c>
      <c r="CU20" s="86">
        <f t="shared" si="44"/>
        <v>8.1000000000000003E-2</v>
      </c>
      <c r="CV20" s="136">
        <f t="shared" si="45"/>
        <v>0.10000000000000009</v>
      </c>
      <c r="CW20" s="43"/>
      <c r="CX20" s="86">
        <f t="shared" si="46"/>
        <v>7.6999999999999999E-2</v>
      </c>
      <c r="CY20" s="86">
        <f t="shared" si="47"/>
        <v>7.4999999999999997E-2</v>
      </c>
      <c r="CZ20" s="136">
        <f t="shared" si="48"/>
        <v>0.20000000000000018</v>
      </c>
      <c r="DA20" s="86">
        <f t="shared" si="49"/>
        <v>7.6999999999999999E-2</v>
      </c>
      <c r="DB20" s="86">
        <f t="shared" si="50"/>
        <v>7.4999999999999997E-2</v>
      </c>
      <c r="DC20" s="136">
        <f t="shared" si="51"/>
        <v>0.20000000000000018</v>
      </c>
      <c r="DD20" s="149">
        <v>0</v>
      </c>
    </row>
    <row r="21" spans="2:108" s="15" customFormat="1" ht="13.5" customHeight="1">
      <c r="B21" s="52">
        <v>15</v>
      </c>
      <c r="C21" s="23" t="s">
        <v>92</v>
      </c>
      <c r="D21" s="133">
        <f>'市区町村別_在宅(医科)'!D21</f>
        <v>37</v>
      </c>
      <c r="E21" s="77">
        <v>3</v>
      </c>
      <c r="F21" s="77">
        <v>3</v>
      </c>
      <c r="G21" s="53">
        <f t="shared" si="1"/>
        <v>8.1081081081081086E-2</v>
      </c>
      <c r="H21" s="53">
        <f t="shared" si="2"/>
        <v>8.1081081081081086E-2</v>
      </c>
      <c r="I21" s="77">
        <v>938240</v>
      </c>
      <c r="J21" s="77">
        <v>938240</v>
      </c>
      <c r="K21" s="77">
        <f t="shared" si="3"/>
        <v>312746.66666666669</v>
      </c>
      <c r="L21" s="77">
        <f t="shared" si="4"/>
        <v>312746.66666666669</v>
      </c>
      <c r="M21" s="133">
        <f>'市区町村別_在宅(医科)'!M21</f>
        <v>174</v>
      </c>
      <c r="N21" s="77">
        <v>18</v>
      </c>
      <c r="O21" s="77">
        <v>18</v>
      </c>
      <c r="P21" s="53">
        <f t="shared" si="5"/>
        <v>0.10344827586206896</v>
      </c>
      <c r="Q21" s="53">
        <f t="shared" si="6"/>
        <v>0.10344827586206896</v>
      </c>
      <c r="R21" s="77">
        <v>4298810</v>
      </c>
      <c r="S21" s="77">
        <v>4298810</v>
      </c>
      <c r="T21" s="77">
        <f t="shared" si="7"/>
        <v>238822.77777777778</v>
      </c>
      <c r="U21" s="77">
        <f t="shared" si="8"/>
        <v>238822.77777777778</v>
      </c>
      <c r="V21" s="133">
        <f>'市区町村別_在宅(医科)'!V21</f>
        <v>9193</v>
      </c>
      <c r="W21" s="77">
        <v>175</v>
      </c>
      <c r="X21" s="77">
        <v>175</v>
      </c>
      <c r="Y21" s="53">
        <f t="shared" si="9"/>
        <v>1.9036223213314479E-2</v>
      </c>
      <c r="Z21" s="53">
        <f t="shared" si="10"/>
        <v>1.9036223213314479E-2</v>
      </c>
      <c r="AA21" s="77">
        <v>22875230</v>
      </c>
      <c r="AB21" s="77">
        <v>22875230</v>
      </c>
      <c r="AC21" s="77">
        <f t="shared" si="11"/>
        <v>130715.6</v>
      </c>
      <c r="AD21" s="77">
        <f t="shared" si="12"/>
        <v>130715.6</v>
      </c>
      <c r="AE21" s="77">
        <f>'市区町村別_在宅(医科)'!AE21</f>
        <v>8122</v>
      </c>
      <c r="AF21" s="77">
        <v>365</v>
      </c>
      <c r="AG21" s="77">
        <v>365</v>
      </c>
      <c r="AH21" s="53">
        <f t="shared" si="13"/>
        <v>4.4939670032011818E-2</v>
      </c>
      <c r="AI21" s="53">
        <f t="shared" si="14"/>
        <v>4.4939670032011818E-2</v>
      </c>
      <c r="AJ21" s="77">
        <v>50248540</v>
      </c>
      <c r="AK21" s="77">
        <v>50248540</v>
      </c>
      <c r="AL21" s="77">
        <f t="shared" si="15"/>
        <v>137667.23287671234</v>
      </c>
      <c r="AM21" s="77">
        <f t="shared" si="16"/>
        <v>137667.23287671234</v>
      </c>
      <c r="AN21" s="77">
        <f>'市区町村別_在宅(医科)'!AN21</f>
        <v>5800</v>
      </c>
      <c r="AO21" s="77">
        <v>562</v>
      </c>
      <c r="AP21" s="77">
        <v>561</v>
      </c>
      <c r="AQ21" s="53">
        <f t="shared" si="17"/>
        <v>9.6896551724137928E-2</v>
      </c>
      <c r="AR21" s="53">
        <f t="shared" si="18"/>
        <v>9.6724137931034487E-2</v>
      </c>
      <c r="AS21" s="77">
        <v>80900550</v>
      </c>
      <c r="AT21" s="77">
        <v>80885930</v>
      </c>
      <c r="AU21" s="77">
        <f t="shared" si="19"/>
        <v>143951.1565836299</v>
      </c>
      <c r="AV21" s="77">
        <f t="shared" si="20"/>
        <v>144181.69340463457</v>
      </c>
      <c r="AW21" s="77">
        <f>'市区町村別_在宅(医科)'!AW21</f>
        <v>3135</v>
      </c>
      <c r="AX21" s="77">
        <v>528</v>
      </c>
      <c r="AY21" s="77">
        <v>528</v>
      </c>
      <c r="AZ21" s="53">
        <f t="shared" si="21"/>
        <v>0.16842105263157894</v>
      </c>
      <c r="BA21" s="53">
        <f t="shared" si="22"/>
        <v>0.16842105263157894</v>
      </c>
      <c r="BB21" s="77">
        <v>73764470</v>
      </c>
      <c r="BC21" s="77">
        <v>73764470</v>
      </c>
      <c r="BD21" s="77">
        <f t="shared" si="23"/>
        <v>139705.43560606061</v>
      </c>
      <c r="BE21" s="77">
        <f t="shared" si="24"/>
        <v>139705.43560606061</v>
      </c>
      <c r="BF21" s="77">
        <f>'市区町村別_在宅(医科)'!BF21</f>
        <v>1302</v>
      </c>
      <c r="BG21" s="77">
        <v>308</v>
      </c>
      <c r="BH21" s="77">
        <v>308</v>
      </c>
      <c r="BI21" s="53">
        <f t="shared" si="25"/>
        <v>0.23655913978494625</v>
      </c>
      <c r="BJ21" s="53">
        <f t="shared" si="26"/>
        <v>0.23655913978494625</v>
      </c>
      <c r="BK21" s="77">
        <v>43946780</v>
      </c>
      <c r="BL21" s="77">
        <v>43946780</v>
      </c>
      <c r="BM21" s="77">
        <f t="shared" si="27"/>
        <v>142684.35064935064</v>
      </c>
      <c r="BN21" s="77">
        <f t="shared" si="28"/>
        <v>142684.35064935064</v>
      </c>
      <c r="BO21" s="77">
        <f>'市区町村別_在宅(医科)'!BO21</f>
        <v>27763</v>
      </c>
      <c r="BP21" s="77">
        <f t="shared" si="29"/>
        <v>1959</v>
      </c>
      <c r="BQ21" s="77">
        <f t="shared" si="29"/>
        <v>1958</v>
      </c>
      <c r="BR21" s="53">
        <f t="shared" si="30"/>
        <v>7.0561538738608945E-2</v>
      </c>
      <c r="BS21" s="53">
        <f t="shared" si="31"/>
        <v>7.0525519576414647E-2</v>
      </c>
      <c r="BT21" s="77">
        <f t="shared" si="32"/>
        <v>276972620</v>
      </c>
      <c r="BU21" s="77">
        <f t="shared" si="32"/>
        <v>276958000</v>
      </c>
      <c r="BV21" s="77">
        <f t="shared" si="33"/>
        <v>141384.69627360898</v>
      </c>
      <c r="BW21" s="77">
        <f t="shared" si="34"/>
        <v>141449.4382022472</v>
      </c>
      <c r="BY21" s="90">
        <v>15</v>
      </c>
      <c r="BZ21" s="23" t="s">
        <v>92</v>
      </c>
      <c r="CA21" s="133">
        <v>26539</v>
      </c>
      <c r="CB21" s="133">
        <v>1897</v>
      </c>
      <c r="CC21" s="133">
        <v>1897</v>
      </c>
      <c r="CD21" s="27">
        <v>7.147970910735145E-2</v>
      </c>
      <c r="CE21" s="27">
        <v>7.147970910735145E-2</v>
      </c>
      <c r="CF21" s="133">
        <v>255013660</v>
      </c>
      <c r="CG21" s="133">
        <v>255002710</v>
      </c>
      <c r="CH21" s="133">
        <v>134429.97364259357</v>
      </c>
      <c r="CI21" s="133">
        <v>134424.20137058513</v>
      </c>
      <c r="CK21" s="42" t="str">
        <f t="shared" si="35"/>
        <v>西成区</v>
      </c>
      <c r="CL21" s="86">
        <f t="shared" si="36"/>
        <v>8.0954755079147456E-2</v>
      </c>
      <c r="CM21" s="86">
        <f t="shared" si="37"/>
        <v>8.1000000000000003E-2</v>
      </c>
      <c r="CN21" s="86">
        <f t="shared" si="38"/>
        <v>7.768425110839812E-2</v>
      </c>
      <c r="CO21" s="86">
        <f t="shared" si="39"/>
        <v>7.8E-2</v>
      </c>
      <c r="CP21" s="136">
        <f t="shared" si="40"/>
        <v>0.30000000000000027</v>
      </c>
      <c r="CQ21" s="42" t="str">
        <f t="shared" si="41"/>
        <v>西成区</v>
      </c>
      <c r="CR21" s="86">
        <f t="shared" si="0"/>
        <v>8.0954755079147456E-2</v>
      </c>
      <c r="CS21" s="86">
        <f t="shared" si="42"/>
        <v>8.1000000000000003E-2</v>
      </c>
      <c r="CT21" s="86">
        <f t="shared" si="43"/>
        <v>7.768425110839812E-2</v>
      </c>
      <c r="CU21" s="86">
        <f t="shared" si="44"/>
        <v>7.8E-2</v>
      </c>
      <c r="CV21" s="136">
        <f t="shared" si="45"/>
        <v>0.30000000000000027</v>
      </c>
      <c r="CW21" s="43"/>
      <c r="CX21" s="86">
        <f t="shared" si="46"/>
        <v>7.6999999999999999E-2</v>
      </c>
      <c r="CY21" s="86">
        <f t="shared" si="47"/>
        <v>7.4999999999999997E-2</v>
      </c>
      <c r="CZ21" s="136">
        <f t="shared" si="48"/>
        <v>0.20000000000000018</v>
      </c>
      <c r="DA21" s="86">
        <f t="shared" si="49"/>
        <v>7.6999999999999999E-2</v>
      </c>
      <c r="DB21" s="86">
        <f t="shared" si="50"/>
        <v>7.4999999999999997E-2</v>
      </c>
      <c r="DC21" s="136">
        <f t="shared" si="51"/>
        <v>0.20000000000000018</v>
      </c>
      <c r="DD21" s="149">
        <v>0</v>
      </c>
    </row>
    <row r="22" spans="2:108" s="15" customFormat="1" ht="13.5" customHeight="1">
      <c r="B22" s="52">
        <v>16</v>
      </c>
      <c r="C22" s="23" t="s">
        <v>55</v>
      </c>
      <c r="D22" s="133">
        <f>'市区町村別_在宅(医科)'!D22</f>
        <v>20</v>
      </c>
      <c r="E22" s="77">
        <v>3</v>
      </c>
      <c r="F22" s="77">
        <v>3</v>
      </c>
      <c r="G22" s="53">
        <f t="shared" si="1"/>
        <v>0.15</v>
      </c>
      <c r="H22" s="53">
        <f t="shared" si="2"/>
        <v>0.15</v>
      </c>
      <c r="I22" s="77">
        <v>319440</v>
      </c>
      <c r="J22" s="77">
        <v>319440</v>
      </c>
      <c r="K22" s="77">
        <f t="shared" si="3"/>
        <v>106480</v>
      </c>
      <c r="L22" s="77">
        <f t="shared" si="4"/>
        <v>106480</v>
      </c>
      <c r="M22" s="133">
        <f>'市区町村別_在宅(医科)'!M22</f>
        <v>90</v>
      </c>
      <c r="N22" s="77">
        <v>10</v>
      </c>
      <c r="O22" s="77">
        <v>10</v>
      </c>
      <c r="P22" s="53">
        <f t="shared" si="5"/>
        <v>0.1111111111111111</v>
      </c>
      <c r="Q22" s="53">
        <f t="shared" si="6"/>
        <v>0.1111111111111111</v>
      </c>
      <c r="R22" s="77">
        <v>2693440</v>
      </c>
      <c r="S22" s="77">
        <v>2693440</v>
      </c>
      <c r="T22" s="77">
        <f t="shared" si="7"/>
        <v>269344</v>
      </c>
      <c r="U22" s="77">
        <f t="shared" si="8"/>
        <v>269344</v>
      </c>
      <c r="V22" s="133">
        <f>'市区町村別_在宅(医科)'!V22</f>
        <v>5620</v>
      </c>
      <c r="W22" s="77">
        <v>123</v>
      </c>
      <c r="X22" s="77">
        <v>123</v>
      </c>
      <c r="Y22" s="53">
        <f t="shared" si="9"/>
        <v>2.1886120996441282E-2</v>
      </c>
      <c r="Z22" s="53">
        <f t="shared" si="10"/>
        <v>2.1886120996441282E-2</v>
      </c>
      <c r="AA22" s="77">
        <v>17720410</v>
      </c>
      <c r="AB22" s="77">
        <v>17720410</v>
      </c>
      <c r="AC22" s="77">
        <f t="shared" si="11"/>
        <v>144068.37398373985</v>
      </c>
      <c r="AD22" s="77">
        <f t="shared" si="12"/>
        <v>144068.37398373985</v>
      </c>
      <c r="AE22" s="77">
        <f>'市区町村別_在宅(医科)'!AE22</f>
        <v>5048</v>
      </c>
      <c r="AF22" s="77">
        <v>189</v>
      </c>
      <c r="AG22" s="77">
        <v>188</v>
      </c>
      <c r="AH22" s="53">
        <f t="shared" si="13"/>
        <v>3.7440570522979395E-2</v>
      </c>
      <c r="AI22" s="53">
        <f t="shared" si="14"/>
        <v>3.724247226624406E-2</v>
      </c>
      <c r="AJ22" s="77">
        <v>27999210</v>
      </c>
      <c r="AK22" s="77">
        <v>27934230</v>
      </c>
      <c r="AL22" s="77">
        <f t="shared" si="15"/>
        <v>148143.96825396825</v>
      </c>
      <c r="AM22" s="77">
        <f t="shared" si="16"/>
        <v>148586.32978723405</v>
      </c>
      <c r="AN22" s="77">
        <f>'市区町村別_在宅(医科)'!AN22</f>
        <v>3894</v>
      </c>
      <c r="AO22" s="77">
        <v>433</v>
      </c>
      <c r="AP22" s="77">
        <v>433</v>
      </c>
      <c r="AQ22" s="53">
        <f t="shared" si="17"/>
        <v>0.11119671289162815</v>
      </c>
      <c r="AR22" s="53">
        <f t="shared" si="18"/>
        <v>0.11119671289162815</v>
      </c>
      <c r="AS22" s="77">
        <v>64863100</v>
      </c>
      <c r="AT22" s="77">
        <v>64863100</v>
      </c>
      <c r="AU22" s="77">
        <f t="shared" si="19"/>
        <v>149799.30715935334</v>
      </c>
      <c r="AV22" s="77">
        <f t="shared" si="20"/>
        <v>149799.30715935334</v>
      </c>
      <c r="AW22" s="77">
        <f>'市区町村別_在宅(医科)'!AW22</f>
        <v>2457</v>
      </c>
      <c r="AX22" s="77">
        <v>462</v>
      </c>
      <c r="AY22" s="77">
        <v>461</v>
      </c>
      <c r="AZ22" s="53">
        <f t="shared" si="21"/>
        <v>0.18803418803418803</v>
      </c>
      <c r="BA22" s="53">
        <f t="shared" si="22"/>
        <v>0.18762718762718764</v>
      </c>
      <c r="BB22" s="77">
        <v>66958710</v>
      </c>
      <c r="BC22" s="77">
        <v>66950960</v>
      </c>
      <c r="BD22" s="77">
        <f t="shared" si="23"/>
        <v>144932.27272727274</v>
      </c>
      <c r="BE22" s="77">
        <f t="shared" si="24"/>
        <v>145229.84815618221</v>
      </c>
      <c r="BF22" s="77">
        <f>'市区町村別_在宅(医科)'!BF22</f>
        <v>1197</v>
      </c>
      <c r="BG22" s="77">
        <v>281</v>
      </c>
      <c r="BH22" s="77">
        <v>280</v>
      </c>
      <c r="BI22" s="53">
        <f t="shared" si="25"/>
        <v>0.23475355054302421</v>
      </c>
      <c r="BJ22" s="53">
        <f t="shared" si="26"/>
        <v>0.23391812865497075</v>
      </c>
      <c r="BK22" s="77">
        <v>43641980</v>
      </c>
      <c r="BL22" s="77">
        <v>43614580</v>
      </c>
      <c r="BM22" s="77">
        <f t="shared" si="27"/>
        <v>155309.53736654803</v>
      </c>
      <c r="BN22" s="77">
        <f t="shared" si="28"/>
        <v>155766.35714285713</v>
      </c>
      <c r="BO22" s="77">
        <f>'市区町村別_在宅(医科)'!BO22</f>
        <v>18326</v>
      </c>
      <c r="BP22" s="77">
        <f t="shared" si="29"/>
        <v>1501</v>
      </c>
      <c r="BQ22" s="77">
        <f t="shared" si="29"/>
        <v>1498</v>
      </c>
      <c r="BR22" s="53">
        <f t="shared" si="30"/>
        <v>8.1905489468514683E-2</v>
      </c>
      <c r="BS22" s="53">
        <f t="shared" si="31"/>
        <v>8.1741787624140569E-2</v>
      </c>
      <c r="BT22" s="77">
        <f t="shared" si="32"/>
        <v>224196290</v>
      </c>
      <c r="BU22" s="77">
        <f t="shared" si="32"/>
        <v>224096160</v>
      </c>
      <c r="BV22" s="77">
        <f t="shared" si="33"/>
        <v>149364.61692205197</v>
      </c>
      <c r="BW22" s="77">
        <f t="shared" si="34"/>
        <v>149596.90253671561</v>
      </c>
      <c r="BY22" s="90">
        <v>16</v>
      </c>
      <c r="BZ22" s="23" t="s">
        <v>55</v>
      </c>
      <c r="CA22" s="133">
        <v>17584</v>
      </c>
      <c r="CB22" s="133">
        <v>1466</v>
      </c>
      <c r="CC22" s="133">
        <v>1464</v>
      </c>
      <c r="CD22" s="27">
        <v>8.3371246587807091E-2</v>
      </c>
      <c r="CE22" s="27">
        <v>8.3257506824385805E-2</v>
      </c>
      <c r="CF22" s="133">
        <v>218139210</v>
      </c>
      <c r="CG22" s="133">
        <v>218041350</v>
      </c>
      <c r="CH22" s="133">
        <v>148798.91541609823</v>
      </c>
      <c r="CI22" s="133">
        <v>148935.34836065574</v>
      </c>
      <c r="CK22" s="42" t="str">
        <f t="shared" si="35"/>
        <v>東淀川区</v>
      </c>
      <c r="CL22" s="86">
        <f t="shared" si="36"/>
        <v>8.0922782691847953E-2</v>
      </c>
      <c r="CM22" s="86">
        <f t="shared" si="37"/>
        <v>8.1000000000000003E-2</v>
      </c>
      <c r="CN22" s="86">
        <f t="shared" si="38"/>
        <v>8.2347078609692287E-2</v>
      </c>
      <c r="CO22" s="86">
        <f t="shared" si="39"/>
        <v>8.2000000000000003E-2</v>
      </c>
      <c r="CP22" s="136">
        <f t="shared" si="40"/>
        <v>-0.10000000000000009</v>
      </c>
      <c r="CQ22" s="42" t="str">
        <f t="shared" si="41"/>
        <v>東淀川区</v>
      </c>
      <c r="CR22" s="86">
        <f t="shared" si="0"/>
        <v>8.0882938879591998E-2</v>
      </c>
      <c r="CS22" s="86">
        <f t="shared" si="42"/>
        <v>8.1000000000000003E-2</v>
      </c>
      <c r="CT22" s="86">
        <f t="shared" si="43"/>
        <v>8.2305552095012668E-2</v>
      </c>
      <c r="CU22" s="86">
        <f t="shared" si="44"/>
        <v>8.2000000000000003E-2</v>
      </c>
      <c r="CV22" s="136">
        <f t="shared" si="45"/>
        <v>-0.10000000000000009</v>
      </c>
      <c r="CW22" s="43"/>
      <c r="CX22" s="86">
        <f t="shared" si="46"/>
        <v>7.6999999999999999E-2</v>
      </c>
      <c r="CY22" s="86">
        <f t="shared" si="47"/>
        <v>7.4999999999999997E-2</v>
      </c>
      <c r="CZ22" s="136">
        <f t="shared" si="48"/>
        <v>0.20000000000000018</v>
      </c>
      <c r="DA22" s="86">
        <f t="shared" si="49"/>
        <v>7.6999999999999999E-2</v>
      </c>
      <c r="DB22" s="86">
        <f t="shared" si="50"/>
        <v>7.4999999999999997E-2</v>
      </c>
      <c r="DC22" s="136">
        <f t="shared" si="51"/>
        <v>0.20000000000000018</v>
      </c>
      <c r="DD22" s="149">
        <v>0</v>
      </c>
    </row>
    <row r="23" spans="2:108" s="15" customFormat="1" ht="13.5" customHeight="1">
      <c r="B23" s="52">
        <v>17</v>
      </c>
      <c r="C23" s="23" t="s">
        <v>93</v>
      </c>
      <c r="D23" s="133">
        <f>'市区町村別_在宅(医科)'!D23</f>
        <v>48</v>
      </c>
      <c r="E23" s="77">
        <v>7</v>
      </c>
      <c r="F23" s="77">
        <v>7</v>
      </c>
      <c r="G23" s="53">
        <f t="shared" si="1"/>
        <v>0.14583333333333334</v>
      </c>
      <c r="H23" s="53">
        <f t="shared" si="2"/>
        <v>0.14583333333333334</v>
      </c>
      <c r="I23" s="77">
        <v>1174140</v>
      </c>
      <c r="J23" s="77">
        <v>1174140</v>
      </c>
      <c r="K23" s="77">
        <f t="shared" si="3"/>
        <v>167734.28571428571</v>
      </c>
      <c r="L23" s="77">
        <f t="shared" si="4"/>
        <v>167734.28571428571</v>
      </c>
      <c r="M23" s="133">
        <f>'市区町村別_在宅(医科)'!M23</f>
        <v>153</v>
      </c>
      <c r="N23" s="77">
        <v>18</v>
      </c>
      <c r="O23" s="77">
        <v>18</v>
      </c>
      <c r="P23" s="53">
        <f t="shared" si="5"/>
        <v>0.11764705882352941</v>
      </c>
      <c r="Q23" s="53">
        <f t="shared" si="6"/>
        <v>0.11764705882352941</v>
      </c>
      <c r="R23" s="77">
        <v>3254720</v>
      </c>
      <c r="S23" s="77">
        <v>3254720</v>
      </c>
      <c r="T23" s="77">
        <f t="shared" si="7"/>
        <v>180817.77777777778</v>
      </c>
      <c r="U23" s="77">
        <f t="shared" si="8"/>
        <v>180817.77777777778</v>
      </c>
      <c r="V23" s="133">
        <f>'市区町村別_在宅(医科)'!V23</f>
        <v>8183</v>
      </c>
      <c r="W23" s="77">
        <v>157</v>
      </c>
      <c r="X23" s="77">
        <v>157</v>
      </c>
      <c r="Y23" s="53">
        <f t="shared" si="9"/>
        <v>1.9186117560796773E-2</v>
      </c>
      <c r="Z23" s="53">
        <f t="shared" si="10"/>
        <v>1.9186117560796773E-2</v>
      </c>
      <c r="AA23" s="77">
        <v>22943380</v>
      </c>
      <c r="AB23" s="77">
        <v>22943380</v>
      </c>
      <c r="AC23" s="77">
        <f t="shared" si="11"/>
        <v>146136.17834394905</v>
      </c>
      <c r="AD23" s="77">
        <f t="shared" si="12"/>
        <v>146136.17834394905</v>
      </c>
      <c r="AE23" s="77">
        <f>'市区町村別_在宅(医科)'!AE23</f>
        <v>7233</v>
      </c>
      <c r="AF23" s="77">
        <v>404</v>
      </c>
      <c r="AG23" s="77">
        <v>404</v>
      </c>
      <c r="AH23" s="53">
        <f t="shared" si="13"/>
        <v>5.5855108530347024E-2</v>
      </c>
      <c r="AI23" s="53">
        <f t="shared" si="14"/>
        <v>5.5855108530347024E-2</v>
      </c>
      <c r="AJ23" s="77">
        <v>60622760</v>
      </c>
      <c r="AK23" s="77">
        <v>60622760</v>
      </c>
      <c r="AL23" s="77">
        <f t="shared" si="15"/>
        <v>150056.33663366336</v>
      </c>
      <c r="AM23" s="77">
        <f t="shared" si="16"/>
        <v>150056.33663366336</v>
      </c>
      <c r="AN23" s="77">
        <f>'市区町村別_在宅(医科)'!AN23</f>
        <v>5468</v>
      </c>
      <c r="AO23" s="77">
        <v>612</v>
      </c>
      <c r="AP23" s="77">
        <v>612</v>
      </c>
      <c r="AQ23" s="53">
        <f t="shared" si="17"/>
        <v>0.1119239209948793</v>
      </c>
      <c r="AR23" s="53">
        <f t="shared" si="18"/>
        <v>0.1119239209948793</v>
      </c>
      <c r="AS23" s="77">
        <v>89191610</v>
      </c>
      <c r="AT23" s="77">
        <v>89191610</v>
      </c>
      <c r="AU23" s="77">
        <f t="shared" si="19"/>
        <v>145737.92483660131</v>
      </c>
      <c r="AV23" s="77">
        <f t="shared" si="20"/>
        <v>145737.92483660131</v>
      </c>
      <c r="AW23" s="77">
        <f>'市区町村別_在宅(医科)'!AW23</f>
        <v>3318</v>
      </c>
      <c r="AX23" s="77">
        <v>693</v>
      </c>
      <c r="AY23" s="77">
        <v>693</v>
      </c>
      <c r="AZ23" s="53">
        <f t="shared" si="21"/>
        <v>0.20886075949367089</v>
      </c>
      <c r="BA23" s="53">
        <f t="shared" si="22"/>
        <v>0.20886075949367089</v>
      </c>
      <c r="BB23" s="77">
        <v>96988740</v>
      </c>
      <c r="BC23" s="77">
        <v>96988740</v>
      </c>
      <c r="BD23" s="77">
        <f t="shared" si="23"/>
        <v>139954.89177489179</v>
      </c>
      <c r="BE23" s="77">
        <f t="shared" si="24"/>
        <v>139954.89177489179</v>
      </c>
      <c r="BF23" s="77">
        <f>'市区町村別_在宅(医科)'!BF23</f>
        <v>1545</v>
      </c>
      <c r="BG23" s="77">
        <v>375</v>
      </c>
      <c r="BH23" s="77">
        <v>375</v>
      </c>
      <c r="BI23" s="53">
        <f t="shared" si="25"/>
        <v>0.24271844660194175</v>
      </c>
      <c r="BJ23" s="53">
        <f t="shared" si="26"/>
        <v>0.24271844660194175</v>
      </c>
      <c r="BK23" s="77">
        <v>50579040</v>
      </c>
      <c r="BL23" s="77">
        <v>50579040</v>
      </c>
      <c r="BM23" s="77">
        <f t="shared" si="27"/>
        <v>134877.44</v>
      </c>
      <c r="BN23" s="77">
        <f t="shared" si="28"/>
        <v>134877.44</v>
      </c>
      <c r="BO23" s="77">
        <f>'市区町村別_在宅(医科)'!BO23</f>
        <v>25948</v>
      </c>
      <c r="BP23" s="77">
        <f t="shared" ref="BP23:BQ78" si="52">SUM(E23,N23,W23,AF23,AO23,AX23,BG23)</f>
        <v>2266</v>
      </c>
      <c r="BQ23" s="77">
        <f t="shared" si="52"/>
        <v>2266</v>
      </c>
      <c r="BR23" s="53">
        <f t="shared" si="30"/>
        <v>8.7328503160166493E-2</v>
      </c>
      <c r="BS23" s="53">
        <f t="shared" si="31"/>
        <v>8.7328503160166493E-2</v>
      </c>
      <c r="BT23" s="77">
        <f t="shared" si="32"/>
        <v>324754390</v>
      </c>
      <c r="BU23" s="77">
        <f t="shared" si="32"/>
        <v>324754390</v>
      </c>
      <c r="BV23" s="77">
        <f t="shared" si="33"/>
        <v>143316.14739629303</v>
      </c>
      <c r="BW23" s="77">
        <f t="shared" si="34"/>
        <v>143316.14739629303</v>
      </c>
      <c r="BY23" s="90">
        <v>17</v>
      </c>
      <c r="BZ23" s="23" t="s">
        <v>93</v>
      </c>
      <c r="CA23" s="133">
        <v>24918</v>
      </c>
      <c r="CB23" s="133">
        <v>2165</v>
      </c>
      <c r="CC23" s="133">
        <v>2164</v>
      </c>
      <c r="CD23" s="27">
        <v>8.6884982743398342E-2</v>
      </c>
      <c r="CE23" s="27">
        <v>8.6844851111646193E-2</v>
      </c>
      <c r="CF23" s="133">
        <v>304476740</v>
      </c>
      <c r="CG23" s="133">
        <v>304473290</v>
      </c>
      <c r="CH23" s="133">
        <v>140635.90762124711</v>
      </c>
      <c r="CI23" s="133">
        <v>140699.30221811461</v>
      </c>
      <c r="CK23" s="42" t="str">
        <f t="shared" si="35"/>
        <v>豊中市</v>
      </c>
      <c r="CL23" s="86">
        <f t="shared" si="36"/>
        <v>8.0900637499434838E-2</v>
      </c>
      <c r="CM23" s="86">
        <f t="shared" si="37"/>
        <v>8.1000000000000003E-2</v>
      </c>
      <c r="CN23" s="86">
        <f t="shared" si="38"/>
        <v>7.7493208548592249E-2</v>
      </c>
      <c r="CO23" s="86">
        <f t="shared" si="39"/>
        <v>7.6999999999999999E-2</v>
      </c>
      <c r="CP23" s="136">
        <f t="shared" si="40"/>
        <v>0.40000000000000036</v>
      </c>
      <c r="CQ23" s="42" t="str">
        <f t="shared" si="41"/>
        <v>豊中市</v>
      </c>
      <c r="CR23" s="86">
        <f t="shared" si="0"/>
        <v>8.06142902355583E-2</v>
      </c>
      <c r="CS23" s="86">
        <f t="shared" si="42"/>
        <v>8.1000000000000003E-2</v>
      </c>
      <c r="CT23" s="86">
        <f t="shared" si="43"/>
        <v>7.7257666881271295E-2</v>
      </c>
      <c r="CU23" s="86">
        <f t="shared" si="44"/>
        <v>7.6999999999999999E-2</v>
      </c>
      <c r="CV23" s="136">
        <f t="shared" si="45"/>
        <v>0.40000000000000036</v>
      </c>
      <c r="CW23" s="43"/>
      <c r="CX23" s="86">
        <f t="shared" si="46"/>
        <v>7.6999999999999999E-2</v>
      </c>
      <c r="CY23" s="86">
        <f t="shared" si="47"/>
        <v>7.4999999999999997E-2</v>
      </c>
      <c r="CZ23" s="136">
        <f t="shared" si="48"/>
        <v>0.20000000000000018</v>
      </c>
      <c r="DA23" s="86">
        <f t="shared" si="49"/>
        <v>7.6999999999999999E-2</v>
      </c>
      <c r="DB23" s="86">
        <f t="shared" si="50"/>
        <v>7.4999999999999997E-2</v>
      </c>
      <c r="DC23" s="136">
        <f t="shared" si="51"/>
        <v>0.20000000000000018</v>
      </c>
      <c r="DD23" s="149">
        <v>0</v>
      </c>
    </row>
    <row r="24" spans="2:108" s="15" customFormat="1" ht="13.5" customHeight="1">
      <c r="B24" s="52">
        <v>18</v>
      </c>
      <c r="C24" s="23" t="s">
        <v>56</v>
      </c>
      <c r="D24" s="133">
        <f>'市区町村別_在宅(医科)'!D24</f>
        <v>27</v>
      </c>
      <c r="E24" s="77">
        <v>1</v>
      </c>
      <c r="F24" s="77">
        <v>1</v>
      </c>
      <c r="G24" s="53">
        <f t="shared" si="1"/>
        <v>3.7037037037037035E-2</v>
      </c>
      <c r="H24" s="53">
        <f t="shared" si="2"/>
        <v>3.7037037037037035E-2</v>
      </c>
      <c r="I24" s="77">
        <v>563830</v>
      </c>
      <c r="J24" s="77">
        <v>563830</v>
      </c>
      <c r="K24" s="77">
        <f t="shared" si="3"/>
        <v>563830</v>
      </c>
      <c r="L24" s="77">
        <f t="shared" si="4"/>
        <v>563830</v>
      </c>
      <c r="M24" s="133">
        <f>'市区町村別_在宅(医科)'!M24</f>
        <v>107</v>
      </c>
      <c r="N24" s="77">
        <v>18</v>
      </c>
      <c r="O24" s="77">
        <v>18</v>
      </c>
      <c r="P24" s="53">
        <f t="shared" si="5"/>
        <v>0.16822429906542055</v>
      </c>
      <c r="Q24" s="53">
        <f t="shared" si="6"/>
        <v>0.16822429906542055</v>
      </c>
      <c r="R24" s="77">
        <v>3484540</v>
      </c>
      <c r="S24" s="77">
        <v>3484540</v>
      </c>
      <c r="T24" s="77">
        <f t="shared" si="7"/>
        <v>193585.55555555556</v>
      </c>
      <c r="U24" s="77">
        <f t="shared" si="8"/>
        <v>193585.55555555556</v>
      </c>
      <c r="V24" s="133">
        <f>'市区町村別_在宅(医科)'!V24</f>
        <v>7159</v>
      </c>
      <c r="W24" s="77">
        <v>170</v>
      </c>
      <c r="X24" s="77">
        <v>170</v>
      </c>
      <c r="Y24" s="53">
        <f t="shared" si="9"/>
        <v>2.3746333286771896E-2</v>
      </c>
      <c r="Z24" s="53">
        <f t="shared" si="10"/>
        <v>2.3746333286771896E-2</v>
      </c>
      <c r="AA24" s="77">
        <v>30520360</v>
      </c>
      <c r="AB24" s="77">
        <v>30520360</v>
      </c>
      <c r="AC24" s="77">
        <f t="shared" si="11"/>
        <v>179531.5294117647</v>
      </c>
      <c r="AD24" s="77">
        <f t="shared" si="12"/>
        <v>179531.5294117647</v>
      </c>
      <c r="AE24" s="77">
        <f>'市区町村別_在宅(医科)'!AE24</f>
        <v>6564</v>
      </c>
      <c r="AF24" s="77">
        <v>360</v>
      </c>
      <c r="AG24" s="77">
        <v>360</v>
      </c>
      <c r="AH24" s="53">
        <f t="shared" si="13"/>
        <v>5.4844606946983544E-2</v>
      </c>
      <c r="AI24" s="53">
        <f t="shared" si="14"/>
        <v>5.4844606946983544E-2</v>
      </c>
      <c r="AJ24" s="77">
        <v>57664490</v>
      </c>
      <c r="AK24" s="77">
        <v>57664490</v>
      </c>
      <c r="AL24" s="77">
        <f t="shared" si="15"/>
        <v>160179.13888888888</v>
      </c>
      <c r="AM24" s="77">
        <f t="shared" si="16"/>
        <v>160179.13888888888</v>
      </c>
      <c r="AN24" s="77">
        <f>'市区町村別_在宅(医科)'!AN24</f>
        <v>5067</v>
      </c>
      <c r="AO24" s="77">
        <v>627</v>
      </c>
      <c r="AP24" s="77">
        <v>627</v>
      </c>
      <c r="AQ24" s="53">
        <f t="shared" si="17"/>
        <v>0.12374185908821789</v>
      </c>
      <c r="AR24" s="53">
        <f t="shared" si="18"/>
        <v>0.12374185908821789</v>
      </c>
      <c r="AS24" s="77">
        <v>105924280</v>
      </c>
      <c r="AT24" s="77">
        <v>105924280</v>
      </c>
      <c r="AU24" s="77">
        <f t="shared" si="19"/>
        <v>168938.24561403508</v>
      </c>
      <c r="AV24" s="77">
        <f t="shared" si="20"/>
        <v>168938.24561403508</v>
      </c>
      <c r="AW24" s="77">
        <f>'市区町村別_在宅(医科)'!AW24</f>
        <v>2929</v>
      </c>
      <c r="AX24" s="77">
        <v>631</v>
      </c>
      <c r="AY24" s="77">
        <v>631</v>
      </c>
      <c r="AZ24" s="53">
        <f t="shared" si="21"/>
        <v>0.21543188801638785</v>
      </c>
      <c r="BA24" s="53">
        <f t="shared" si="22"/>
        <v>0.21543188801638785</v>
      </c>
      <c r="BB24" s="77">
        <v>94873140</v>
      </c>
      <c r="BC24" s="77">
        <v>94873140</v>
      </c>
      <c r="BD24" s="77">
        <f t="shared" si="23"/>
        <v>150353.6291600634</v>
      </c>
      <c r="BE24" s="77">
        <f t="shared" si="24"/>
        <v>150353.6291600634</v>
      </c>
      <c r="BF24" s="77">
        <f>'市区町村別_在宅(医科)'!BF24</f>
        <v>1344</v>
      </c>
      <c r="BG24" s="77">
        <v>329</v>
      </c>
      <c r="BH24" s="77">
        <v>329</v>
      </c>
      <c r="BI24" s="53">
        <f t="shared" si="25"/>
        <v>0.24479166666666666</v>
      </c>
      <c r="BJ24" s="53">
        <f t="shared" si="26"/>
        <v>0.24479166666666666</v>
      </c>
      <c r="BK24" s="77">
        <v>49288360</v>
      </c>
      <c r="BL24" s="77">
        <v>49288360</v>
      </c>
      <c r="BM24" s="77">
        <f t="shared" si="27"/>
        <v>149812.6443768997</v>
      </c>
      <c r="BN24" s="77">
        <f t="shared" si="28"/>
        <v>149812.6443768997</v>
      </c>
      <c r="BO24" s="77">
        <f>'市区町村別_在宅(医科)'!BO24</f>
        <v>23197</v>
      </c>
      <c r="BP24" s="77">
        <f t="shared" si="52"/>
        <v>2136</v>
      </c>
      <c r="BQ24" s="77">
        <f t="shared" si="52"/>
        <v>2136</v>
      </c>
      <c r="BR24" s="53">
        <f t="shared" si="30"/>
        <v>9.2080872526619825E-2</v>
      </c>
      <c r="BS24" s="53">
        <f t="shared" si="31"/>
        <v>9.2080872526619825E-2</v>
      </c>
      <c r="BT24" s="77">
        <f t="shared" ref="BT24:BU80" si="53">SUM(I24,R24,AA24,AJ24,AS24,BB24,BK24)</f>
        <v>342319000</v>
      </c>
      <c r="BU24" s="77">
        <f t="shared" si="53"/>
        <v>342319000</v>
      </c>
      <c r="BV24" s="77">
        <f t="shared" si="33"/>
        <v>160261.70411985018</v>
      </c>
      <c r="BW24" s="77">
        <f t="shared" si="34"/>
        <v>160261.70411985018</v>
      </c>
      <c r="BY24" s="90">
        <v>18</v>
      </c>
      <c r="BZ24" s="23" t="s">
        <v>56</v>
      </c>
      <c r="CA24" s="133">
        <v>22386</v>
      </c>
      <c r="CB24" s="133">
        <v>2047</v>
      </c>
      <c r="CC24" s="133">
        <v>2047</v>
      </c>
      <c r="CD24" s="27">
        <v>9.1441079245957291E-2</v>
      </c>
      <c r="CE24" s="27">
        <v>9.1441079245957291E-2</v>
      </c>
      <c r="CF24" s="133">
        <v>316086820</v>
      </c>
      <c r="CG24" s="133">
        <v>316086820</v>
      </c>
      <c r="CH24" s="133">
        <v>154414.66536394725</v>
      </c>
      <c r="CI24" s="133">
        <v>154414.66536394725</v>
      </c>
      <c r="CK24" s="42" t="str">
        <f t="shared" si="35"/>
        <v>堺市堺区</v>
      </c>
      <c r="CL24" s="86">
        <f t="shared" si="36"/>
        <v>8.034885129406065E-2</v>
      </c>
      <c r="CM24" s="86">
        <f t="shared" si="37"/>
        <v>0.08</v>
      </c>
      <c r="CN24" s="86">
        <f t="shared" si="38"/>
        <v>7.6374530570910162E-2</v>
      </c>
      <c r="CO24" s="86">
        <f t="shared" si="39"/>
        <v>7.5999999999999998E-2</v>
      </c>
      <c r="CP24" s="136">
        <f t="shared" si="40"/>
        <v>0.40000000000000036</v>
      </c>
      <c r="CQ24" s="42" t="str">
        <f t="shared" si="41"/>
        <v>旭区</v>
      </c>
      <c r="CR24" s="86">
        <f t="shared" si="0"/>
        <v>8.0087089561021535E-2</v>
      </c>
      <c r="CS24" s="86">
        <f t="shared" si="42"/>
        <v>0.08</v>
      </c>
      <c r="CT24" s="86">
        <f t="shared" si="43"/>
        <v>7.888103289271442E-2</v>
      </c>
      <c r="CU24" s="86">
        <f t="shared" si="44"/>
        <v>7.9000000000000001E-2</v>
      </c>
      <c r="CV24" s="136">
        <f t="shared" si="45"/>
        <v>0.10000000000000009</v>
      </c>
      <c r="CW24" s="43"/>
      <c r="CX24" s="86">
        <f t="shared" si="46"/>
        <v>7.6999999999999999E-2</v>
      </c>
      <c r="CY24" s="86">
        <f t="shared" si="47"/>
        <v>7.4999999999999997E-2</v>
      </c>
      <c r="CZ24" s="136">
        <f t="shared" si="48"/>
        <v>0.20000000000000018</v>
      </c>
      <c r="DA24" s="86">
        <f t="shared" si="49"/>
        <v>7.6999999999999999E-2</v>
      </c>
      <c r="DB24" s="86">
        <f t="shared" si="50"/>
        <v>7.4999999999999997E-2</v>
      </c>
      <c r="DC24" s="136">
        <f t="shared" si="51"/>
        <v>0.20000000000000018</v>
      </c>
      <c r="DD24" s="149">
        <v>0</v>
      </c>
    </row>
    <row r="25" spans="2:108" s="15" customFormat="1" ht="13.5" customHeight="1">
      <c r="B25" s="52">
        <v>19</v>
      </c>
      <c r="C25" s="23" t="s">
        <v>94</v>
      </c>
      <c r="D25" s="133">
        <f>'市区町村別_在宅(医科)'!D25</f>
        <v>33</v>
      </c>
      <c r="E25" s="77">
        <v>3</v>
      </c>
      <c r="F25" s="77">
        <v>3</v>
      </c>
      <c r="G25" s="53">
        <f t="shared" si="1"/>
        <v>9.0909090909090912E-2</v>
      </c>
      <c r="H25" s="53">
        <f t="shared" si="2"/>
        <v>9.0909090909090912E-2</v>
      </c>
      <c r="I25" s="77">
        <v>646070</v>
      </c>
      <c r="J25" s="77">
        <v>646070</v>
      </c>
      <c r="K25" s="77">
        <f t="shared" si="3"/>
        <v>215356.66666666666</v>
      </c>
      <c r="L25" s="77">
        <f t="shared" si="4"/>
        <v>215356.66666666666</v>
      </c>
      <c r="M25" s="133">
        <f>'市区町村別_在宅(医科)'!M25</f>
        <v>145</v>
      </c>
      <c r="N25" s="77">
        <v>16</v>
      </c>
      <c r="O25" s="77">
        <v>16</v>
      </c>
      <c r="P25" s="53">
        <f t="shared" si="5"/>
        <v>0.1103448275862069</v>
      </c>
      <c r="Q25" s="53">
        <f t="shared" si="6"/>
        <v>0.1103448275862069</v>
      </c>
      <c r="R25" s="77">
        <v>2726030</v>
      </c>
      <c r="S25" s="77">
        <v>2726030</v>
      </c>
      <c r="T25" s="77">
        <f t="shared" si="7"/>
        <v>170376.875</v>
      </c>
      <c r="U25" s="77">
        <f t="shared" si="8"/>
        <v>170376.875</v>
      </c>
      <c r="V25" s="133">
        <f>'市区町村別_在宅(医科)'!V25</f>
        <v>5178</v>
      </c>
      <c r="W25" s="77">
        <v>128</v>
      </c>
      <c r="X25" s="77">
        <v>128</v>
      </c>
      <c r="Y25" s="53">
        <f t="shared" si="9"/>
        <v>2.4719969100038625E-2</v>
      </c>
      <c r="Z25" s="53">
        <f t="shared" si="10"/>
        <v>2.4719969100038625E-2</v>
      </c>
      <c r="AA25" s="77">
        <v>21802290</v>
      </c>
      <c r="AB25" s="77">
        <v>21802290</v>
      </c>
      <c r="AC25" s="77">
        <f t="shared" si="11"/>
        <v>170330.390625</v>
      </c>
      <c r="AD25" s="77">
        <f t="shared" si="12"/>
        <v>170330.390625</v>
      </c>
      <c r="AE25" s="77">
        <f>'市区町村別_在宅(医科)'!AE25</f>
        <v>4624</v>
      </c>
      <c r="AF25" s="77">
        <v>264</v>
      </c>
      <c r="AG25" s="77">
        <v>264</v>
      </c>
      <c r="AH25" s="53">
        <f t="shared" si="13"/>
        <v>5.7093425605536333E-2</v>
      </c>
      <c r="AI25" s="53">
        <f t="shared" si="14"/>
        <v>5.7093425605536333E-2</v>
      </c>
      <c r="AJ25" s="77">
        <v>36272680</v>
      </c>
      <c r="AK25" s="77">
        <v>36272680</v>
      </c>
      <c r="AL25" s="77">
        <f t="shared" si="15"/>
        <v>137396.51515151514</v>
      </c>
      <c r="AM25" s="77">
        <f t="shared" si="16"/>
        <v>137396.51515151514</v>
      </c>
      <c r="AN25" s="77">
        <f>'市区町村別_在宅(医科)'!AN25</f>
        <v>3315</v>
      </c>
      <c r="AO25" s="77">
        <v>363</v>
      </c>
      <c r="AP25" s="77">
        <v>363</v>
      </c>
      <c r="AQ25" s="53">
        <f t="shared" si="17"/>
        <v>0.10950226244343891</v>
      </c>
      <c r="AR25" s="53">
        <f t="shared" si="18"/>
        <v>0.10950226244343891</v>
      </c>
      <c r="AS25" s="77">
        <v>60178620</v>
      </c>
      <c r="AT25" s="77">
        <v>60178620</v>
      </c>
      <c r="AU25" s="77">
        <f t="shared" si="19"/>
        <v>165781.32231404958</v>
      </c>
      <c r="AV25" s="77">
        <f t="shared" si="20"/>
        <v>165781.32231404958</v>
      </c>
      <c r="AW25" s="77">
        <f>'市区町村別_在宅(医科)'!AW25</f>
        <v>1923</v>
      </c>
      <c r="AX25" s="77">
        <v>357</v>
      </c>
      <c r="AY25" s="77">
        <v>357</v>
      </c>
      <c r="AZ25" s="53">
        <f t="shared" si="21"/>
        <v>0.18564742589703589</v>
      </c>
      <c r="BA25" s="53">
        <f t="shared" si="22"/>
        <v>0.18564742589703589</v>
      </c>
      <c r="BB25" s="77">
        <v>52881790</v>
      </c>
      <c r="BC25" s="77">
        <v>52843510</v>
      </c>
      <c r="BD25" s="77">
        <f t="shared" si="23"/>
        <v>148128.26330532212</v>
      </c>
      <c r="BE25" s="77">
        <f t="shared" si="24"/>
        <v>148021.03641456584</v>
      </c>
      <c r="BF25" s="77">
        <f>'市区町村別_在宅(医科)'!BF25</f>
        <v>828</v>
      </c>
      <c r="BG25" s="77">
        <v>168</v>
      </c>
      <c r="BH25" s="77">
        <v>168</v>
      </c>
      <c r="BI25" s="53">
        <f t="shared" si="25"/>
        <v>0.20289855072463769</v>
      </c>
      <c r="BJ25" s="53">
        <f t="shared" si="26"/>
        <v>0.20289855072463769</v>
      </c>
      <c r="BK25" s="77">
        <v>30708980</v>
      </c>
      <c r="BL25" s="77">
        <v>30708980</v>
      </c>
      <c r="BM25" s="77">
        <f t="shared" si="27"/>
        <v>182791.54761904763</v>
      </c>
      <c r="BN25" s="77">
        <f t="shared" si="28"/>
        <v>182791.54761904763</v>
      </c>
      <c r="BO25" s="77">
        <f>'市区町村別_在宅(医科)'!BO25</f>
        <v>16046</v>
      </c>
      <c r="BP25" s="77">
        <f t="shared" si="52"/>
        <v>1299</v>
      </c>
      <c r="BQ25" s="77">
        <f t="shared" si="52"/>
        <v>1299</v>
      </c>
      <c r="BR25" s="53">
        <f t="shared" si="30"/>
        <v>8.0954755079147456E-2</v>
      </c>
      <c r="BS25" s="53">
        <f t="shared" si="31"/>
        <v>8.0954755079147456E-2</v>
      </c>
      <c r="BT25" s="77">
        <f t="shared" si="53"/>
        <v>205216460</v>
      </c>
      <c r="BU25" s="77">
        <f t="shared" si="53"/>
        <v>205178180</v>
      </c>
      <c r="BV25" s="77">
        <f t="shared" si="33"/>
        <v>157980.3387220939</v>
      </c>
      <c r="BW25" s="77">
        <f t="shared" si="34"/>
        <v>157950.86989992301</v>
      </c>
      <c r="BY25" s="90">
        <v>19</v>
      </c>
      <c r="BZ25" s="23" t="s">
        <v>94</v>
      </c>
      <c r="CA25" s="133">
        <v>15563</v>
      </c>
      <c r="CB25" s="133">
        <v>1209</v>
      </c>
      <c r="CC25" s="133">
        <v>1209</v>
      </c>
      <c r="CD25" s="27">
        <v>7.768425110839812E-2</v>
      </c>
      <c r="CE25" s="27">
        <v>7.768425110839812E-2</v>
      </c>
      <c r="CF25" s="133">
        <v>190048750</v>
      </c>
      <c r="CG25" s="133">
        <v>190034030</v>
      </c>
      <c r="CH25" s="133">
        <v>157194.9958643507</v>
      </c>
      <c r="CI25" s="133">
        <v>157182.8205128205</v>
      </c>
      <c r="CK25" s="42" t="str">
        <f t="shared" si="35"/>
        <v>旭区</v>
      </c>
      <c r="CL25" s="86">
        <f t="shared" si="36"/>
        <v>8.0204778156996587E-2</v>
      </c>
      <c r="CM25" s="86">
        <f t="shared" si="37"/>
        <v>0.08</v>
      </c>
      <c r="CN25" s="86">
        <f t="shared" si="38"/>
        <v>7.9126959729480473E-2</v>
      </c>
      <c r="CO25" s="86">
        <f t="shared" si="39"/>
        <v>7.9000000000000001E-2</v>
      </c>
      <c r="CP25" s="136">
        <f t="shared" si="40"/>
        <v>0.10000000000000009</v>
      </c>
      <c r="CQ25" s="42" t="str">
        <f t="shared" si="41"/>
        <v>淀川区</v>
      </c>
      <c r="CR25" s="86">
        <f t="shared" si="0"/>
        <v>7.9926687385449044E-2</v>
      </c>
      <c r="CS25" s="86">
        <f t="shared" si="42"/>
        <v>0.08</v>
      </c>
      <c r="CT25" s="86">
        <f t="shared" si="43"/>
        <v>7.7624611246532735E-2</v>
      </c>
      <c r="CU25" s="86">
        <f t="shared" si="44"/>
        <v>7.8E-2</v>
      </c>
      <c r="CV25" s="136">
        <f t="shared" si="45"/>
        <v>0.20000000000000018</v>
      </c>
      <c r="CW25" s="43"/>
      <c r="CX25" s="86">
        <f t="shared" si="46"/>
        <v>7.6999999999999999E-2</v>
      </c>
      <c r="CY25" s="86">
        <f t="shared" si="47"/>
        <v>7.4999999999999997E-2</v>
      </c>
      <c r="CZ25" s="136">
        <f t="shared" si="48"/>
        <v>0.20000000000000018</v>
      </c>
      <c r="DA25" s="86">
        <f t="shared" si="49"/>
        <v>7.6999999999999999E-2</v>
      </c>
      <c r="DB25" s="86">
        <f t="shared" si="50"/>
        <v>7.4999999999999997E-2</v>
      </c>
      <c r="DC25" s="136">
        <f t="shared" si="51"/>
        <v>0.20000000000000018</v>
      </c>
      <c r="DD25" s="149">
        <v>0</v>
      </c>
    </row>
    <row r="26" spans="2:108" s="15" customFormat="1" ht="13.5" customHeight="1">
      <c r="B26" s="52">
        <v>20</v>
      </c>
      <c r="C26" s="23" t="s">
        <v>95</v>
      </c>
      <c r="D26" s="133">
        <f>'市区町村別_在宅(医科)'!D26</f>
        <v>41</v>
      </c>
      <c r="E26" s="77">
        <v>3</v>
      </c>
      <c r="F26" s="77">
        <v>3</v>
      </c>
      <c r="G26" s="53">
        <f t="shared" si="1"/>
        <v>7.3170731707317069E-2</v>
      </c>
      <c r="H26" s="53">
        <f t="shared" si="2"/>
        <v>7.3170731707317069E-2</v>
      </c>
      <c r="I26" s="77">
        <v>659700</v>
      </c>
      <c r="J26" s="77">
        <v>659700</v>
      </c>
      <c r="K26" s="77">
        <f t="shared" si="3"/>
        <v>219900</v>
      </c>
      <c r="L26" s="77">
        <f t="shared" si="4"/>
        <v>219900</v>
      </c>
      <c r="M26" s="133">
        <f>'市区町村別_在宅(医科)'!M26</f>
        <v>122</v>
      </c>
      <c r="N26" s="77">
        <v>11</v>
      </c>
      <c r="O26" s="77">
        <v>11</v>
      </c>
      <c r="P26" s="53">
        <f t="shared" si="5"/>
        <v>9.0163934426229511E-2</v>
      </c>
      <c r="Q26" s="53">
        <f t="shared" si="6"/>
        <v>9.0163934426229511E-2</v>
      </c>
      <c r="R26" s="77">
        <v>1509090</v>
      </c>
      <c r="S26" s="77">
        <v>1509090</v>
      </c>
      <c r="T26" s="77">
        <f t="shared" si="7"/>
        <v>137190</v>
      </c>
      <c r="U26" s="77">
        <f t="shared" si="8"/>
        <v>137190</v>
      </c>
      <c r="V26" s="133">
        <f>'市区町村別_在宅(医科)'!V26</f>
        <v>8730</v>
      </c>
      <c r="W26" s="77">
        <v>180</v>
      </c>
      <c r="X26" s="77">
        <v>180</v>
      </c>
      <c r="Y26" s="53">
        <f t="shared" si="9"/>
        <v>2.0618556701030927E-2</v>
      </c>
      <c r="Z26" s="53">
        <f t="shared" si="10"/>
        <v>2.0618556701030927E-2</v>
      </c>
      <c r="AA26" s="77">
        <v>26270410</v>
      </c>
      <c r="AB26" s="77">
        <v>26270410</v>
      </c>
      <c r="AC26" s="77">
        <f t="shared" si="11"/>
        <v>145946.72222222222</v>
      </c>
      <c r="AD26" s="77">
        <f t="shared" si="12"/>
        <v>145946.72222222222</v>
      </c>
      <c r="AE26" s="77">
        <f>'市区町村別_在宅(医科)'!AE26</f>
        <v>7243</v>
      </c>
      <c r="AF26" s="77">
        <v>375</v>
      </c>
      <c r="AG26" s="77">
        <v>375</v>
      </c>
      <c r="AH26" s="53">
        <f t="shared" si="13"/>
        <v>5.1774126743062268E-2</v>
      </c>
      <c r="AI26" s="53">
        <f t="shared" si="14"/>
        <v>5.1774126743062268E-2</v>
      </c>
      <c r="AJ26" s="77">
        <v>54623110</v>
      </c>
      <c r="AK26" s="77">
        <v>54623110</v>
      </c>
      <c r="AL26" s="77">
        <f t="shared" si="15"/>
        <v>145661.62666666668</v>
      </c>
      <c r="AM26" s="77">
        <f t="shared" si="16"/>
        <v>145661.62666666668</v>
      </c>
      <c r="AN26" s="77">
        <f>'市区町村別_在宅(医科)'!AN26</f>
        <v>5001</v>
      </c>
      <c r="AO26" s="77">
        <v>605</v>
      </c>
      <c r="AP26" s="77">
        <v>605</v>
      </c>
      <c r="AQ26" s="53">
        <f t="shared" si="17"/>
        <v>0.1209758048390322</v>
      </c>
      <c r="AR26" s="53">
        <f t="shared" si="18"/>
        <v>0.1209758048390322</v>
      </c>
      <c r="AS26" s="77">
        <v>86505100</v>
      </c>
      <c r="AT26" s="77">
        <v>86505100</v>
      </c>
      <c r="AU26" s="77">
        <f t="shared" si="19"/>
        <v>142983.63636363635</v>
      </c>
      <c r="AV26" s="77">
        <f t="shared" si="20"/>
        <v>142983.63636363635</v>
      </c>
      <c r="AW26" s="77">
        <f>'市区町村別_在宅(医科)'!AW26</f>
        <v>2752</v>
      </c>
      <c r="AX26" s="77">
        <v>527</v>
      </c>
      <c r="AY26" s="77">
        <v>527</v>
      </c>
      <c r="AZ26" s="53">
        <f t="shared" si="21"/>
        <v>0.19149709302325582</v>
      </c>
      <c r="BA26" s="53">
        <f t="shared" si="22"/>
        <v>0.19149709302325582</v>
      </c>
      <c r="BB26" s="77">
        <v>76465610</v>
      </c>
      <c r="BC26" s="77">
        <v>76465610</v>
      </c>
      <c r="BD26" s="77">
        <f t="shared" si="23"/>
        <v>145096.03415559774</v>
      </c>
      <c r="BE26" s="77">
        <f t="shared" si="24"/>
        <v>145096.03415559774</v>
      </c>
      <c r="BF26" s="77">
        <f>'市区町村別_在宅(医科)'!BF26</f>
        <v>1209</v>
      </c>
      <c r="BG26" s="77">
        <v>305</v>
      </c>
      <c r="BH26" s="77">
        <v>305</v>
      </c>
      <c r="BI26" s="53">
        <f t="shared" si="25"/>
        <v>0.25227460711331678</v>
      </c>
      <c r="BJ26" s="53">
        <f t="shared" si="26"/>
        <v>0.25227460711331678</v>
      </c>
      <c r="BK26" s="77">
        <v>40802700</v>
      </c>
      <c r="BL26" s="77">
        <v>40802700</v>
      </c>
      <c r="BM26" s="77">
        <f t="shared" si="27"/>
        <v>133779.34426229508</v>
      </c>
      <c r="BN26" s="77">
        <f t="shared" si="28"/>
        <v>133779.34426229508</v>
      </c>
      <c r="BO26" s="77">
        <f>'市区町村別_在宅(医科)'!BO26</f>
        <v>25098</v>
      </c>
      <c r="BP26" s="77">
        <f t="shared" si="52"/>
        <v>2006</v>
      </c>
      <c r="BQ26" s="77">
        <f t="shared" si="52"/>
        <v>2006</v>
      </c>
      <c r="BR26" s="53">
        <f t="shared" si="30"/>
        <v>7.9926687385449044E-2</v>
      </c>
      <c r="BS26" s="53">
        <f t="shared" si="31"/>
        <v>7.9926687385449044E-2</v>
      </c>
      <c r="BT26" s="77">
        <f t="shared" si="53"/>
        <v>286835720</v>
      </c>
      <c r="BU26" s="77">
        <f t="shared" si="53"/>
        <v>286835720</v>
      </c>
      <c r="BV26" s="77">
        <f t="shared" si="33"/>
        <v>142988.89332003988</v>
      </c>
      <c r="BW26" s="77">
        <f t="shared" si="34"/>
        <v>142988.89332003988</v>
      </c>
      <c r="BY26" s="90">
        <v>20</v>
      </c>
      <c r="BZ26" s="23" t="s">
        <v>95</v>
      </c>
      <c r="CA26" s="133">
        <v>23794</v>
      </c>
      <c r="CB26" s="133">
        <v>1847</v>
      </c>
      <c r="CC26" s="133">
        <v>1847</v>
      </c>
      <c r="CD26" s="27">
        <v>7.7624611246532735E-2</v>
      </c>
      <c r="CE26" s="27">
        <v>7.7624611246532735E-2</v>
      </c>
      <c r="CF26" s="133">
        <v>260426700</v>
      </c>
      <c r="CG26" s="133">
        <v>260426700</v>
      </c>
      <c r="CH26" s="133">
        <v>140999.83757444506</v>
      </c>
      <c r="CI26" s="133">
        <v>140999.83757444506</v>
      </c>
      <c r="CK26" s="42" t="str">
        <f t="shared" si="35"/>
        <v>池田市</v>
      </c>
      <c r="CL26" s="86">
        <f t="shared" si="36"/>
        <v>8.0026024723487313E-2</v>
      </c>
      <c r="CM26" s="86">
        <f t="shared" si="37"/>
        <v>0.08</v>
      </c>
      <c r="CN26" s="86">
        <f t="shared" si="38"/>
        <v>7.9538347831030753E-2</v>
      </c>
      <c r="CO26" s="86">
        <f t="shared" si="39"/>
        <v>0.08</v>
      </c>
      <c r="CP26" s="136">
        <f t="shared" si="40"/>
        <v>0</v>
      </c>
      <c r="CQ26" s="42" t="str">
        <f t="shared" si="41"/>
        <v>池田市</v>
      </c>
      <c r="CR26" s="86">
        <f t="shared" si="0"/>
        <v>7.9917588375623502E-2</v>
      </c>
      <c r="CS26" s="86">
        <f t="shared" si="42"/>
        <v>0.08</v>
      </c>
      <c r="CT26" s="86">
        <f t="shared" si="43"/>
        <v>7.9424640400250157E-2</v>
      </c>
      <c r="CU26" s="86">
        <f t="shared" si="44"/>
        <v>7.9000000000000001E-2</v>
      </c>
      <c r="CV26" s="136">
        <f t="shared" si="45"/>
        <v>0.10000000000000009</v>
      </c>
      <c r="CW26" s="43"/>
      <c r="CX26" s="86">
        <f t="shared" si="46"/>
        <v>7.6999999999999999E-2</v>
      </c>
      <c r="CY26" s="86">
        <f t="shared" si="47"/>
        <v>7.4999999999999997E-2</v>
      </c>
      <c r="CZ26" s="136">
        <f t="shared" si="48"/>
        <v>0.20000000000000018</v>
      </c>
      <c r="DA26" s="86">
        <f t="shared" si="49"/>
        <v>7.6999999999999999E-2</v>
      </c>
      <c r="DB26" s="86">
        <f t="shared" si="50"/>
        <v>7.4999999999999997E-2</v>
      </c>
      <c r="DC26" s="136">
        <f t="shared" si="51"/>
        <v>0.20000000000000018</v>
      </c>
      <c r="DD26" s="149">
        <v>0</v>
      </c>
    </row>
    <row r="27" spans="2:108" s="15" customFormat="1" ht="13.5" customHeight="1">
      <c r="B27" s="52">
        <v>21</v>
      </c>
      <c r="C27" s="23" t="s">
        <v>96</v>
      </c>
      <c r="D27" s="133">
        <f>'市区町村別_在宅(医科)'!D27</f>
        <v>40</v>
      </c>
      <c r="E27" s="77">
        <v>4</v>
      </c>
      <c r="F27" s="77">
        <v>4</v>
      </c>
      <c r="G27" s="53">
        <f t="shared" si="1"/>
        <v>0.1</v>
      </c>
      <c r="H27" s="53">
        <f t="shared" si="2"/>
        <v>0.1</v>
      </c>
      <c r="I27" s="77">
        <v>921000</v>
      </c>
      <c r="J27" s="77">
        <v>921000</v>
      </c>
      <c r="K27" s="77">
        <f t="shared" si="3"/>
        <v>230250</v>
      </c>
      <c r="L27" s="77">
        <f t="shared" si="4"/>
        <v>230250</v>
      </c>
      <c r="M27" s="133">
        <f>'市区町村別_在宅(医科)'!M27</f>
        <v>99</v>
      </c>
      <c r="N27" s="77">
        <v>11</v>
      </c>
      <c r="O27" s="77">
        <v>11</v>
      </c>
      <c r="P27" s="53">
        <f t="shared" si="5"/>
        <v>0.1111111111111111</v>
      </c>
      <c r="Q27" s="53">
        <f t="shared" si="6"/>
        <v>0.1111111111111111</v>
      </c>
      <c r="R27" s="77">
        <v>1891090</v>
      </c>
      <c r="S27" s="77">
        <v>1891090</v>
      </c>
      <c r="T27" s="77">
        <f t="shared" si="7"/>
        <v>171917.27272727274</v>
      </c>
      <c r="U27" s="77">
        <f t="shared" si="8"/>
        <v>171917.27272727274</v>
      </c>
      <c r="V27" s="133">
        <f>'市区町村別_在宅(医科)'!V27</f>
        <v>5337</v>
      </c>
      <c r="W27" s="77">
        <v>98</v>
      </c>
      <c r="X27" s="77">
        <v>98</v>
      </c>
      <c r="Y27" s="53">
        <f t="shared" si="9"/>
        <v>1.8362375866591719E-2</v>
      </c>
      <c r="Z27" s="53">
        <f t="shared" si="10"/>
        <v>1.8362375866591719E-2</v>
      </c>
      <c r="AA27" s="77">
        <v>13236420</v>
      </c>
      <c r="AB27" s="77">
        <v>13236420</v>
      </c>
      <c r="AC27" s="77">
        <f t="shared" si="11"/>
        <v>135065.51020408163</v>
      </c>
      <c r="AD27" s="77">
        <f t="shared" si="12"/>
        <v>135065.51020408163</v>
      </c>
      <c r="AE27" s="77">
        <f>'市区町村別_在宅(医科)'!AE27</f>
        <v>4902</v>
      </c>
      <c r="AF27" s="77">
        <v>231</v>
      </c>
      <c r="AG27" s="77">
        <v>231</v>
      </c>
      <c r="AH27" s="53">
        <f t="shared" si="13"/>
        <v>4.7123623011015914E-2</v>
      </c>
      <c r="AI27" s="53">
        <f t="shared" si="14"/>
        <v>4.7123623011015914E-2</v>
      </c>
      <c r="AJ27" s="77">
        <v>32208000</v>
      </c>
      <c r="AK27" s="77">
        <v>32208000</v>
      </c>
      <c r="AL27" s="77">
        <f t="shared" si="15"/>
        <v>139428.57142857142</v>
      </c>
      <c r="AM27" s="77">
        <f t="shared" si="16"/>
        <v>139428.57142857142</v>
      </c>
      <c r="AN27" s="77">
        <f>'市区町村別_在宅(医科)'!AN27</f>
        <v>3509</v>
      </c>
      <c r="AO27" s="77">
        <v>393</v>
      </c>
      <c r="AP27" s="77">
        <v>393</v>
      </c>
      <c r="AQ27" s="53">
        <f t="shared" si="17"/>
        <v>0.11199772014819037</v>
      </c>
      <c r="AR27" s="53">
        <f t="shared" si="18"/>
        <v>0.11199772014819037</v>
      </c>
      <c r="AS27" s="77">
        <v>52279830</v>
      </c>
      <c r="AT27" s="77">
        <v>52279830</v>
      </c>
      <c r="AU27" s="77">
        <f t="shared" si="19"/>
        <v>133027.55725190841</v>
      </c>
      <c r="AV27" s="77">
        <f t="shared" si="20"/>
        <v>133027.55725190841</v>
      </c>
      <c r="AW27" s="77">
        <f>'市区町村別_在宅(医科)'!AW27</f>
        <v>1820</v>
      </c>
      <c r="AX27" s="77">
        <v>337</v>
      </c>
      <c r="AY27" s="77">
        <v>337</v>
      </c>
      <c r="AZ27" s="53">
        <f t="shared" si="21"/>
        <v>0.18516483516483517</v>
      </c>
      <c r="BA27" s="53">
        <f t="shared" si="22"/>
        <v>0.18516483516483517</v>
      </c>
      <c r="BB27" s="77">
        <v>44519290</v>
      </c>
      <c r="BC27" s="77">
        <v>44519290</v>
      </c>
      <c r="BD27" s="77">
        <f t="shared" si="23"/>
        <v>132104.7181008902</v>
      </c>
      <c r="BE27" s="77">
        <f t="shared" si="24"/>
        <v>132104.7181008902</v>
      </c>
      <c r="BF27" s="77">
        <f>'市区町村別_在宅(医科)'!BF27</f>
        <v>658</v>
      </c>
      <c r="BG27" s="77">
        <v>146</v>
      </c>
      <c r="BH27" s="77">
        <v>146</v>
      </c>
      <c r="BI27" s="53">
        <f t="shared" si="25"/>
        <v>0.22188449848024316</v>
      </c>
      <c r="BJ27" s="53">
        <f t="shared" si="26"/>
        <v>0.22188449848024316</v>
      </c>
      <c r="BK27" s="77">
        <v>18878070</v>
      </c>
      <c r="BL27" s="77">
        <v>18878070</v>
      </c>
      <c r="BM27" s="77">
        <f t="shared" si="27"/>
        <v>129301.8493150685</v>
      </c>
      <c r="BN27" s="77">
        <f t="shared" si="28"/>
        <v>129301.8493150685</v>
      </c>
      <c r="BO27" s="77">
        <f>'市区町村別_在宅(医科)'!BO27</f>
        <v>16365</v>
      </c>
      <c r="BP27" s="77">
        <f t="shared" si="52"/>
        <v>1220</v>
      </c>
      <c r="BQ27" s="77">
        <f t="shared" si="52"/>
        <v>1220</v>
      </c>
      <c r="BR27" s="53">
        <f t="shared" si="30"/>
        <v>7.4549343110296359E-2</v>
      </c>
      <c r="BS27" s="53">
        <f t="shared" si="31"/>
        <v>7.4549343110296359E-2</v>
      </c>
      <c r="BT27" s="77">
        <f t="shared" si="53"/>
        <v>163933700</v>
      </c>
      <c r="BU27" s="77">
        <f t="shared" si="53"/>
        <v>163933700</v>
      </c>
      <c r="BV27" s="77">
        <f t="shared" si="33"/>
        <v>134371.88524590165</v>
      </c>
      <c r="BW27" s="77">
        <f t="shared" si="34"/>
        <v>134371.88524590165</v>
      </c>
      <c r="BY27" s="90">
        <v>21</v>
      </c>
      <c r="BZ27" s="23" t="s">
        <v>96</v>
      </c>
      <c r="CA27" s="133">
        <v>15666</v>
      </c>
      <c r="CB27" s="133">
        <v>1169</v>
      </c>
      <c r="CC27" s="133">
        <v>1169</v>
      </c>
      <c r="CD27" s="27">
        <v>7.4620196604110817E-2</v>
      </c>
      <c r="CE27" s="27">
        <v>7.4620196604110817E-2</v>
      </c>
      <c r="CF27" s="133">
        <v>148904950</v>
      </c>
      <c r="CG27" s="133">
        <v>148904950</v>
      </c>
      <c r="CH27" s="133">
        <v>127378.05816937554</v>
      </c>
      <c r="CI27" s="133">
        <v>127378.05816937554</v>
      </c>
      <c r="CK27" s="42" t="str">
        <f t="shared" si="35"/>
        <v>淀川区</v>
      </c>
      <c r="CL27" s="86">
        <f t="shared" si="36"/>
        <v>7.9926687385449044E-2</v>
      </c>
      <c r="CM27" s="86">
        <f t="shared" si="37"/>
        <v>0.08</v>
      </c>
      <c r="CN27" s="86">
        <f t="shared" si="38"/>
        <v>7.7624611246532735E-2</v>
      </c>
      <c r="CO27" s="86">
        <f t="shared" si="39"/>
        <v>7.8E-2</v>
      </c>
      <c r="CP27" s="136">
        <f t="shared" si="40"/>
        <v>0.20000000000000018</v>
      </c>
      <c r="CQ27" s="42" t="str">
        <f t="shared" si="41"/>
        <v>堺市堺区</v>
      </c>
      <c r="CR27" s="86">
        <f t="shared" si="0"/>
        <v>7.9702830379133519E-2</v>
      </c>
      <c r="CS27" s="86">
        <f t="shared" si="42"/>
        <v>0.08</v>
      </c>
      <c r="CT27" s="86">
        <f t="shared" si="43"/>
        <v>7.5488417232794633E-2</v>
      </c>
      <c r="CU27" s="86">
        <f t="shared" si="44"/>
        <v>7.4999999999999997E-2</v>
      </c>
      <c r="CV27" s="136">
        <f t="shared" si="45"/>
        <v>0.50000000000000044</v>
      </c>
      <c r="CW27" s="43"/>
      <c r="CX27" s="86">
        <f t="shared" si="46"/>
        <v>7.6999999999999999E-2</v>
      </c>
      <c r="CY27" s="86">
        <f t="shared" si="47"/>
        <v>7.4999999999999997E-2</v>
      </c>
      <c r="CZ27" s="136">
        <f t="shared" si="48"/>
        <v>0.20000000000000018</v>
      </c>
      <c r="DA27" s="86">
        <f t="shared" si="49"/>
        <v>7.6999999999999999E-2</v>
      </c>
      <c r="DB27" s="86">
        <f t="shared" si="50"/>
        <v>7.4999999999999997E-2</v>
      </c>
      <c r="DC27" s="136">
        <f t="shared" si="51"/>
        <v>0.20000000000000018</v>
      </c>
      <c r="DD27" s="149">
        <v>0</v>
      </c>
    </row>
    <row r="28" spans="2:108" s="15" customFormat="1" ht="13.5" customHeight="1">
      <c r="B28" s="52">
        <v>22</v>
      </c>
      <c r="C28" s="23" t="s">
        <v>57</v>
      </c>
      <c r="D28" s="133">
        <f>'市区町村別_在宅(医科)'!D28</f>
        <v>30</v>
      </c>
      <c r="E28" s="77">
        <v>1</v>
      </c>
      <c r="F28" s="77">
        <v>1</v>
      </c>
      <c r="G28" s="53">
        <f t="shared" si="1"/>
        <v>3.3333333333333333E-2</v>
      </c>
      <c r="H28" s="53">
        <f t="shared" si="2"/>
        <v>3.3333333333333333E-2</v>
      </c>
      <c r="I28" s="77">
        <v>117230</v>
      </c>
      <c r="J28" s="77">
        <v>117230</v>
      </c>
      <c r="K28" s="77">
        <f t="shared" si="3"/>
        <v>117230</v>
      </c>
      <c r="L28" s="77">
        <f t="shared" si="4"/>
        <v>117230</v>
      </c>
      <c r="M28" s="133">
        <f>'市区町村別_在宅(医科)'!M28</f>
        <v>118</v>
      </c>
      <c r="N28" s="77">
        <v>14</v>
      </c>
      <c r="O28" s="77">
        <v>14</v>
      </c>
      <c r="P28" s="53">
        <f t="shared" si="5"/>
        <v>0.11864406779661017</v>
      </c>
      <c r="Q28" s="53">
        <f t="shared" si="6"/>
        <v>0.11864406779661017</v>
      </c>
      <c r="R28" s="77">
        <v>2266220</v>
      </c>
      <c r="S28" s="77">
        <v>2266220</v>
      </c>
      <c r="T28" s="77">
        <f t="shared" si="7"/>
        <v>161872.85714285713</v>
      </c>
      <c r="U28" s="77">
        <f t="shared" si="8"/>
        <v>161872.85714285713</v>
      </c>
      <c r="V28" s="133">
        <f>'市区町村別_在宅(医科)'!V28</f>
        <v>7864</v>
      </c>
      <c r="W28" s="77">
        <v>152</v>
      </c>
      <c r="X28" s="77">
        <v>152</v>
      </c>
      <c r="Y28" s="53">
        <f t="shared" si="9"/>
        <v>1.9328585961342827E-2</v>
      </c>
      <c r="Z28" s="53">
        <f t="shared" si="10"/>
        <v>1.9328585961342827E-2</v>
      </c>
      <c r="AA28" s="77">
        <v>23496190</v>
      </c>
      <c r="AB28" s="77">
        <v>23496190</v>
      </c>
      <c r="AC28" s="77">
        <f t="shared" si="11"/>
        <v>154580.19736842104</v>
      </c>
      <c r="AD28" s="77">
        <f t="shared" si="12"/>
        <v>154580.19736842104</v>
      </c>
      <c r="AE28" s="77">
        <f>'市区町村別_在宅(医科)'!AE28</f>
        <v>6327</v>
      </c>
      <c r="AF28" s="77">
        <v>362</v>
      </c>
      <c r="AG28" s="77">
        <v>362</v>
      </c>
      <c r="AH28" s="53">
        <f t="shared" si="13"/>
        <v>5.7215109846688796E-2</v>
      </c>
      <c r="AI28" s="53">
        <f t="shared" si="14"/>
        <v>5.7215109846688796E-2</v>
      </c>
      <c r="AJ28" s="77">
        <v>56652910</v>
      </c>
      <c r="AK28" s="77">
        <v>56652910</v>
      </c>
      <c r="AL28" s="77">
        <f t="shared" si="15"/>
        <v>156499.75138121546</v>
      </c>
      <c r="AM28" s="77">
        <f t="shared" si="16"/>
        <v>156499.75138121546</v>
      </c>
      <c r="AN28" s="77">
        <f>'市区町村別_在宅(医科)'!AN28</f>
        <v>4262</v>
      </c>
      <c r="AO28" s="77">
        <v>499</v>
      </c>
      <c r="AP28" s="77">
        <v>499</v>
      </c>
      <c r="AQ28" s="53">
        <f t="shared" si="17"/>
        <v>0.11708118254340685</v>
      </c>
      <c r="AR28" s="53">
        <f t="shared" si="18"/>
        <v>0.11708118254340685</v>
      </c>
      <c r="AS28" s="77">
        <v>77518860</v>
      </c>
      <c r="AT28" s="77">
        <v>77518860</v>
      </c>
      <c r="AU28" s="77">
        <f t="shared" si="19"/>
        <v>155348.41683366735</v>
      </c>
      <c r="AV28" s="77">
        <f t="shared" si="20"/>
        <v>155348.41683366735</v>
      </c>
      <c r="AW28" s="77">
        <f>'市区町村別_在宅(医科)'!AW28</f>
        <v>2205</v>
      </c>
      <c r="AX28" s="77">
        <v>450</v>
      </c>
      <c r="AY28" s="77">
        <v>450</v>
      </c>
      <c r="AZ28" s="53">
        <f t="shared" si="21"/>
        <v>0.20408163265306123</v>
      </c>
      <c r="BA28" s="53">
        <f t="shared" si="22"/>
        <v>0.20408163265306123</v>
      </c>
      <c r="BB28" s="77">
        <v>67224430</v>
      </c>
      <c r="BC28" s="77">
        <v>67224430</v>
      </c>
      <c r="BD28" s="77">
        <f t="shared" si="23"/>
        <v>149387.62222222221</v>
      </c>
      <c r="BE28" s="77">
        <f t="shared" si="24"/>
        <v>149387.62222222221</v>
      </c>
      <c r="BF28" s="77">
        <f>'市区町村別_在宅(医科)'!BF28</f>
        <v>975</v>
      </c>
      <c r="BG28" s="77">
        <v>227</v>
      </c>
      <c r="BH28" s="77">
        <v>227</v>
      </c>
      <c r="BI28" s="53">
        <f t="shared" si="25"/>
        <v>0.23282051282051283</v>
      </c>
      <c r="BJ28" s="53">
        <f t="shared" si="26"/>
        <v>0.23282051282051283</v>
      </c>
      <c r="BK28" s="77">
        <v>34087820</v>
      </c>
      <c r="BL28" s="77">
        <v>34087820</v>
      </c>
      <c r="BM28" s="77">
        <f t="shared" si="27"/>
        <v>150166.60792951542</v>
      </c>
      <c r="BN28" s="77">
        <f t="shared" si="28"/>
        <v>150166.60792951542</v>
      </c>
      <c r="BO28" s="77">
        <f>'市区町村別_在宅(医科)'!BO28</f>
        <v>21781</v>
      </c>
      <c r="BP28" s="77">
        <f t="shared" si="52"/>
        <v>1705</v>
      </c>
      <c r="BQ28" s="77">
        <f t="shared" si="52"/>
        <v>1705</v>
      </c>
      <c r="BR28" s="53">
        <f t="shared" si="30"/>
        <v>7.8279234194940539E-2</v>
      </c>
      <c r="BS28" s="53">
        <f t="shared" si="31"/>
        <v>7.8279234194940539E-2</v>
      </c>
      <c r="BT28" s="77">
        <f t="shared" si="53"/>
        <v>261363660</v>
      </c>
      <c r="BU28" s="77">
        <f t="shared" si="53"/>
        <v>261363660</v>
      </c>
      <c r="BV28" s="77">
        <f t="shared" si="33"/>
        <v>153292.46920821114</v>
      </c>
      <c r="BW28" s="77">
        <f t="shared" si="34"/>
        <v>153292.46920821114</v>
      </c>
      <c r="BY28" s="90">
        <v>22</v>
      </c>
      <c r="BZ28" s="23" t="s">
        <v>57</v>
      </c>
      <c r="CA28" s="133">
        <v>20473</v>
      </c>
      <c r="CB28" s="133">
        <v>1596</v>
      </c>
      <c r="CC28" s="133">
        <v>1596</v>
      </c>
      <c r="CD28" s="27">
        <v>7.7956332730913888E-2</v>
      </c>
      <c r="CE28" s="27">
        <v>7.7956332730913888E-2</v>
      </c>
      <c r="CF28" s="133">
        <v>236033370</v>
      </c>
      <c r="CG28" s="133">
        <v>236033370</v>
      </c>
      <c r="CH28" s="133">
        <v>147890.58270676693</v>
      </c>
      <c r="CI28" s="133">
        <v>147890.58270676693</v>
      </c>
      <c r="CK28" s="42" t="str">
        <f t="shared" si="35"/>
        <v>都島区</v>
      </c>
      <c r="CL28" s="86">
        <f t="shared" si="36"/>
        <v>7.8899793388429756E-2</v>
      </c>
      <c r="CM28" s="86">
        <f t="shared" si="37"/>
        <v>7.9000000000000001E-2</v>
      </c>
      <c r="CN28" s="86">
        <f t="shared" si="38"/>
        <v>7.79203056768559E-2</v>
      </c>
      <c r="CO28" s="86">
        <f t="shared" si="39"/>
        <v>7.8E-2</v>
      </c>
      <c r="CP28" s="136">
        <f t="shared" si="40"/>
        <v>0.10000000000000009</v>
      </c>
      <c r="CQ28" s="42" t="str">
        <f t="shared" si="41"/>
        <v>中央区</v>
      </c>
      <c r="CR28" s="86">
        <f t="shared" si="0"/>
        <v>7.8794684634100692E-2</v>
      </c>
      <c r="CS28" s="86">
        <f t="shared" si="42"/>
        <v>7.9000000000000001E-2</v>
      </c>
      <c r="CT28" s="86">
        <f t="shared" si="43"/>
        <v>8.2039028275587414E-2</v>
      </c>
      <c r="CU28" s="86">
        <f t="shared" si="44"/>
        <v>8.2000000000000003E-2</v>
      </c>
      <c r="CV28" s="136">
        <f t="shared" si="45"/>
        <v>-0.30000000000000027</v>
      </c>
      <c r="CW28" s="43"/>
      <c r="CX28" s="86">
        <f t="shared" si="46"/>
        <v>7.6999999999999999E-2</v>
      </c>
      <c r="CY28" s="86">
        <f t="shared" si="47"/>
        <v>7.4999999999999997E-2</v>
      </c>
      <c r="CZ28" s="136">
        <f t="shared" si="48"/>
        <v>0.20000000000000018</v>
      </c>
      <c r="DA28" s="86">
        <f t="shared" si="49"/>
        <v>7.6999999999999999E-2</v>
      </c>
      <c r="DB28" s="86">
        <f t="shared" si="50"/>
        <v>7.4999999999999997E-2</v>
      </c>
      <c r="DC28" s="136">
        <f t="shared" si="51"/>
        <v>0.20000000000000018</v>
      </c>
      <c r="DD28" s="149">
        <v>0</v>
      </c>
    </row>
    <row r="29" spans="2:108" s="15" customFormat="1" ht="13.5" customHeight="1">
      <c r="B29" s="52">
        <v>23</v>
      </c>
      <c r="C29" s="23" t="s">
        <v>97</v>
      </c>
      <c r="D29" s="133">
        <f>'市区町村別_在宅(医科)'!D29</f>
        <v>57</v>
      </c>
      <c r="E29" s="77">
        <v>7</v>
      </c>
      <c r="F29" s="77">
        <v>7</v>
      </c>
      <c r="G29" s="53">
        <f t="shared" si="1"/>
        <v>0.12280701754385964</v>
      </c>
      <c r="H29" s="53">
        <f t="shared" si="2"/>
        <v>0.12280701754385964</v>
      </c>
      <c r="I29" s="77">
        <v>1350800</v>
      </c>
      <c r="J29" s="77">
        <v>1350800</v>
      </c>
      <c r="K29" s="77">
        <f t="shared" si="3"/>
        <v>192971.42857142858</v>
      </c>
      <c r="L29" s="77">
        <f t="shared" si="4"/>
        <v>192971.42857142858</v>
      </c>
      <c r="M29" s="133">
        <f>'市区町村別_在宅(医科)'!M29</f>
        <v>198</v>
      </c>
      <c r="N29" s="77">
        <v>27</v>
      </c>
      <c r="O29" s="77">
        <v>27</v>
      </c>
      <c r="P29" s="53">
        <f t="shared" si="5"/>
        <v>0.13636363636363635</v>
      </c>
      <c r="Q29" s="53">
        <f t="shared" si="6"/>
        <v>0.13636363636363635</v>
      </c>
      <c r="R29" s="77">
        <v>5571940</v>
      </c>
      <c r="S29" s="77">
        <v>5571940</v>
      </c>
      <c r="T29" s="77">
        <f t="shared" si="7"/>
        <v>206368.14814814815</v>
      </c>
      <c r="U29" s="77">
        <f t="shared" si="8"/>
        <v>206368.14814814815</v>
      </c>
      <c r="V29" s="133">
        <f>'市区町村別_在宅(医科)'!V29</f>
        <v>10587</v>
      </c>
      <c r="W29" s="77">
        <v>284</v>
      </c>
      <c r="X29" s="77">
        <v>284</v>
      </c>
      <c r="Y29" s="53">
        <f t="shared" si="9"/>
        <v>2.6825351846604326E-2</v>
      </c>
      <c r="Z29" s="53">
        <f t="shared" si="10"/>
        <v>2.6825351846604326E-2</v>
      </c>
      <c r="AA29" s="77">
        <v>43875540</v>
      </c>
      <c r="AB29" s="77">
        <v>43875540</v>
      </c>
      <c r="AC29" s="77">
        <f t="shared" si="11"/>
        <v>154491.338028169</v>
      </c>
      <c r="AD29" s="77">
        <f t="shared" si="12"/>
        <v>154491.338028169</v>
      </c>
      <c r="AE29" s="77">
        <f>'市区町村別_在宅(医科)'!AE29</f>
        <v>10527</v>
      </c>
      <c r="AF29" s="77">
        <v>612</v>
      </c>
      <c r="AG29" s="77">
        <v>612</v>
      </c>
      <c r="AH29" s="53">
        <f t="shared" si="13"/>
        <v>5.8136221145625534E-2</v>
      </c>
      <c r="AI29" s="53">
        <f t="shared" si="14"/>
        <v>5.8136221145625534E-2</v>
      </c>
      <c r="AJ29" s="77">
        <v>90511340</v>
      </c>
      <c r="AK29" s="77">
        <v>90511340</v>
      </c>
      <c r="AL29" s="77">
        <f t="shared" si="15"/>
        <v>147894.34640522875</v>
      </c>
      <c r="AM29" s="77">
        <f t="shared" si="16"/>
        <v>147894.34640522875</v>
      </c>
      <c r="AN29" s="77">
        <f>'市区町村別_在宅(医科)'!AN29</f>
        <v>7491</v>
      </c>
      <c r="AO29" s="77">
        <v>879</v>
      </c>
      <c r="AP29" s="77">
        <v>879</v>
      </c>
      <c r="AQ29" s="53">
        <f t="shared" si="17"/>
        <v>0.11734080897076492</v>
      </c>
      <c r="AR29" s="53">
        <f t="shared" si="18"/>
        <v>0.11734080897076492</v>
      </c>
      <c r="AS29" s="77">
        <v>132320730</v>
      </c>
      <c r="AT29" s="77">
        <v>132320730</v>
      </c>
      <c r="AU29" s="77">
        <f t="shared" si="19"/>
        <v>150535.52901023891</v>
      </c>
      <c r="AV29" s="77">
        <f t="shared" si="20"/>
        <v>150535.52901023891</v>
      </c>
      <c r="AW29" s="77">
        <f>'市区町村別_在宅(医科)'!AW29</f>
        <v>3637</v>
      </c>
      <c r="AX29" s="77">
        <v>730</v>
      </c>
      <c r="AY29" s="77">
        <v>730</v>
      </c>
      <c r="AZ29" s="53">
        <f t="shared" si="21"/>
        <v>0.20071487489689305</v>
      </c>
      <c r="BA29" s="53">
        <f t="shared" si="22"/>
        <v>0.20071487489689305</v>
      </c>
      <c r="BB29" s="77">
        <v>104938480</v>
      </c>
      <c r="BC29" s="77">
        <v>104938480</v>
      </c>
      <c r="BD29" s="77">
        <f t="shared" si="23"/>
        <v>143751.34246575343</v>
      </c>
      <c r="BE29" s="77">
        <f t="shared" si="24"/>
        <v>143751.34246575343</v>
      </c>
      <c r="BF29" s="77">
        <f>'市区町村別_在宅(医科)'!BF29</f>
        <v>1324</v>
      </c>
      <c r="BG29" s="77">
        <v>326</v>
      </c>
      <c r="BH29" s="77">
        <v>326</v>
      </c>
      <c r="BI29" s="53">
        <f t="shared" si="25"/>
        <v>0.24622356495468278</v>
      </c>
      <c r="BJ29" s="53">
        <f t="shared" si="26"/>
        <v>0.24622356495468278</v>
      </c>
      <c r="BK29" s="77">
        <v>47636760</v>
      </c>
      <c r="BL29" s="77">
        <v>47636760</v>
      </c>
      <c r="BM29" s="77">
        <f t="shared" si="27"/>
        <v>146125.03067484664</v>
      </c>
      <c r="BN29" s="77">
        <f t="shared" si="28"/>
        <v>146125.03067484664</v>
      </c>
      <c r="BO29" s="77">
        <f>'市区町村別_在宅(医科)'!BO29</f>
        <v>33821</v>
      </c>
      <c r="BP29" s="77">
        <f t="shared" si="52"/>
        <v>2865</v>
      </c>
      <c r="BQ29" s="77">
        <f t="shared" si="52"/>
        <v>2865</v>
      </c>
      <c r="BR29" s="53">
        <f t="shared" si="30"/>
        <v>8.4710682711924543E-2</v>
      </c>
      <c r="BS29" s="53">
        <f t="shared" si="31"/>
        <v>8.4710682711924543E-2</v>
      </c>
      <c r="BT29" s="77">
        <f t="shared" si="53"/>
        <v>426205590</v>
      </c>
      <c r="BU29" s="77">
        <f t="shared" si="53"/>
        <v>426205590</v>
      </c>
      <c r="BV29" s="77">
        <f t="shared" si="33"/>
        <v>148762.85863874346</v>
      </c>
      <c r="BW29" s="77">
        <f t="shared" si="34"/>
        <v>148762.85863874346</v>
      </c>
      <c r="BY29" s="90">
        <v>23</v>
      </c>
      <c r="BZ29" s="23" t="s">
        <v>97</v>
      </c>
      <c r="CA29" s="133">
        <v>32694</v>
      </c>
      <c r="CB29" s="133">
        <v>2756</v>
      </c>
      <c r="CC29" s="133">
        <v>2756</v>
      </c>
      <c r="CD29" s="27">
        <v>8.4296812870863158E-2</v>
      </c>
      <c r="CE29" s="27">
        <v>8.4296812870863158E-2</v>
      </c>
      <c r="CF29" s="133">
        <v>388379270</v>
      </c>
      <c r="CG29" s="133">
        <v>388374660</v>
      </c>
      <c r="CH29" s="133">
        <v>140921.36066763426</v>
      </c>
      <c r="CI29" s="133">
        <v>140919.68795355587</v>
      </c>
      <c r="CK29" s="42" t="str">
        <f t="shared" si="35"/>
        <v>中央区</v>
      </c>
      <c r="CL29" s="86">
        <f t="shared" si="36"/>
        <v>7.8794684634100692E-2</v>
      </c>
      <c r="CM29" s="86">
        <f t="shared" si="37"/>
        <v>7.9000000000000001E-2</v>
      </c>
      <c r="CN29" s="86">
        <f t="shared" si="38"/>
        <v>8.2039028275587414E-2</v>
      </c>
      <c r="CO29" s="86">
        <f t="shared" si="39"/>
        <v>8.2000000000000003E-2</v>
      </c>
      <c r="CP29" s="136">
        <f t="shared" si="40"/>
        <v>-0.30000000000000027</v>
      </c>
      <c r="CQ29" s="42" t="str">
        <f t="shared" si="41"/>
        <v>都島区</v>
      </c>
      <c r="CR29" s="86">
        <f t="shared" si="0"/>
        <v>7.8770661157024788E-2</v>
      </c>
      <c r="CS29" s="86">
        <f t="shared" si="42"/>
        <v>7.9000000000000001E-2</v>
      </c>
      <c r="CT29" s="86">
        <f t="shared" si="43"/>
        <v>7.79203056768559E-2</v>
      </c>
      <c r="CU29" s="86">
        <f t="shared" si="44"/>
        <v>7.8E-2</v>
      </c>
      <c r="CV29" s="136">
        <f t="shared" si="45"/>
        <v>0.10000000000000009</v>
      </c>
      <c r="CW29" s="43"/>
      <c r="CX29" s="86">
        <f t="shared" si="46"/>
        <v>7.6999999999999999E-2</v>
      </c>
      <c r="CY29" s="86">
        <f t="shared" si="47"/>
        <v>7.4999999999999997E-2</v>
      </c>
      <c r="CZ29" s="136">
        <f t="shared" si="48"/>
        <v>0.20000000000000018</v>
      </c>
      <c r="DA29" s="86">
        <f t="shared" si="49"/>
        <v>7.6999999999999999E-2</v>
      </c>
      <c r="DB29" s="86">
        <f t="shared" si="50"/>
        <v>7.4999999999999997E-2</v>
      </c>
      <c r="DC29" s="136">
        <f t="shared" si="51"/>
        <v>0.20000000000000018</v>
      </c>
      <c r="DD29" s="149">
        <v>0</v>
      </c>
    </row>
    <row r="30" spans="2:108" s="15" customFormat="1" ht="13.5" customHeight="1">
      <c r="B30" s="52">
        <v>24</v>
      </c>
      <c r="C30" s="23" t="s">
        <v>98</v>
      </c>
      <c r="D30" s="133">
        <f>'市区町村別_在宅(医科)'!D30</f>
        <v>34</v>
      </c>
      <c r="E30" s="77">
        <v>4</v>
      </c>
      <c r="F30" s="77">
        <v>4</v>
      </c>
      <c r="G30" s="53">
        <f t="shared" si="1"/>
        <v>0.11764705882352941</v>
      </c>
      <c r="H30" s="53">
        <f t="shared" si="2"/>
        <v>0.11764705882352941</v>
      </c>
      <c r="I30" s="77">
        <v>339140</v>
      </c>
      <c r="J30" s="77">
        <v>339140</v>
      </c>
      <c r="K30" s="77">
        <f t="shared" si="3"/>
        <v>84785</v>
      </c>
      <c r="L30" s="77">
        <f t="shared" si="4"/>
        <v>84785</v>
      </c>
      <c r="M30" s="133">
        <f>'市区町村別_在宅(医科)'!M30</f>
        <v>91</v>
      </c>
      <c r="N30" s="77">
        <v>12</v>
      </c>
      <c r="O30" s="77">
        <v>12</v>
      </c>
      <c r="P30" s="53">
        <f t="shared" si="5"/>
        <v>0.13186813186813187</v>
      </c>
      <c r="Q30" s="53">
        <f t="shared" si="6"/>
        <v>0.13186813186813187</v>
      </c>
      <c r="R30" s="77">
        <v>2483240</v>
      </c>
      <c r="S30" s="77">
        <v>2483240</v>
      </c>
      <c r="T30" s="77">
        <f t="shared" si="7"/>
        <v>206936.66666666666</v>
      </c>
      <c r="U30" s="77">
        <f t="shared" si="8"/>
        <v>206936.66666666666</v>
      </c>
      <c r="V30" s="133">
        <f>'市区町村別_在宅(医科)'!V30</f>
        <v>5347</v>
      </c>
      <c r="W30" s="77">
        <v>110</v>
      </c>
      <c r="X30" s="77">
        <v>110</v>
      </c>
      <c r="Y30" s="53">
        <f t="shared" si="9"/>
        <v>2.0572283523471107E-2</v>
      </c>
      <c r="Z30" s="53">
        <f t="shared" si="10"/>
        <v>2.0572283523471107E-2</v>
      </c>
      <c r="AA30" s="77">
        <v>14606860</v>
      </c>
      <c r="AB30" s="77">
        <v>14606860</v>
      </c>
      <c r="AC30" s="77">
        <f t="shared" si="11"/>
        <v>132789.63636363635</v>
      </c>
      <c r="AD30" s="77">
        <f t="shared" si="12"/>
        <v>132789.63636363635</v>
      </c>
      <c r="AE30" s="77">
        <f>'市区町村別_在宅(医科)'!AE30</f>
        <v>4269</v>
      </c>
      <c r="AF30" s="77">
        <v>210</v>
      </c>
      <c r="AG30" s="77">
        <v>209</v>
      </c>
      <c r="AH30" s="53">
        <f t="shared" si="13"/>
        <v>4.9191848208011243E-2</v>
      </c>
      <c r="AI30" s="53">
        <f t="shared" si="14"/>
        <v>4.8957601311782617E-2</v>
      </c>
      <c r="AJ30" s="77">
        <v>30220170</v>
      </c>
      <c r="AK30" s="77">
        <v>30173190</v>
      </c>
      <c r="AL30" s="77">
        <f t="shared" si="15"/>
        <v>143905.57142857142</v>
      </c>
      <c r="AM30" s="77">
        <f t="shared" si="16"/>
        <v>144369.33014354066</v>
      </c>
      <c r="AN30" s="77">
        <f>'市区町村別_在宅(医科)'!AN30</f>
        <v>3144</v>
      </c>
      <c r="AO30" s="77">
        <v>351</v>
      </c>
      <c r="AP30" s="77">
        <v>351</v>
      </c>
      <c r="AQ30" s="53">
        <f t="shared" si="17"/>
        <v>0.11164122137404581</v>
      </c>
      <c r="AR30" s="53">
        <f t="shared" si="18"/>
        <v>0.11164122137404581</v>
      </c>
      <c r="AS30" s="77">
        <v>51725930</v>
      </c>
      <c r="AT30" s="77">
        <v>51725930</v>
      </c>
      <c r="AU30" s="77">
        <f t="shared" si="19"/>
        <v>147367.32193732195</v>
      </c>
      <c r="AV30" s="77">
        <f t="shared" si="20"/>
        <v>147367.32193732195</v>
      </c>
      <c r="AW30" s="77">
        <f>'市区町村別_在宅(医科)'!AW30</f>
        <v>1760</v>
      </c>
      <c r="AX30" s="77">
        <v>356</v>
      </c>
      <c r="AY30" s="77">
        <v>356</v>
      </c>
      <c r="AZ30" s="53">
        <f t="shared" si="21"/>
        <v>0.20227272727272727</v>
      </c>
      <c r="BA30" s="53">
        <f t="shared" si="22"/>
        <v>0.20227272727272727</v>
      </c>
      <c r="BB30" s="77">
        <v>53392480</v>
      </c>
      <c r="BC30" s="77">
        <v>53392480</v>
      </c>
      <c r="BD30" s="77">
        <f t="shared" si="23"/>
        <v>149978.8764044944</v>
      </c>
      <c r="BE30" s="77">
        <f t="shared" si="24"/>
        <v>149978.8764044944</v>
      </c>
      <c r="BF30" s="77">
        <f>'市区町村別_在宅(医科)'!BF30</f>
        <v>799</v>
      </c>
      <c r="BG30" s="77">
        <v>226</v>
      </c>
      <c r="BH30" s="77">
        <v>226</v>
      </c>
      <c r="BI30" s="53">
        <f t="shared" si="25"/>
        <v>0.2828535669586984</v>
      </c>
      <c r="BJ30" s="53">
        <f t="shared" si="26"/>
        <v>0.2828535669586984</v>
      </c>
      <c r="BK30" s="77">
        <v>33091470</v>
      </c>
      <c r="BL30" s="77">
        <v>33091470</v>
      </c>
      <c r="BM30" s="77">
        <f t="shared" si="27"/>
        <v>146422.4336283186</v>
      </c>
      <c r="BN30" s="77">
        <f t="shared" si="28"/>
        <v>146422.4336283186</v>
      </c>
      <c r="BO30" s="77">
        <f>'市区町村別_在宅(医科)'!BO30</f>
        <v>15444</v>
      </c>
      <c r="BP30" s="77">
        <f t="shared" si="52"/>
        <v>1269</v>
      </c>
      <c r="BQ30" s="77">
        <f t="shared" si="52"/>
        <v>1268</v>
      </c>
      <c r="BR30" s="53">
        <f t="shared" si="30"/>
        <v>8.2167832167832161E-2</v>
      </c>
      <c r="BS30" s="53">
        <f t="shared" si="31"/>
        <v>8.2103082103082106E-2</v>
      </c>
      <c r="BT30" s="77">
        <f t="shared" si="53"/>
        <v>185859290</v>
      </c>
      <c r="BU30" s="77">
        <f t="shared" si="53"/>
        <v>185812310</v>
      </c>
      <c r="BV30" s="77">
        <f t="shared" si="33"/>
        <v>146461.22143420015</v>
      </c>
      <c r="BW30" s="77">
        <f t="shared" si="34"/>
        <v>146539.67665615142</v>
      </c>
      <c r="BY30" s="90">
        <v>24</v>
      </c>
      <c r="BZ30" s="23" t="s">
        <v>98</v>
      </c>
      <c r="CA30" s="133">
        <v>14573</v>
      </c>
      <c r="CB30" s="133">
        <v>1225</v>
      </c>
      <c r="CC30" s="133">
        <v>1224</v>
      </c>
      <c r="CD30" s="27">
        <v>8.4059562204076024E-2</v>
      </c>
      <c r="CE30" s="27">
        <v>8.3990942153297193E-2</v>
      </c>
      <c r="CF30" s="133">
        <v>178537800</v>
      </c>
      <c r="CG30" s="133">
        <v>178479650</v>
      </c>
      <c r="CH30" s="133">
        <v>145745.14285714287</v>
      </c>
      <c r="CI30" s="133">
        <v>145816.70751633987</v>
      </c>
      <c r="CK30" s="42" t="str">
        <f t="shared" si="35"/>
        <v>堺市美原区</v>
      </c>
      <c r="CL30" s="86">
        <f t="shared" si="36"/>
        <v>7.8755790866975511E-2</v>
      </c>
      <c r="CM30" s="86">
        <f t="shared" si="37"/>
        <v>7.9000000000000001E-2</v>
      </c>
      <c r="CN30" s="86">
        <f t="shared" si="38"/>
        <v>7.9438596491228072E-2</v>
      </c>
      <c r="CO30" s="86">
        <f t="shared" si="39"/>
        <v>7.9000000000000001E-2</v>
      </c>
      <c r="CP30" s="136">
        <f t="shared" si="40"/>
        <v>0</v>
      </c>
      <c r="CQ30" s="42" t="str">
        <f t="shared" si="41"/>
        <v>堺市美原区</v>
      </c>
      <c r="CR30" s="86">
        <f t="shared" si="0"/>
        <v>7.8755790866975511E-2</v>
      </c>
      <c r="CS30" s="86">
        <f t="shared" si="42"/>
        <v>7.9000000000000001E-2</v>
      </c>
      <c r="CT30" s="86">
        <f t="shared" si="43"/>
        <v>7.929824561403509E-2</v>
      </c>
      <c r="CU30" s="86">
        <f t="shared" si="44"/>
        <v>7.9000000000000001E-2</v>
      </c>
      <c r="CV30" s="136">
        <f t="shared" si="45"/>
        <v>0</v>
      </c>
      <c r="CW30" s="43"/>
      <c r="CX30" s="86">
        <f t="shared" si="46"/>
        <v>7.6999999999999999E-2</v>
      </c>
      <c r="CY30" s="86">
        <f t="shared" si="47"/>
        <v>7.4999999999999997E-2</v>
      </c>
      <c r="CZ30" s="136">
        <f t="shared" si="48"/>
        <v>0.20000000000000018</v>
      </c>
      <c r="DA30" s="86">
        <f t="shared" si="49"/>
        <v>7.6999999999999999E-2</v>
      </c>
      <c r="DB30" s="86">
        <f t="shared" si="50"/>
        <v>7.4999999999999997E-2</v>
      </c>
      <c r="DC30" s="136">
        <f t="shared" si="51"/>
        <v>0.20000000000000018</v>
      </c>
      <c r="DD30" s="149">
        <v>0</v>
      </c>
    </row>
    <row r="31" spans="2:108" s="15" customFormat="1" ht="13.5" customHeight="1">
      <c r="B31" s="52">
        <v>25</v>
      </c>
      <c r="C31" s="23" t="s">
        <v>99</v>
      </c>
      <c r="D31" s="133">
        <f>'市区町村別_在宅(医科)'!D31</f>
        <v>14</v>
      </c>
      <c r="E31" s="77">
        <v>3</v>
      </c>
      <c r="F31" s="77">
        <v>3</v>
      </c>
      <c r="G31" s="53">
        <f t="shared" si="1"/>
        <v>0.21428571428571427</v>
      </c>
      <c r="H31" s="53">
        <f t="shared" si="2"/>
        <v>0.21428571428571427</v>
      </c>
      <c r="I31" s="77">
        <v>777970</v>
      </c>
      <c r="J31" s="77">
        <v>777970</v>
      </c>
      <c r="K31" s="77">
        <f t="shared" si="3"/>
        <v>259323.33333333334</v>
      </c>
      <c r="L31" s="77">
        <f t="shared" si="4"/>
        <v>259323.33333333334</v>
      </c>
      <c r="M31" s="133">
        <f>'市区町村別_在宅(医科)'!M31</f>
        <v>36</v>
      </c>
      <c r="N31" s="77">
        <v>4</v>
      </c>
      <c r="O31" s="77">
        <v>4</v>
      </c>
      <c r="P31" s="53">
        <f t="shared" si="5"/>
        <v>0.1111111111111111</v>
      </c>
      <c r="Q31" s="53">
        <f t="shared" si="6"/>
        <v>0.1111111111111111</v>
      </c>
      <c r="R31" s="77">
        <v>720210</v>
      </c>
      <c r="S31" s="77">
        <v>720210</v>
      </c>
      <c r="T31" s="77">
        <f t="shared" si="7"/>
        <v>180052.5</v>
      </c>
      <c r="U31" s="77">
        <f t="shared" si="8"/>
        <v>180052.5</v>
      </c>
      <c r="V31" s="133">
        <f>'市区町村別_在宅(医科)'!V31</f>
        <v>3508</v>
      </c>
      <c r="W31" s="77">
        <v>65</v>
      </c>
      <c r="X31" s="77">
        <v>65</v>
      </c>
      <c r="Y31" s="53">
        <f t="shared" si="9"/>
        <v>1.8529076396807297E-2</v>
      </c>
      <c r="Z31" s="53">
        <f t="shared" si="10"/>
        <v>1.8529076396807297E-2</v>
      </c>
      <c r="AA31" s="77">
        <v>8699920</v>
      </c>
      <c r="AB31" s="77">
        <v>8699920</v>
      </c>
      <c r="AC31" s="77">
        <f t="shared" si="11"/>
        <v>133844.92307692306</v>
      </c>
      <c r="AD31" s="77">
        <f t="shared" si="12"/>
        <v>133844.92307692306</v>
      </c>
      <c r="AE31" s="77">
        <f>'市区町村別_在宅(医科)'!AE31</f>
        <v>3035</v>
      </c>
      <c r="AF31" s="77">
        <v>136</v>
      </c>
      <c r="AG31" s="77">
        <v>136</v>
      </c>
      <c r="AH31" s="53">
        <f t="shared" si="13"/>
        <v>4.4810543657331135E-2</v>
      </c>
      <c r="AI31" s="53">
        <f t="shared" si="14"/>
        <v>4.4810543657331135E-2</v>
      </c>
      <c r="AJ31" s="77">
        <v>19050460</v>
      </c>
      <c r="AK31" s="77">
        <v>19050460</v>
      </c>
      <c r="AL31" s="77">
        <f t="shared" si="15"/>
        <v>140076.91176470587</v>
      </c>
      <c r="AM31" s="77">
        <f t="shared" si="16"/>
        <v>140076.91176470587</v>
      </c>
      <c r="AN31" s="77">
        <f>'市区町村別_在宅(医科)'!AN31</f>
        <v>2163</v>
      </c>
      <c r="AO31" s="77">
        <v>232</v>
      </c>
      <c r="AP31" s="77">
        <v>232</v>
      </c>
      <c r="AQ31" s="53">
        <f t="shared" si="17"/>
        <v>0.10725843735552473</v>
      </c>
      <c r="AR31" s="53">
        <f t="shared" si="18"/>
        <v>0.10725843735552473</v>
      </c>
      <c r="AS31" s="77">
        <v>27994500</v>
      </c>
      <c r="AT31" s="77">
        <v>27994500</v>
      </c>
      <c r="AU31" s="77">
        <f t="shared" si="19"/>
        <v>120665.94827586207</v>
      </c>
      <c r="AV31" s="77">
        <f t="shared" si="20"/>
        <v>120665.94827586207</v>
      </c>
      <c r="AW31" s="77">
        <f>'市区町村別_在宅(医科)'!AW31</f>
        <v>1284</v>
      </c>
      <c r="AX31" s="77">
        <v>249</v>
      </c>
      <c r="AY31" s="77">
        <v>249</v>
      </c>
      <c r="AZ31" s="53">
        <f t="shared" si="21"/>
        <v>0.19392523364485981</v>
      </c>
      <c r="BA31" s="53">
        <f t="shared" si="22"/>
        <v>0.19392523364485981</v>
      </c>
      <c r="BB31" s="77">
        <v>32353610</v>
      </c>
      <c r="BC31" s="77">
        <v>32353610</v>
      </c>
      <c r="BD31" s="77">
        <f t="shared" si="23"/>
        <v>129934.1767068273</v>
      </c>
      <c r="BE31" s="77">
        <f t="shared" si="24"/>
        <v>129934.1767068273</v>
      </c>
      <c r="BF31" s="77">
        <f>'市区町村別_在宅(医科)'!BF31</f>
        <v>646</v>
      </c>
      <c r="BG31" s="77">
        <v>153</v>
      </c>
      <c r="BH31" s="77">
        <v>153</v>
      </c>
      <c r="BI31" s="53">
        <f t="shared" si="25"/>
        <v>0.23684210526315788</v>
      </c>
      <c r="BJ31" s="53">
        <f t="shared" si="26"/>
        <v>0.23684210526315788</v>
      </c>
      <c r="BK31" s="77">
        <v>21268100</v>
      </c>
      <c r="BL31" s="77">
        <v>21268100</v>
      </c>
      <c r="BM31" s="77">
        <f t="shared" si="27"/>
        <v>139007.18954248365</v>
      </c>
      <c r="BN31" s="77">
        <f t="shared" si="28"/>
        <v>139007.18954248365</v>
      </c>
      <c r="BO31" s="77">
        <f>'市区町村別_在宅(医科)'!BO31</f>
        <v>10686</v>
      </c>
      <c r="BP31" s="77">
        <f t="shared" si="52"/>
        <v>842</v>
      </c>
      <c r="BQ31" s="77">
        <f t="shared" si="52"/>
        <v>842</v>
      </c>
      <c r="BR31" s="53">
        <f t="shared" si="30"/>
        <v>7.8794684634100692E-2</v>
      </c>
      <c r="BS31" s="53">
        <f t="shared" si="31"/>
        <v>7.8794684634100692E-2</v>
      </c>
      <c r="BT31" s="77">
        <f t="shared" si="53"/>
        <v>110864770</v>
      </c>
      <c r="BU31" s="77">
        <f t="shared" si="53"/>
        <v>110864770</v>
      </c>
      <c r="BV31" s="77">
        <f t="shared" si="33"/>
        <v>131668.3729216152</v>
      </c>
      <c r="BW31" s="77">
        <f t="shared" si="34"/>
        <v>131668.3729216152</v>
      </c>
      <c r="BY31" s="90">
        <v>25</v>
      </c>
      <c r="BZ31" s="23" t="s">
        <v>99</v>
      </c>
      <c r="CA31" s="133">
        <v>10044</v>
      </c>
      <c r="CB31" s="133">
        <v>824</v>
      </c>
      <c r="CC31" s="133">
        <v>824</v>
      </c>
      <c r="CD31" s="27">
        <v>8.2039028275587414E-2</v>
      </c>
      <c r="CE31" s="27">
        <v>8.2039028275587414E-2</v>
      </c>
      <c r="CF31" s="133">
        <v>97003760</v>
      </c>
      <c r="CG31" s="133">
        <v>97003760</v>
      </c>
      <c r="CH31" s="133">
        <v>117723.00970873787</v>
      </c>
      <c r="CI31" s="133">
        <v>117723.00970873787</v>
      </c>
      <c r="CK31" s="42" t="str">
        <f t="shared" si="35"/>
        <v>堺市西区</v>
      </c>
      <c r="CL31" s="86">
        <f t="shared" si="36"/>
        <v>7.8717327332525538E-2</v>
      </c>
      <c r="CM31" s="86">
        <f t="shared" si="37"/>
        <v>7.9000000000000001E-2</v>
      </c>
      <c r="CN31" s="86">
        <f t="shared" si="38"/>
        <v>8.0157508825925594E-2</v>
      </c>
      <c r="CO31" s="86">
        <f t="shared" si="39"/>
        <v>0.08</v>
      </c>
      <c r="CP31" s="136">
        <f t="shared" si="40"/>
        <v>-0.10000000000000009</v>
      </c>
      <c r="CQ31" s="42" t="str">
        <f t="shared" si="41"/>
        <v>堺市西区</v>
      </c>
      <c r="CR31" s="86">
        <f t="shared" si="0"/>
        <v>7.8717327332525538E-2</v>
      </c>
      <c r="CS31" s="86">
        <f t="shared" si="42"/>
        <v>7.9000000000000001E-2</v>
      </c>
      <c r="CT31" s="86">
        <f t="shared" si="43"/>
        <v>8.0157508825925594E-2</v>
      </c>
      <c r="CU31" s="86">
        <f t="shared" si="44"/>
        <v>0.08</v>
      </c>
      <c r="CV31" s="136">
        <f t="shared" si="45"/>
        <v>-0.10000000000000009</v>
      </c>
      <c r="CW31" s="43"/>
      <c r="CX31" s="86">
        <f t="shared" si="46"/>
        <v>7.6999999999999999E-2</v>
      </c>
      <c r="CY31" s="86">
        <f t="shared" si="47"/>
        <v>7.4999999999999997E-2</v>
      </c>
      <c r="CZ31" s="136">
        <f t="shared" si="48"/>
        <v>0.20000000000000018</v>
      </c>
      <c r="DA31" s="86">
        <f t="shared" si="49"/>
        <v>7.6999999999999999E-2</v>
      </c>
      <c r="DB31" s="86">
        <f t="shared" si="50"/>
        <v>7.4999999999999997E-2</v>
      </c>
      <c r="DC31" s="136">
        <f t="shared" si="51"/>
        <v>0.20000000000000018</v>
      </c>
      <c r="DD31" s="149">
        <v>0</v>
      </c>
    </row>
    <row r="32" spans="2:108" s="15" customFormat="1" ht="13.5" customHeight="1">
      <c r="B32" s="52">
        <v>26</v>
      </c>
      <c r="C32" s="23" t="s">
        <v>31</v>
      </c>
      <c r="D32" s="133">
        <f>'市区町村別_在宅(医科)'!D32</f>
        <v>307</v>
      </c>
      <c r="E32" s="77">
        <v>31</v>
      </c>
      <c r="F32" s="77">
        <v>31</v>
      </c>
      <c r="G32" s="53">
        <f t="shared" si="1"/>
        <v>0.10097719869706841</v>
      </c>
      <c r="H32" s="53">
        <f t="shared" si="2"/>
        <v>0.10097719869706841</v>
      </c>
      <c r="I32" s="77">
        <v>5802170</v>
      </c>
      <c r="J32" s="77">
        <v>5802170</v>
      </c>
      <c r="K32" s="77">
        <f t="shared" si="3"/>
        <v>187166.77419354839</v>
      </c>
      <c r="L32" s="77">
        <f t="shared" si="4"/>
        <v>187166.77419354839</v>
      </c>
      <c r="M32" s="133">
        <f>'市区町村別_在宅(医科)'!M32</f>
        <v>847</v>
      </c>
      <c r="N32" s="77">
        <v>86</v>
      </c>
      <c r="O32" s="77">
        <v>86</v>
      </c>
      <c r="P32" s="53">
        <f t="shared" si="5"/>
        <v>0.10153482880755609</v>
      </c>
      <c r="Q32" s="53">
        <f t="shared" si="6"/>
        <v>0.10153482880755609</v>
      </c>
      <c r="R32" s="77">
        <v>18457480</v>
      </c>
      <c r="S32" s="77">
        <v>18457480</v>
      </c>
      <c r="T32" s="77">
        <f t="shared" si="7"/>
        <v>214621.86046511628</v>
      </c>
      <c r="U32" s="77">
        <f t="shared" si="8"/>
        <v>214621.86046511628</v>
      </c>
      <c r="V32" s="133">
        <f>'市区町村別_在宅(医科)'!V32</f>
        <v>52527</v>
      </c>
      <c r="W32" s="77">
        <v>1090</v>
      </c>
      <c r="X32" s="77">
        <v>1089</v>
      </c>
      <c r="Y32" s="53">
        <f t="shared" si="9"/>
        <v>2.0751232699373654E-2</v>
      </c>
      <c r="Z32" s="53">
        <f t="shared" si="10"/>
        <v>2.0732194871209093E-2</v>
      </c>
      <c r="AA32" s="77">
        <v>148454190</v>
      </c>
      <c r="AB32" s="77">
        <v>148389390</v>
      </c>
      <c r="AC32" s="77">
        <f t="shared" si="11"/>
        <v>136196.50458715597</v>
      </c>
      <c r="AD32" s="77">
        <f t="shared" si="12"/>
        <v>136262.06611570247</v>
      </c>
      <c r="AE32" s="77">
        <f>'市区町村別_在宅(医科)'!AE32</f>
        <v>45026</v>
      </c>
      <c r="AF32" s="77">
        <v>2247</v>
      </c>
      <c r="AG32" s="77">
        <v>2246</v>
      </c>
      <c r="AH32" s="53">
        <f t="shared" si="13"/>
        <v>4.9904499622440368E-2</v>
      </c>
      <c r="AI32" s="53">
        <f t="shared" si="14"/>
        <v>4.9882290232310222E-2</v>
      </c>
      <c r="AJ32" s="77">
        <v>328859750</v>
      </c>
      <c r="AK32" s="77">
        <v>328756580</v>
      </c>
      <c r="AL32" s="77">
        <f t="shared" si="15"/>
        <v>146355.02892745883</v>
      </c>
      <c r="AM32" s="77">
        <f t="shared" si="16"/>
        <v>146374.25645592163</v>
      </c>
      <c r="AN32" s="77">
        <f>'市区町村別_在宅(医科)'!AN32</f>
        <v>28040</v>
      </c>
      <c r="AO32" s="77">
        <v>3173</v>
      </c>
      <c r="AP32" s="77">
        <v>3163</v>
      </c>
      <c r="AQ32" s="53">
        <f t="shared" si="17"/>
        <v>0.11315977175463623</v>
      </c>
      <c r="AR32" s="53">
        <f t="shared" si="18"/>
        <v>0.11280313837375178</v>
      </c>
      <c r="AS32" s="77">
        <v>461076400</v>
      </c>
      <c r="AT32" s="77">
        <v>460855680</v>
      </c>
      <c r="AU32" s="77">
        <f t="shared" si="19"/>
        <v>145312.44878663725</v>
      </c>
      <c r="AV32" s="77">
        <f t="shared" si="20"/>
        <v>145702.08030350931</v>
      </c>
      <c r="AW32" s="77">
        <f>'市区町村別_在宅(医科)'!AW32</f>
        <v>14062</v>
      </c>
      <c r="AX32" s="77">
        <v>2795</v>
      </c>
      <c r="AY32" s="77">
        <v>2790</v>
      </c>
      <c r="AZ32" s="53">
        <f t="shared" si="21"/>
        <v>0.19876262267102832</v>
      </c>
      <c r="BA32" s="53">
        <f t="shared" si="22"/>
        <v>0.19840705447304793</v>
      </c>
      <c r="BB32" s="77">
        <v>416347210</v>
      </c>
      <c r="BC32" s="77">
        <v>416188110</v>
      </c>
      <c r="BD32" s="77">
        <f t="shared" si="23"/>
        <v>148961.43470483006</v>
      </c>
      <c r="BE32" s="77">
        <f t="shared" si="24"/>
        <v>149171.36559139786</v>
      </c>
      <c r="BF32" s="77">
        <f>'市区町村別_在宅(医科)'!BF32</f>
        <v>6100</v>
      </c>
      <c r="BG32" s="77">
        <v>1602</v>
      </c>
      <c r="BH32" s="77">
        <v>1596</v>
      </c>
      <c r="BI32" s="53">
        <f t="shared" si="25"/>
        <v>0.26262295081967213</v>
      </c>
      <c r="BJ32" s="53">
        <f t="shared" si="26"/>
        <v>0.26163934426229507</v>
      </c>
      <c r="BK32" s="77">
        <v>233889710</v>
      </c>
      <c r="BL32" s="77">
        <v>233722740</v>
      </c>
      <c r="BM32" s="77">
        <f t="shared" si="27"/>
        <v>145998.57053682898</v>
      </c>
      <c r="BN32" s="77">
        <f t="shared" si="28"/>
        <v>146442.81954887218</v>
      </c>
      <c r="BO32" s="77">
        <f>'市区町村別_在宅(医科)'!BO32</f>
        <v>146909</v>
      </c>
      <c r="BP32" s="77">
        <f t="shared" si="52"/>
        <v>11024</v>
      </c>
      <c r="BQ32" s="77">
        <f t="shared" si="52"/>
        <v>11001</v>
      </c>
      <c r="BR32" s="53">
        <f t="shared" si="30"/>
        <v>7.5039650395823262E-2</v>
      </c>
      <c r="BS32" s="53">
        <f t="shared" si="31"/>
        <v>7.4883090893001797E-2</v>
      </c>
      <c r="BT32" s="77">
        <f t="shared" si="53"/>
        <v>1612886910</v>
      </c>
      <c r="BU32" s="77">
        <f t="shared" si="53"/>
        <v>1612172150</v>
      </c>
      <c r="BV32" s="77">
        <f t="shared" si="33"/>
        <v>146306.86774310595</v>
      </c>
      <c r="BW32" s="77">
        <f t="shared" si="34"/>
        <v>146547.78201981637</v>
      </c>
      <c r="BY32" s="90">
        <v>26</v>
      </c>
      <c r="BZ32" s="23" t="s">
        <v>31</v>
      </c>
      <c r="CA32" s="133">
        <v>139896</v>
      </c>
      <c r="CB32" s="133">
        <v>10272</v>
      </c>
      <c r="CC32" s="133">
        <v>10240</v>
      </c>
      <c r="CD32" s="27">
        <v>7.342597358037399E-2</v>
      </c>
      <c r="CE32" s="27">
        <v>7.3197232229656323E-2</v>
      </c>
      <c r="CF32" s="133">
        <v>1467997120</v>
      </c>
      <c r="CG32" s="133">
        <v>1467074740</v>
      </c>
      <c r="CH32" s="133">
        <v>142912.49221183802</v>
      </c>
      <c r="CI32" s="133">
        <v>143269.017578125</v>
      </c>
      <c r="CK32" s="42" t="str">
        <f t="shared" si="35"/>
        <v>藤井寺市</v>
      </c>
      <c r="CL32" s="86">
        <f t="shared" si="36"/>
        <v>7.8489858530765302E-2</v>
      </c>
      <c r="CM32" s="86">
        <f t="shared" si="37"/>
        <v>7.8E-2</v>
      </c>
      <c r="CN32" s="86">
        <f t="shared" si="38"/>
        <v>7.5394349879689862E-2</v>
      </c>
      <c r="CO32" s="86">
        <f t="shared" si="39"/>
        <v>7.4999999999999997E-2</v>
      </c>
      <c r="CP32" s="136">
        <f t="shared" si="40"/>
        <v>0.30000000000000027</v>
      </c>
      <c r="CQ32" s="42" t="str">
        <f t="shared" si="41"/>
        <v>藤井寺市</v>
      </c>
      <c r="CR32" s="86">
        <f t="shared" si="0"/>
        <v>7.8489858530765302E-2</v>
      </c>
      <c r="CS32" s="86">
        <f t="shared" si="42"/>
        <v>7.8E-2</v>
      </c>
      <c r="CT32" s="86">
        <f t="shared" si="43"/>
        <v>7.5394349879689862E-2</v>
      </c>
      <c r="CU32" s="86">
        <f t="shared" si="44"/>
        <v>7.4999999999999997E-2</v>
      </c>
      <c r="CV32" s="136">
        <f t="shared" si="45"/>
        <v>0.30000000000000027</v>
      </c>
      <c r="CW32" s="43"/>
      <c r="CX32" s="86">
        <f t="shared" si="46"/>
        <v>7.6999999999999999E-2</v>
      </c>
      <c r="CY32" s="86">
        <f t="shared" si="47"/>
        <v>7.4999999999999997E-2</v>
      </c>
      <c r="CZ32" s="136">
        <f t="shared" si="48"/>
        <v>0.20000000000000018</v>
      </c>
      <c r="DA32" s="86">
        <f t="shared" si="49"/>
        <v>7.6999999999999999E-2</v>
      </c>
      <c r="DB32" s="86">
        <f t="shared" si="50"/>
        <v>7.4999999999999997E-2</v>
      </c>
      <c r="DC32" s="136">
        <f t="shared" si="51"/>
        <v>0.20000000000000018</v>
      </c>
      <c r="DD32" s="149">
        <v>0</v>
      </c>
    </row>
    <row r="33" spans="2:108" s="15" customFormat="1" ht="13.5" customHeight="1">
      <c r="B33" s="52">
        <v>27</v>
      </c>
      <c r="C33" s="23" t="s">
        <v>32</v>
      </c>
      <c r="D33" s="133">
        <f>'市区町村別_在宅(医科)'!D33</f>
        <v>63</v>
      </c>
      <c r="E33" s="77">
        <v>8</v>
      </c>
      <c r="F33" s="77">
        <v>8</v>
      </c>
      <c r="G33" s="53">
        <f t="shared" si="1"/>
        <v>0.12698412698412698</v>
      </c>
      <c r="H33" s="53">
        <f t="shared" si="2"/>
        <v>0.12698412698412698</v>
      </c>
      <c r="I33" s="77">
        <v>2139710</v>
      </c>
      <c r="J33" s="77">
        <v>2139710</v>
      </c>
      <c r="K33" s="77">
        <f t="shared" si="3"/>
        <v>267463.75</v>
      </c>
      <c r="L33" s="77">
        <f t="shared" si="4"/>
        <v>267463.75</v>
      </c>
      <c r="M33" s="133">
        <f>'市区町村別_在宅(医科)'!M33</f>
        <v>157</v>
      </c>
      <c r="N33" s="77">
        <v>13</v>
      </c>
      <c r="O33" s="77">
        <v>13</v>
      </c>
      <c r="P33" s="53">
        <f t="shared" si="5"/>
        <v>8.2802547770700632E-2</v>
      </c>
      <c r="Q33" s="53">
        <f t="shared" si="6"/>
        <v>8.2802547770700632E-2</v>
      </c>
      <c r="R33" s="77">
        <v>2246370</v>
      </c>
      <c r="S33" s="77">
        <v>2246370</v>
      </c>
      <c r="T33" s="77">
        <f t="shared" si="7"/>
        <v>172797.69230769231</v>
      </c>
      <c r="U33" s="77">
        <f t="shared" si="8"/>
        <v>172797.69230769231</v>
      </c>
      <c r="V33" s="133">
        <f>'市区町村別_在宅(医科)'!V33</f>
        <v>8238</v>
      </c>
      <c r="W33" s="77">
        <v>187</v>
      </c>
      <c r="X33" s="77">
        <v>187</v>
      </c>
      <c r="Y33" s="53">
        <f t="shared" si="9"/>
        <v>2.2699684389414908E-2</v>
      </c>
      <c r="Z33" s="53">
        <f t="shared" si="10"/>
        <v>2.2699684389414908E-2</v>
      </c>
      <c r="AA33" s="77">
        <v>25727160</v>
      </c>
      <c r="AB33" s="77">
        <v>25695010</v>
      </c>
      <c r="AC33" s="77">
        <f t="shared" si="11"/>
        <v>137578.39572192513</v>
      </c>
      <c r="AD33" s="77">
        <f t="shared" si="12"/>
        <v>137406.4705882353</v>
      </c>
      <c r="AE33" s="77">
        <f>'市区町村別_在宅(医科)'!AE33</f>
        <v>7163</v>
      </c>
      <c r="AF33" s="77">
        <v>371</v>
      </c>
      <c r="AG33" s="77">
        <v>370</v>
      </c>
      <c r="AH33" s="53">
        <f t="shared" si="13"/>
        <v>5.1793941086137094E-2</v>
      </c>
      <c r="AI33" s="53">
        <f t="shared" si="14"/>
        <v>5.1654334775931871E-2</v>
      </c>
      <c r="AJ33" s="77">
        <v>58475190</v>
      </c>
      <c r="AK33" s="77">
        <v>58411080</v>
      </c>
      <c r="AL33" s="77">
        <f t="shared" si="15"/>
        <v>157615.06738544474</v>
      </c>
      <c r="AM33" s="77">
        <f t="shared" si="16"/>
        <v>157867.78378378379</v>
      </c>
      <c r="AN33" s="77">
        <f>'市区町村別_在宅(医科)'!AN33</f>
        <v>4909</v>
      </c>
      <c r="AO33" s="77">
        <v>560</v>
      </c>
      <c r="AP33" s="77">
        <v>552</v>
      </c>
      <c r="AQ33" s="53">
        <f t="shared" si="17"/>
        <v>0.11407618659604807</v>
      </c>
      <c r="AR33" s="53">
        <f t="shared" si="18"/>
        <v>0.1124465267875331</v>
      </c>
      <c r="AS33" s="77">
        <v>87985180</v>
      </c>
      <c r="AT33" s="77">
        <v>87820630</v>
      </c>
      <c r="AU33" s="77">
        <f t="shared" si="19"/>
        <v>157116.39285714287</v>
      </c>
      <c r="AV33" s="77">
        <f t="shared" si="20"/>
        <v>159095.34420289856</v>
      </c>
      <c r="AW33" s="77">
        <f>'市区町村別_在宅(医科)'!AW33</f>
        <v>2897</v>
      </c>
      <c r="AX33" s="77">
        <v>533</v>
      </c>
      <c r="AY33" s="77">
        <v>530</v>
      </c>
      <c r="AZ33" s="53">
        <f t="shared" si="21"/>
        <v>0.18398343113565757</v>
      </c>
      <c r="BA33" s="53">
        <f t="shared" si="22"/>
        <v>0.18294787711425611</v>
      </c>
      <c r="BB33" s="77">
        <v>87013490</v>
      </c>
      <c r="BC33" s="77">
        <v>86916040</v>
      </c>
      <c r="BD33" s="77">
        <f t="shared" si="23"/>
        <v>163252.32645403378</v>
      </c>
      <c r="BE33" s="77">
        <f t="shared" si="24"/>
        <v>163992.52830188681</v>
      </c>
      <c r="BF33" s="77">
        <f>'市区町村別_在宅(医科)'!BF33</f>
        <v>1340</v>
      </c>
      <c r="BG33" s="77">
        <v>318</v>
      </c>
      <c r="BH33" s="77">
        <v>314</v>
      </c>
      <c r="BI33" s="53">
        <f t="shared" si="25"/>
        <v>0.2373134328358209</v>
      </c>
      <c r="BJ33" s="53">
        <f t="shared" si="26"/>
        <v>0.23432835820895523</v>
      </c>
      <c r="BK33" s="77">
        <v>46251810</v>
      </c>
      <c r="BL33" s="77">
        <v>46152750</v>
      </c>
      <c r="BM33" s="77">
        <f t="shared" si="27"/>
        <v>145445.94339622642</v>
      </c>
      <c r="BN33" s="77">
        <f t="shared" si="28"/>
        <v>146983.28025477708</v>
      </c>
      <c r="BO33" s="77">
        <f>'市区町村別_在宅(医科)'!BO33</f>
        <v>24767</v>
      </c>
      <c r="BP33" s="77">
        <f t="shared" si="52"/>
        <v>1990</v>
      </c>
      <c r="BQ33" s="77">
        <f t="shared" si="52"/>
        <v>1974</v>
      </c>
      <c r="BR33" s="53">
        <f t="shared" si="30"/>
        <v>8.034885129406065E-2</v>
      </c>
      <c r="BS33" s="53">
        <f t="shared" si="31"/>
        <v>7.9702830379133519E-2</v>
      </c>
      <c r="BT33" s="77">
        <f t="shared" si="53"/>
        <v>309838910</v>
      </c>
      <c r="BU33" s="77">
        <f t="shared" si="53"/>
        <v>309381590</v>
      </c>
      <c r="BV33" s="77">
        <f t="shared" si="33"/>
        <v>155697.9447236181</v>
      </c>
      <c r="BW33" s="77">
        <f t="shared" si="34"/>
        <v>156728.26241134753</v>
      </c>
      <c r="BY33" s="90">
        <v>27</v>
      </c>
      <c r="BZ33" s="23" t="s">
        <v>32</v>
      </c>
      <c r="CA33" s="133">
        <v>23699</v>
      </c>
      <c r="CB33" s="133">
        <v>1810</v>
      </c>
      <c r="CC33" s="133">
        <v>1789</v>
      </c>
      <c r="CD33" s="27">
        <v>7.6374530570910162E-2</v>
      </c>
      <c r="CE33" s="27">
        <v>7.5488417232794633E-2</v>
      </c>
      <c r="CF33" s="133">
        <v>277205800</v>
      </c>
      <c r="CG33" s="133">
        <v>276535620</v>
      </c>
      <c r="CH33" s="133">
        <v>153152.37569060773</v>
      </c>
      <c r="CI33" s="133">
        <v>154575.52822806037</v>
      </c>
      <c r="CK33" s="42" t="str">
        <f t="shared" si="35"/>
        <v>堺市東区</v>
      </c>
      <c r="CL33" s="86">
        <f t="shared" si="36"/>
        <v>7.828253563564723E-2</v>
      </c>
      <c r="CM33" s="86">
        <f t="shared" si="37"/>
        <v>7.8E-2</v>
      </c>
      <c r="CN33" s="86">
        <f t="shared" si="38"/>
        <v>7.8142969553901098E-2</v>
      </c>
      <c r="CO33" s="86">
        <f t="shared" si="39"/>
        <v>7.8E-2</v>
      </c>
      <c r="CP33" s="136">
        <f t="shared" si="40"/>
        <v>0</v>
      </c>
      <c r="CQ33" s="42" t="str">
        <f t="shared" si="41"/>
        <v>堺市東区</v>
      </c>
      <c r="CR33" s="86">
        <f t="shared" si="0"/>
        <v>7.828253563564723E-2</v>
      </c>
      <c r="CS33" s="86">
        <f t="shared" si="42"/>
        <v>7.8E-2</v>
      </c>
      <c r="CT33" s="86">
        <f t="shared" si="43"/>
        <v>7.8142969553901098E-2</v>
      </c>
      <c r="CU33" s="86">
        <f t="shared" si="44"/>
        <v>7.8E-2</v>
      </c>
      <c r="CV33" s="136">
        <f t="shared" si="45"/>
        <v>0</v>
      </c>
      <c r="CW33" s="43"/>
      <c r="CX33" s="86">
        <f t="shared" si="46"/>
        <v>7.6999999999999999E-2</v>
      </c>
      <c r="CY33" s="86">
        <f t="shared" si="47"/>
        <v>7.4999999999999997E-2</v>
      </c>
      <c r="CZ33" s="136">
        <f t="shared" si="48"/>
        <v>0.20000000000000018</v>
      </c>
      <c r="DA33" s="86">
        <f t="shared" si="49"/>
        <v>7.6999999999999999E-2</v>
      </c>
      <c r="DB33" s="86">
        <f t="shared" si="50"/>
        <v>7.4999999999999997E-2</v>
      </c>
      <c r="DC33" s="136">
        <f t="shared" si="51"/>
        <v>0.20000000000000018</v>
      </c>
      <c r="DD33" s="149">
        <v>0</v>
      </c>
    </row>
    <row r="34" spans="2:108" s="15" customFormat="1" ht="13.5" customHeight="1">
      <c r="B34" s="52">
        <v>28</v>
      </c>
      <c r="C34" s="23" t="s">
        <v>33</v>
      </c>
      <c r="D34" s="133">
        <f>'市区町村別_在宅(医科)'!D34</f>
        <v>39</v>
      </c>
      <c r="E34" s="77">
        <v>4</v>
      </c>
      <c r="F34" s="77">
        <v>4</v>
      </c>
      <c r="G34" s="53">
        <f t="shared" si="1"/>
        <v>0.10256410256410256</v>
      </c>
      <c r="H34" s="53">
        <f t="shared" si="2"/>
        <v>0.10256410256410256</v>
      </c>
      <c r="I34" s="77">
        <v>849310</v>
      </c>
      <c r="J34" s="77">
        <v>849310</v>
      </c>
      <c r="K34" s="77">
        <f t="shared" si="3"/>
        <v>212327.5</v>
      </c>
      <c r="L34" s="77">
        <f t="shared" si="4"/>
        <v>212327.5</v>
      </c>
      <c r="M34" s="133">
        <f>'市区町村別_在宅(医科)'!M34</f>
        <v>153</v>
      </c>
      <c r="N34" s="77">
        <v>10</v>
      </c>
      <c r="O34" s="77">
        <v>10</v>
      </c>
      <c r="P34" s="53">
        <f t="shared" si="5"/>
        <v>6.535947712418301E-2</v>
      </c>
      <c r="Q34" s="53">
        <f t="shared" si="6"/>
        <v>6.535947712418301E-2</v>
      </c>
      <c r="R34" s="77">
        <v>2710150</v>
      </c>
      <c r="S34" s="77">
        <v>2710150</v>
      </c>
      <c r="T34" s="77">
        <f t="shared" si="7"/>
        <v>271015</v>
      </c>
      <c r="U34" s="77">
        <f t="shared" si="8"/>
        <v>271015</v>
      </c>
      <c r="V34" s="133">
        <f>'市区町村別_在宅(医科)'!V34</f>
        <v>7661</v>
      </c>
      <c r="W34" s="77">
        <v>159</v>
      </c>
      <c r="X34" s="77">
        <v>159</v>
      </c>
      <c r="Y34" s="53">
        <f t="shared" si="9"/>
        <v>2.0754470695731629E-2</v>
      </c>
      <c r="Z34" s="53">
        <f t="shared" si="10"/>
        <v>2.0754470695731629E-2</v>
      </c>
      <c r="AA34" s="77">
        <v>23377070</v>
      </c>
      <c r="AB34" s="77">
        <v>23377070</v>
      </c>
      <c r="AC34" s="77">
        <f t="shared" si="11"/>
        <v>147025.59748427672</v>
      </c>
      <c r="AD34" s="77">
        <f t="shared" si="12"/>
        <v>147025.59748427672</v>
      </c>
      <c r="AE34" s="77">
        <f>'市区町村別_在宅(医科)'!AE34</f>
        <v>6695</v>
      </c>
      <c r="AF34" s="77">
        <v>364</v>
      </c>
      <c r="AG34" s="77">
        <v>364</v>
      </c>
      <c r="AH34" s="53">
        <f t="shared" si="13"/>
        <v>5.4368932038834951E-2</v>
      </c>
      <c r="AI34" s="53">
        <f t="shared" si="14"/>
        <v>5.4368932038834951E-2</v>
      </c>
      <c r="AJ34" s="77">
        <v>49739360</v>
      </c>
      <c r="AK34" s="77">
        <v>49739360</v>
      </c>
      <c r="AL34" s="77">
        <f t="shared" si="15"/>
        <v>136646.5934065934</v>
      </c>
      <c r="AM34" s="77">
        <f t="shared" si="16"/>
        <v>136646.5934065934</v>
      </c>
      <c r="AN34" s="77">
        <f>'市区町村別_在宅(医科)'!AN34</f>
        <v>3860</v>
      </c>
      <c r="AO34" s="77">
        <v>445</v>
      </c>
      <c r="AP34" s="77">
        <v>445</v>
      </c>
      <c r="AQ34" s="53">
        <f t="shared" si="17"/>
        <v>0.11528497409326424</v>
      </c>
      <c r="AR34" s="53">
        <f t="shared" si="18"/>
        <v>0.11528497409326424</v>
      </c>
      <c r="AS34" s="77">
        <v>66876700</v>
      </c>
      <c r="AT34" s="77">
        <v>66876700</v>
      </c>
      <c r="AU34" s="77">
        <f t="shared" si="19"/>
        <v>150284.7191011236</v>
      </c>
      <c r="AV34" s="77">
        <f t="shared" si="20"/>
        <v>150284.7191011236</v>
      </c>
      <c r="AW34" s="77">
        <f>'市区町村別_在宅(医科)'!AW34</f>
        <v>1801</v>
      </c>
      <c r="AX34" s="77">
        <v>359</v>
      </c>
      <c r="AY34" s="77">
        <v>359</v>
      </c>
      <c r="AZ34" s="53">
        <f t="shared" si="21"/>
        <v>0.19933370349805662</v>
      </c>
      <c r="BA34" s="53">
        <f t="shared" si="22"/>
        <v>0.19933370349805662</v>
      </c>
      <c r="BB34" s="77">
        <v>50075500</v>
      </c>
      <c r="BC34" s="77">
        <v>50075500</v>
      </c>
      <c r="BD34" s="77">
        <f t="shared" si="23"/>
        <v>139486.07242339832</v>
      </c>
      <c r="BE34" s="77">
        <f t="shared" si="24"/>
        <v>139486.07242339832</v>
      </c>
      <c r="BF34" s="77">
        <f>'市区町村別_在宅(医科)'!BF34</f>
        <v>799</v>
      </c>
      <c r="BG34" s="77">
        <v>214</v>
      </c>
      <c r="BH34" s="77">
        <v>214</v>
      </c>
      <c r="BI34" s="53">
        <f t="shared" si="25"/>
        <v>0.26783479349186484</v>
      </c>
      <c r="BJ34" s="53">
        <f t="shared" si="26"/>
        <v>0.26783479349186484</v>
      </c>
      <c r="BK34" s="77">
        <v>29712640</v>
      </c>
      <c r="BL34" s="77">
        <v>29712640</v>
      </c>
      <c r="BM34" s="77">
        <f t="shared" si="27"/>
        <v>138844.11214953271</v>
      </c>
      <c r="BN34" s="77">
        <f t="shared" si="28"/>
        <v>138844.11214953271</v>
      </c>
      <c r="BO34" s="77">
        <f>'市区町村別_在宅(医科)'!BO34</f>
        <v>21008</v>
      </c>
      <c r="BP34" s="77">
        <f t="shared" si="52"/>
        <v>1555</v>
      </c>
      <c r="BQ34" s="77">
        <f t="shared" si="52"/>
        <v>1555</v>
      </c>
      <c r="BR34" s="53">
        <f t="shared" si="30"/>
        <v>7.4019421172886513E-2</v>
      </c>
      <c r="BS34" s="53">
        <f t="shared" si="31"/>
        <v>7.4019421172886513E-2</v>
      </c>
      <c r="BT34" s="77">
        <f t="shared" si="53"/>
        <v>223340730</v>
      </c>
      <c r="BU34" s="77">
        <f t="shared" si="53"/>
        <v>223340730</v>
      </c>
      <c r="BV34" s="77">
        <f t="shared" si="33"/>
        <v>143627.47909967846</v>
      </c>
      <c r="BW34" s="77">
        <f t="shared" si="34"/>
        <v>143627.47909967846</v>
      </c>
      <c r="BY34" s="90">
        <v>28</v>
      </c>
      <c r="BZ34" s="23" t="s">
        <v>33</v>
      </c>
      <c r="CA34" s="133">
        <v>19774</v>
      </c>
      <c r="CB34" s="133">
        <v>1426</v>
      </c>
      <c r="CC34" s="133">
        <v>1426</v>
      </c>
      <c r="CD34" s="27">
        <v>7.2114898351370485E-2</v>
      </c>
      <c r="CE34" s="27">
        <v>7.2114898351370485E-2</v>
      </c>
      <c r="CF34" s="133">
        <v>202937200</v>
      </c>
      <c r="CG34" s="133">
        <v>202937200</v>
      </c>
      <c r="CH34" s="133">
        <v>142312.20196353437</v>
      </c>
      <c r="CI34" s="133">
        <v>142312.20196353437</v>
      </c>
      <c r="CK34" s="42" t="str">
        <f t="shared" si="35"/>
        <v>住之江区</v>
      </c>
      <c r="CL34" s="86">
        <f t="shared" si="36"/>
        <v>7.8279234194940539E-2</v>
      </c>
      <c r="CM34" s="86">
        <f t="shared" si="37"/>
        <v>7.8E-2</v>
      </c>
      <c r="CN34" s="86">
        <f t="shared" si="38"/>
        <v>7.7956332730913888E-2</v>
      </c>
      <c r="CO34" s="86">
        <f t="shared" si="39"/>
        <v>7.8E-2</v>
      </c>
      <c r="CP34" s="136">
        <f t="shared" si="40"/>
        <v>0</v>
      </c>
      <c r="CQ34" s="42" t="str">
        <f t="shared" si="41"/>
        <v>住之江区</v>
      </c>
      <c r="CR34" s="86">
        <f t="shared" si="0"/>
        <v>7.8279234194940539E-2</v>
      </c>
      <c r="CS34" s="86">
        <f t="shared" si="42"/>
        <v>7.8E-2</v>
      </c>
      <c r="CT34" s="86">
        <f t="shared" si="43"/>
        <v>7.7956332730913888E-2</v>
      </c>
      <c r="CU34" s="86">
        <f t="shared" si="44"/>
        <v>7.8E-2</v>
      </c>
      <c r="CV34" s="136">
        <f t="shared" si="45"/>
        <v>0</v>
      </c>
      <c r="CW34" s="43"/>
      <c r="CX34" s="86">
        <f t="shared" si="46"/>
        <v>7.6999999999999999E-2</v>
      </c>
      <c r="CY34" s="86">
        <f t="shared" si="47"/>
        <v>7.4999999999999997E-2</v>
      </c>
      <c r="CZ34" s="136">
        <f t="shared" si="48"/>
        <v>0.20000000000000018</v>
      </c>
      <c r="DA34" s="86">
        <f t="shared" si="49"/>
        <v>7.6999999999999999E-2</v>
      </c>
      <c r="DB34" s="86">
        <f t="shared" si="50"/>
        <v>7.4999999999999997E-2</v>
      </c>
      <c r="DC34" s="136">
        <f t="shared" si="51"/>
        <v>0.20000000000000018</v>
      </c>
      <c r="DD34" s="149">
        <v>0</v>
      </c>
    </row>
    <row r="35" spans="2:108" s="15" customFormat="1" ht="13.5" customHeight="1">
      <c r="B35" s="52">
        <v>29</v>
      </c>
      <c r="C35" s="23" t="s">
        <v>34</v>
      </c>
      <c r="D35" s="133">
        <f>'市区町村別_在宅(医科)'!D35</f>
        <v>38</v>
      </c>
      <c r="E35" s="77">
        <v>2</v>
      </c>
      <c r="F35" s="77">
        <v>2</v>
      </c>
      <c r="G35" s="53">
        <f t="shared" si="1"/>
        <v>5.2631578947368418E-2</v>
      </c>
      <c r="H35" s="53">
        <f t="shared" si="2"/>
        <v>5.2631578947368418E-2</v>
      </c>
      <c r="I35" s="77">
        <v>51430</v>
      </c>
      <c r="J35" s="77">
        <v>51430</v>
      </c>
      <c r="K35" s="77">
        <f t="shared" si="3"/>
        <v>25715</v>
      </c>
      <c r="L35" s="77">
        <f t="shared" si="4"/>
        <v>25715</v>
      </c>
      <c r="M35" s="133">
        <f>'市区町村別_在宅(医科)'!M35</f>
        <v>95</v>
      </c>
      <c r="N35" s="77">
        <v>8</v>
      </c>
      <c r="O35" s="77">
        <v>8</v>
      </c>
      <c r="P35" s="53">
        <f t="shared" si="5"/>
        <v>8.4210526315789472E-2</v>
      </c>
      <c r="Q35" s="53">
        <f t="shared" si="6"/>
        <v>8.4210526315789472E-2</v>
      </c>
      <c r="R35" s="77">
        <v>1378140</v>
      </c>
      <c r="S35" s="77">
        <v>1378140</v>
      </c>
      <c r="T35" s="77">
        <f t="shared" si="7"/>
        <v>172267.5</v>
      </c>
      <c r="U35" s="77">
        <f t="shared" si="8"/>
        <v>172267.5</v>
      </c>
      <c r="V35" s="133">
        <f>'市区町村別_在宅(医科)'!V35</f>
        <v>5909</v>
      </c>
      <c r="W35" s="77">
        <v>131</v>
      </c>
      <c r="X35" s="77">
        <v>131</v>
      </c>
      <c r="Y35" s="53">
        <f t="shared" si="9"/>
        <v>2.2169571839566762E-2</v>
      </c>
      <c r="Z35" s="53">
        <f t="shared" si="10"/>
        <v>2.2169571839566762E-2</v>
      </c>
      <c r="AA35" s="77">
        <v>16854620</v>
      </c>
      <c r="AB35" s="77">
        <v>16854620</v>
      </c>
      <c r="AC35" s="77">
        <f t="shared" si="11"/>
        <v>128661.2213740458</v>
      </c>
      <c r="AD35" s="77">
        <f t="shared" si="12"/>
        <v>128661.2213740458</v>
      </c>
      <c r="AE35" s="77">
        <f>'市区町村別_在宅(医科)'!AE35</f>
        <v>5290</v>
      </c>
      <c r="AF35" s="77">
        <v>239</v>
      </c>
      <c r="AG35" s="77">
        <v>239</v>
      </c>
      <c r="AH35" s="53">
        <f t="shared" si="13"/>
        <v>4.5179584120982989E-2</v>
      </c>
      <c r="AI35" s="53">
        <f t="shared" si="14"/>
        <v>4.5179584120982989E-2</v>
      </c>
      <c r="AJ35" s="77">
        <v>33021020</v>
      </c>
      <c r="AK35" s="77">
        <v>33021020</v>
      </c>
      <c r="AL35" s="77">
        <f t="shared" si="15"/>
        <v>138163.26359832636</v>
      </c>
      <c r="AM35" s="77">
        <f t="shared" si="16"/>
        <v>138163.26359832636</v>
      </c>
      <c r="AN35" s="77">
        <f>'市区町村別_在宅(医科)'!AN35</f>
        <v>3435</v>
      </c>
      <c r="AO35" s="77">
        <v>416</v>
      </c>
      <c r="AP35" s="77">
        <v>416</v>
      </c>
      <c r="AQ35" s="53">
        <f t="shared" si="17"/>
        <v>0.12110625909752547</v>
      </c>
      <c r="AR35" s="53">
        <f t="shared" si="18"/>
        <v>0.12110625909752547</v>
      </c>
      <c r="AS35" s="77">
        <v>62420360</v>
      </c>
      <c r="AT35" s="77">
        <v>62420360</v>
      </c>
      <c r="AU35" s="77">
        <f t="shared" si="19"/>
        <v>150048.94230769231</v>
      </c>
      <c r="AV35" s="77">
        <f t="shared" si="20"/>
        <v>150048.94230769231</v>
      </c>
      <c r="AW35" s="77">
        <f>'市区町村別_在宅(医科)'!AW35</f>
        <v>1738</v>
      </c>
      <c r="AX35" s="77">
        <v>342</v>
      </c>
      <c r="AY35" s="77">
        <v>342</v>
      </c>
      <c r="AZ35" s="53">
        <f t="shared" si="21"/>
        <v>0.19677790563866512</v>
      </c>
      <c r="BA35" s="53">
        <f t="shared" si="22"/>
        <v>0.19677790563866512</v>
      </c>
      <c r="BB35" s="77">
        <v>49449870</v>
      </c>
      <c r="BC35" s="77">
        <v>49449870</v>
      </c>
      <c r="BD35" s="77">
        <f t="shared" si="23"/>
        <v>144590.26315789475</v>
      </c>
      <c r="BE35" s="77">
        <f t="shared" si="24"/>
        <v>144590.26315789475</v>
      </c>
      <c r="BF35" s="77">
        <f>'市区町村別_在宅(医科)'!BF35</f>
        <v>753</v>
      </c>
      <c r="BG35" s="77">
        <v>213</v>
      </c>
      <c r="BH35" s="77">
        <v>213</v>
      </c>
      <c r="BI35" s="53">
        <f t="shared" si="25"/>
        <v>0.28286852589641437</v>
      </c>
      <c r="BJ35" s="53">
        <f t="shared" si="26"/>
        <v>0.28286852589641437</v>
      </c>
      <c r="BK35" s="77">
        <v>29302660</v>
      </c>
      <c r="BL35" s="77">
        <v>29302660</v>
      </c>
      <c r="BM35" s="77">
        <f t="shared" si="27"/>
        <v>137571.17370892019</v>
      </c>
      <c r="BN35" s="77">
        <f t="shared" si="28"/>
        <v>137571.17370892019</v>
      </c>
      <c r="BO35" s="77">
        <f>'市区町村別_在宅(医科)'!BO35</f>
        <v>17258</v>
      </c>
      <c r="BP35" s="77">
        <f t="shared" si="52"/>
        <v>1351</v>
      </c>
      <c r="BQ35" s="77">
        <f t="shared" si="52"/>
        <v>1351</v>
      </c>
      <c r="BR35" s="53">
        <f t="shared" si="30"/>
        <v>7.828253563564723E-2</v>
      </c>
      <c r="BS35" s="53">
        <f t="shared" si="31"/>
        <v>7.828253563564723E-2</v>
      </c>
      <c r="BT35" s="77">
        <f t="shared" si="53"/>
        <v>192478100</v>
      </c>
      <c r="BU35" s="77">
        <f t="shared" si="53"/>
        <v>192478100</v>
      </c>
      <c r="BV35" s="77">
        <f t="shared" si="33"/>
        <v>142470.83641746856</v>
      </c>
      <c r="BW35" s="77">
        <f t="shared" si="34"/>
        <v>142470.83641746856</v>
      </c>
      <c r="BY35" s="90">
        <v>29</v>
      </c>
      <c r="BZ35" s="23" t="s">
        <v>34</v>
      </c>
      <c r="CA35" s="133">
        <v>16521</v>
      </c>
      <c r="CB35" s="133">
        <v>1291</v>
      </c>
      <c r="CC35" s="133">
        <v>1291</v>
      </c>
      <c r="CD35" s="27">
        <v>7.8142969553901098E-2</v>
      </c>
      <c r="CE35" s="27">
        <v>7.8142969553901098E-2</v>
      </c>
      <c r="CF35" s="133">
        <v>185218760</v>
      </c>
      <c r="CG35" s="133">
        <v>185207060</v>
      </c>
      <c r="CH35" s="133">
        <v>143469.21766072811</v>
      </c>
      <c r="CI35" s="133">
        <v>143460.15491866769</v>
      </c>
      <c r="CK35" s="42" t="str">
        <f t="shared" si="35"/>
        <v>八尾市</v>
      </c>
      <c r="CL35" s="86">
        <f t="shared" si="36"/>
        <v>7.7937110153687872E-2</v>
      </c>
      <c r="CM35" s="86">
        <f t="shared" si="37"/>
        <v>7.8E-2</v>
      </c>
      <c r="CN35" s="86">
        <f t="shared" si="38"/>
        <v>7.4314670952763645E-2</v>
      </c>
      <c r="CO35" s="86">
        <f t="shared" si="39"/>
        <v>7.3999999999999996E-2</v>
      </c>
      <c r="CP35" s="136">
        <f t="shared" si="40"/>
        <v>0.40000000000000036</v>
      </c>
      <c r="CQ35" s="42" t="str">
        <f t="shared" si="41"/>
        <v>八尾市</v>
      </c>
      <c r="CR35" s="86">
        <f t="shared" si="0"/>
        <v>7.7937110153687872E-2</v>
      </c>
      <c r="CS35" s="86">
        <f t="shared" si="42"/>
        <v>7.8E-2</v>
      </c>
      <c r="CT35" s="86">
        <f t="shared" si="43"/>
        <v>7.4314670952763645E-2</v>
      </c>
      <c r="CU35" s="86">
        <f t="shared" si="44"/>
        <v>7.3999999999999996E-2</v>
      </c>
      <c r="CV35" s="136">
        <f t="shared" si="45"/>
        <v>0.40000000000000036</v>
      </c>
      <c r="CW35" s="43"/>
      <c r="CX35" s="86">
        <f t="shared" si="46"/>
        <v>7.6999999999999999E-2</v>
      </c>
      <c r="CY35" s="86">
        <f t="shared" si="47"/>
        <v>7.4999999999999997E-2</v>
      </c>
      <c r="CZ35" s="136">
        <f t="shared" si="48"/>
        <v>0.20000000000000018</v>
      </c>
      <c r="DA35" s="86">
        <f t="shared" si="49"/>
        <v>7.6999999999999999E-2</v>
      </c>
      <c r="DB35" s="86">
        <f t="shared" si="50"/>
        <v>7.4999999999999997E-2</v>
      </c>
      <c r="DC35" s="136">
        <f t="shared" si="51"/>
        <v>0.20000000000000018</v>
      </c>
      <c r="DD35" s="149">
        <v>0</v>
      </c>
    </row>
    <row r="36" spans="2:108" s="15" customFormat="1" ht="13.5" customHeight="1">
      <c r="B36" s="52">
        <v>30</v>
      </c>
      <c r="C36" s="23" t="s">
        <v>35</v>
      </c>
      <c r="D36" s="133">
        <f>'市区町村別_在宅(医科)'!D36</f>
        <v>44</v>
      </c>
      <c r="E36" s="77">
        <v>4</v>
      </c>
      <c r="F36" s="77">
        <v>4</v>
      </c>
      <c r="G36" s="53">
        <f t="shared" si="1"/>
        <v>9.0909090909090912E-2</v>
      </c>
      <c r="H36" s="53">
        <f t="shared" si="2"/>
        <v>9.0909090909090912E-2</v>
      </c>
      <c r="I36" s="77">
        <v>389520</v>
      </c>
      <c r="J36" s="77">
        <v>389520</v>
      </c>
      <c r="K36" s="77">
        <f t="shared" si="3"/>
        <v>97380</v>
      </c>
      <c r="L36" s="77">
        <f t="shared" si="4"/>
        <v>97380</v>
      </c>
      <c r="M36" s="133">
        <f>'市区町村別_在宅(医科)'!M36</f>
        <v>104</v>
      </c>
      <c r="N36" s="77">
        <v>14</v>
      </c>
      <c r="O36" s="77">
        <v>14</v>
      </c>
      <c r="P36" s="53">
        <f t="shared" si="5"/>
        <v>0.13461538461538461</v>
      </c>
      <c r="Q36" s="53">
        <f t="shared" si="6"/>
        <v>0.13461538461538461</v>
      </c>
      <c r="R36" s="77">
        <v>4389180</v>
      </c>
      <c r="S36" s="77">
        <v>4389180</v>
      </c>
      <c r="T36" s="77">
        <f t="shared" si="7"/>
        <v>313512.85714285716</v>
      </c>
      <c r="U36" s="77">
        <f t="shared" si="8"/>
        <v>313512.85714285716</v>
      </c>
      <c r="V36" s="133">
        <f>'市区町村別_在宅(医科)'!V36</f>
        <v>7887</v>
      </c>
      <c r="W36" s="77">
        <v>178</v>
      </c>
      <c r="X36" s="77">
        <v>178</v>
      </c>
      <c r="Y36" s="53">
        <f t="shared" si="9"/>
        <v>2.2568784075060227E-2</v>
      </c>
      <c r="Z36" s="53">
        <f t="shared" si="10"/>
        <v>2.2568784075060227E-2</v>
      </c>
      <c r="AA36" s="77">
        <v>24878840</v>
      </c>
      <c r="AB36" s="77">
        <v>24878840</v>
      </c>
      <c r="AC36" s="77">
        <f t="shared" si="11"/>
        <v>139768.76404494382</v>
      </c>
      <c r="AD36" s="77">
        <f t="shared" si="12"/>
        <v>139768.76404494382</v>
      </c>
      <c r="AE36" s="77">
        <f>'市区町村別_在宅(医科)'!AE36</f>
        <v>6959</v>
      </c>
      <c r="AF36" s="77">
        <v>349</v>
      </c>
      <c r="AG36" s="77">
        <v>349</v>
      </c>
      <c r="AH36" s="53">
        <f t="shared" si="13"/>
        <v>5.0150883747664896E-2</v>
      </c>
      <c r="AI36" s="53">
        <f t="shared" si="14"/>
        <v>5.0150883747664896E-2</v>
      </c>
      <c r="AJ36" s="77">
        <v>52535660</v>
      </c>
      <c r="AK36" s="77">
        <v>52535660</v>
      </c>
      <c r="AL36" s="77">
        <f t="shared" si="15"/>
        <v>150531.9770773639</v>
      </c>
      <c r="AM36" s="77">
        <f t="shared" si="16"/>
        <v>150531.9770773639</v>
      </c>
      <c r="AN36" s="77">
        <f>'市区町村別_在宅(医科)'!AN36</f>
        <v>4565</v>
      </c>
      <c r="AO36" s="77">
        <v>499</v>
      </c>
      <c r="AP36" s="77">
        <v>499</v>
      </c>
      <c r="AQ36" s="53">
        <f t="shared" si="17"/>
        <v>0.10930996714129244</v>
      </c>
      <c r="AR36" s="53">
        <f t="shared" si="18"/>
        <v>0.10930996714129244</v>
      </c>
      <c r="AS36" s="77">
        <v>71031250</v>
      </c>
      <c r="AT36" s="77">
        <v>71031250</v>
      </c>
      <c r="AU36" s="77">
        <f t="shared" si="19"/>
        <v>142347.19438877754</v>
      </c>
      <c r="AV36" s="77">
        <f t="shared" si="20"/>
        <v>142347.19438877754</v>
      </c>
      <c r="AW36" s="77">
        <f>'市区町村別_在宅(医科)'!AW36</f>
        <v>2451</v>
      </c>
      <c r="AX36" s="77">
        <v>488</v>
      </c>
      <c r="AY36" s="77">
        <v>488</v>
      </c>
      <c r="AZ36" s="53">
        <f t="shared" si="21"/>
        <v>0.19910240718074254</v>
      </c>
      <c r="BA36" s="53">
        <f t="shared" si="22"/>
        <v>0.19910240718074254</v>
      </c>
      <c r="BB36" s="77">
        <v>76191980</v>
      </c>
      <c r="BC36" s="77">
        <v>76191980</v>
      </c>
      <c r="BD36" s="77">
        <f t="shared" si="23"/>
        <v>156131.10655737706</v>
      </c>
      <c r="BE36" s="77">
        <f t="shared" si="24"/>
        <v>156131.10655737706</v>
      </c>
      <c r="BF36" s="77">
        <f>'市区町村別_在宅(医科)'!BF36</f>
        <v>1098</v>
      </c>
      <c r="BG36" s="77">
        <v>287</v>
      </c>
      <c r="BH36" s="77">
        <v>287</v>
      </c>
      <c r="BI36" s="53">
        <f t="shared" si="25"/>
        <v>0.26138433515482695</v>
      </c>
      <c r="BJ36" s="53">
        <f t="shared" si="26"/>
        <v>0.26138433515482695</v>
      </c>
      <c r="BK36" s="77">
        <v>44079490</v>
      </c>
      <c r="BL36" s="77">
        <v>44079490</v>
      </c>
      <c r="BM36" s="77">
        <f t="shared" si="27"/>
        <v>153587.07317073172</v>
      </c>
      <c r="BN36" s="77">
        <f t="shared" si="28"/>
        <v>153587.07317073172</v>
      </c>
      <c r="BO36" s="77">
        <f>'市区町村別_在宅(医科)'!BO36</f>
        <v>23108</v>
      </c>
      <c r="BP36" s="77">
        <f t="shared" si="52"/>
        <v>1819</v>
      </c>
      <c r="BQ36" s="77">
        <f t="shared" si="52"/>
        <v>1819</v>
      </c>
      <c r="BR36" s="53">
        <f t="shared" si="30"/>
        <v>7.8717327332525538E-2</v>
      </c>
      <c r="BS36" s="53">
        <f t="shared" si="31"/>
        <v>7.8717327332525538E-2</v>
      </c>
      <c r="BT36" s="77">
        <f t="shared" si="53"/>
        <v>273495920</v>
      </c>
      <c r="BU36" s="77">
        <f t="shared" si="53"/>
        <v>273495920</v>
      </c>
      <c r="BV36" s="77">
        <f t="shared" si="33"/>
        <v>150355.09620670698</v>
      </c>
      <c r="BW36" s="77">
        <f t="shared" si="34"/>
        <v>150355.09620670698</v>
      </c>
      <c r="BY36" s="90">
        <v>30</v>
      </c>
      <c r="BZ36" s="23" t="s">
        <v>35</v>
      </c>
      <c r="CA36" s="133">
        <v>22094</v>
      </c>
      <c r="CB36" s="133">
        <v>1771</v>
      </c>
      <c r="CC36" s="133">
        <v>1771</v>
      </c>
      <c r="CD36" s="27">
        <v>8.0157508825925594E-2</v>
      </c>
      <c r="CE36" s="27">
        <v>8.0157508825925594E-2</v>
      </c>
      <c r="CF36" s="133">
        <v>256281130</v>
      </c>
      <c r="CG36" s="133">
        <v>256281130</v>
      </c>
      <c r="CH36" s="133">
        <v>144709.84189723321</v>
      </c>
      <c r="CI36" s="133">
        <v>144709.84189723321</v>
      </c>
      <c r="CK36" s="42" t="str">
        <f t="shared" si="35"/>
        <v>太子町</v>
      </c>
      <c r="CL36" s="86">
        <f t="shared" si="36"/>
        <v>7.751312071053694E-2</v>
      </c>
      <c r="CM36" s="86">
        <f t="shared" si="37"/>
        <v>7.8E-2</v>
      </c>
      <c r="CN36" s="86">
        <f t="shared" si="38"/>
        <v>7.8507078507078512E-2</v>
      </c>
      <c r="CO36" s="86">
        <f t="shared" si="39"/>
        <v>7.9000000000000001E-2</v>
      </c>
      <c r="CP36" s="136">
        <f t="shared" si="40"/>
        <v>-0.10000000000000009</v>
      </c>
      <c r="CQ36" s="42" t="str">
        <f t="shared" si="41"/>
        <v>河南町</v>
      </c>
      <c r="CR36" s="86">
        <f t="shared" si="0"/>
        <v>7.7130852340936376E-2</v>
      </c>
      <c r="CS36" s="86">
        <f t="shared" si="42"/>
        <v>7.6999999999999999E-2</v>
      </c>
      <c r="CT36" s="86">
        <f t="shared" si="43"/>
        <v>8.0995902930980149E-2</v>
      </c>
      <c r="CU36" s="86">
        <f t="shared" si="44"/>
        <v>8.1000000000000003E-2</v>
      </c>
      <c r="CV36" s="136">
        <f t="shared" si="45"/>
        <v>-0.40000000000000036</v>
      </c>
      <c r="CW36" s="43"/>
      <c r="CX36" s="86">
        <f t="shared" si="46"/>
        <v>7.6999999999999999E-2</v>
      </c>
      <c r="CY36" s="86">
        <f t="shared" si="47"/>
        <v>7.4999999999999997E-2</v>
      </c>
      <c r="CZ36" s="136">
        <f t="shared" si="48"/>
        <v>0.20000000000000018</v>
      </c>
      <c r="DA36" s="86">
        <f t="shared" si="49"/>
        <v>7.6999999999999999E-2</v>
      </c>
      <c r="DB36" s="86">
        <f t="shared" si="50"/>
        <v>7.4999999999999997E-2</v>
      </c>
      <c r="DC36" s="136">
        <f t="shared" si="51"/>
        <v>0.20000000000000018</v>
      </c>
      <c r="DD36" s="149">
        <v>0</v>
      </c>
    </row>
    <row r="37" spans="2:108" s="15" customFormat="1" ht="13.5" customHeight="1">
      <c r="B37" s="52">
        <v>31</v>
      </c>
      <c r="C37" s="23" t="s">
        <v>36</v>
      </c>
      <c r="D37" s="133">
        <f>'市区町村別_在宅(医科)'!D37</f>
        <v>73</v>
      </c>
      <c r="E37" s="77">
        <v>10</v>
      </c>
      <c r="F37" s="77">
        <v>10</v>
      </c>
      <c r="G37" s="53">
        <f t="shared" si="1"/>
        <v>0.13698630136986301</v>
      </c>
      <c r="H37" s="53">
        <f t="shared" si="2"/>
        <v>0.13698630136986301</v>
      </c>
      <c r="I37" s="77">
        <v>1453400</v>
      </c>
      <c r="J37" s="77">
        <v>1453400</v>
      </c>
      <c r="K37" s="77">
        <f t="shared" si="3"/>
        <v>145340</v>
      </c>
      <c r="L37" s="77">
        <f t="shared" si="4"/>
        <v>145340</v>
      </c>
      <c r="M37" s="133">
        <f>'市区町村別_在宅(医科)'!M37</f>
        <v>217</v>
      </c>
      <c r="N37" s="77">
        <v>27</v>
      </c>
      <c r="O37" s="77">
        <v>27</v>
      </c>
      <c r="P37" s="53">
        <f t="shared" si="5"/>
        <v>0.12442396313364056</v>
      </c>
      <c r="Q37" s="53">
        <f t="shared" si="6"/>
        <v>0.12442396313364056</v>
      </c>
      <c r="R37" s="77">
        <v>5762380</v>
      </c>
      <c r="S37" s="77">
        <v>5762380</v>
      </c>
      <c r="T37" s="77">
        <f t="shared" si="7"/>
        <v>213421.48148148149</v>
      </c>
      <c r="U37" s="77">
        <f t="shared" si="8"/>
        <v>213421.48148148149</v>
      </c>
      <c r="V37" s="133">
        <f>'市区町村別_在宅(医科)'!V37</f>
        <v>11699</v>
      </c>
      <c r="W37" s="77">
        <v>195</v>
      </c>
      <c r="X37" s="77">
        <v>195</v>
      </c>
      <c r="Y37" s="53">
        <f t="shared" si="9"/>
        <v>1.6668091289853835E-2</v>
      </c>
      <c r="Z37" s="53">
        <f t="shared" si="10"/>
        <v>1.6668091289853835E-2</v>
      </c>
      <c r="AA37" s="77">
        <v>22533410</v>
      </c>
      <c r="AB37" s="77">
        <v>22533410</v>
      </c>
      <c r="AC37" s="77">
        <f t="shared" si="11"/>
        <v>115555.94871794872</v>
      </c>
      <c r="AD37" s="77">
        <f t="shared" si="12"/>
        <v>115555.94871794872</v>
      </c>
      <c r="AE37" s="77">
        <f>'市区町村別_在宅(医科)'!AE37</f>
        <v>9822</v>
      </c>
      <c r="AF37" s="77">
        <v>437</v>
      </c>
      <c r="AG37" s="77">
        <v>437</v>
      </c>
      <c r="AH37" s="53">
        <f t="shared" si="13"/>
        <v>4.4491956831602522E-2</v>
      </c>
      <c r="AI37" s="53">
        <f t="shared" si="14"/>
        <v>4.4491956831602522E-2</v>
      </c>
      <c r="AJ37" s="77">
        <v>61914040</v>
      </c>
      <c r="AK37" s="77">
        <v>61914040</v>
      </c>
      <c r="AL37" s="77">
        <f t="shared" si="15"/>
        <v>141679.72540045765</v>
      </c>
      <c r="AM37" s="77">
        <f t="shared" si="16"/>
        <v>141679.72540045765</v>
      </c>
      <c r="AN37" s="77">
        <f>'市区町村別_在宅(医科)'!AN37</f>
        <v>5915</v>
      </c>
      <c r="AO37" s="77">
        <v>551</v>
      </c>
      <c r="AP37" s="77">
        <v>551</v>
      </c>
      <c r="AQ37" s="53">
        <f t="shared" si="17"/>
        <v>9.3153000845308531E-2</v>
      </c>
      <c r="AR37" s="53">
        <f t="shared" si="18"/>
        <v>9.3153000845308531E-2</v>
      </c>
      <c r="AS37" s="77">
        <v>72440720</v>
      </c>
      <c r="AT37" s="77">
        <v>72440720</v>
      </c>
      <c r="AU37" s="77">
        <f t="shared" si="19"/>
        <v>131471.36116152449</v>
      </c>
      <c r="AV37" s="77">
        <f t="shared" si="20"/>
        <v>131471.36116152449</v>
      </c>
      <c r="AW37" s="77">
        <f>'市区町村別_在宅(医科)'!AW37</f>
        <v>2733</v>
      </c>
      <c r="AX37" s="77">
        <v>476</v>
      </c>
      <c r="AY37" s="77">
        <v>475</v>
      </c>
      <c r="AZ37" s="53">
        <f t="shared" si="21"/>
        <v>0.17416758141236735</v>
      </c>
      <c r="BA37" s="53">
        <f t="shared" si="22"/>
        <v>0.17380168313208927</v>
      </c>
      <c r="BB37" s="77">
        <v>66546900</v>
      </c>
      <c r="BC37" s="77">
        <v>66542470</v>
      </c>
      <c r="BD37" s="77">
        <f t="shared" si="23"/>
        <v>139804.41176470587</v>
      </c>
      <c r="BE37" s="77">
        <f t="shared" si="24"/>
        <v>140089.4105263158</v>
      </c>
      <c r="BF37" s="77">
        <f>'市区町村別_在宅(医科)'!BF37</f>
        <v>1103</v>
      </c>
      <c r="BG37" s="77">
        <v>250</v>
      </c>
      <c r="BH37" s="77">
        <v>250</v>
      </c>
      <c r="BI37" s="53">
        <f t="shared" si="25"/>
        <v>0.22665457842248413</v>
      </c>
      <c r="BJ37" s="53">
        <f t="shared" si="26"/>
        <v>0.22665457842248413</v>
      </c>
      <c r="BK37" s="77">
        <v>37090150</v>
      </c>
      <c r="BL37" s="77">
        <v>37090150</v>
      </c>
      <c r="BM37" s="77">
        <f t="shared" si="27"/>
        <v>148360.6</v>
      </c>
      <c r="BN37" s="77">
        <f t="shared" si="28"/>
        <v>148360.6</v>
      </c>
      <c r="BO37" s="77">
        <f>'市区町村別_在宅(医科)'!BO37</f>
        <v>31562</v>
      </c>
      <c r="BP37" s="77">
        <f t="shared" si="52"/>
        <v>1946</v>
      </c>
      <c r="BQ37" s="77">
        <f t="shared" si="52"/>
        <v>1945</v>
      </c>
      <c r="BR37" s="53">
        <f t="shared" si="30"/>
        <v>6.1656422279956907E-2</v>
      </c>
      <c r="BS37" s="53">
        <f t="shared" si="31"/>
        <v>6.162473860972055E-2</v>
      </c>
      <c r="BT37" s="77">
        <f t="shared" si="53"/>
        <v>267741000</v>
      </c>
      <c r="BU37" s="77">
        <f t="shared" si="53"/>
        <v>267736570</v>
      </c>
      <c r="BV37" s="77">
        <f t="shared" si="33"/>
        <v>137585.30318602262</v>
      </c>
      <c r="BW37" s="77">
        <f t="shared" si="34"/>
        <v>137653.76349614395</v>
      </c>
      <c r="BY37" s="90">
        <v>31</v>
      </c>
      <c r="BZ37" s="23" t="s">
        <v>36</v>
      </c>
      <c r="CA37" s="133">
        <v>29681</v>
      </c>
      <c r="CB37" s="133">
        <v>1761</v>
      </c>
      <c r="CC37" s="133">
        <v>1761</v>
      </c>
      <c r="CD37" s="27">
        <v>5.9330885077996026E-2</v>
      </c>
      <c r="CE37" s="27">
        <v>5.9330885077996026E-2</v>
      </c>
      <c r="CF37" s="133">
        <v>242492140</v>
      </c>
      <c r="CG37" s="133">
        <v>242452450</v>
      </c>
      <c r="CH37" s="133">
        <v>137701.38557637707</v>
      </c>
      <c r="CI37" s="133">
        <v>137678.84724588302</v>
      </c>
      <c r="CK37" s="42" t="str">
        <f t="shared" si="35"/>
        <v>河南町</v>
      </c>
      <c r="CL37" s="86">
        <f t="shared" si="36"/>
        <v>7.7430972388955577E-2</v>
      </c>
      <c r="CM37" s="86">
        <f t="shared" si="37"/>
        <v>7.6999999999999999E-2</v>
      </c>
      <c r="CN37" s="86">
        <f t="shared" si="38"/>
        <v>8.1311062086353608E-2</v>
      </c>
      <c r="CO37" s="86">
        <f t="shared" si="39"/>
        <v>8.1000000000000003E-2</v>
      </c>
      <c r="CP37" s="136">
        <f t="shared" si="40"/>
        <v>-0.40000000000000036</v>
      </c>
      <c r="CQ37" s="42" t="str">
        <f t="shared" si="41"/>
        <v>太子町</v>
      </c>
      <c r="CR37" s="86">
        <f t="shared" si="0"/>
        <v>7.7109406540169553E-2</v>
      </c>
      <c r="CS37" s="86">
        <f t="shared" si="42"/>
        <v>7.6999999999999999E-2</v>
      </c>
      <c r="CT37" s="86">
        <f t="shared" si="43"/>
        <v>7.6362076362076356E-2</v>
      </c>
      <c r="CU37" s="86">
        <f t="shared" si="44"/>
        <v>7.5999999999999998E-2</v>
      </c>
      <c r="CV37" s="136">
        <f t="shared" si="45"/>
        <v>0.10000000000000009</v>
      </c>
      <c r="CW37" s="43"/>
      <c r="CX37" s="86">
        <f t="shared" si="46"/>
        <v>7.6999999999999999E-2</v>
      </c>
      <c r="CY37" s="86">
        <f t="shared" si="47"/>
        <v>7.4999999999999997E-2</v>
      </c>
      <c r="CZ37" s="136">
        <f t="shared" si="48"/>
        <v>0.20000000000000018</v>
      </c>
      <c r="DA37" s="86">
        <f t="shared" si="49"/>
        <v>7.6999999999999999E-2</v>
      </c>
      <c r="DB37" s="86">
        <f t="shared" si="50"/>
        <v>7.4999999999999997E-2</v>
      </c>
      <c r="DC37" s="136">
        <f t="shared" si="51"/>
        <v>0.20000000000000018</v>
      </c>
      <c r="DD37" s="149">
        <v>0</v>
      </c>
    </row>
    <row r="38" spans="2:108" s="15" customFormat="1" ht="13.5" customHeight="1">
      <c r="B38" s="52">
        <v>32</v>
      </c>
      <c r="C38" s="23" t="s">
        <v>37</v>
      </c>
      <c r="D38" s="133">
        <f>'市区町村別_在宅(医科)'!D38</f>
        <v>52</v>
      </c>
      <c r="E38" s="77">
        <v>3</v>
      </c>
      <c r="F38" s="77">
        <v>3</v>
      </c>
      <c r="G38" s="53">
        <f t="shared" si="1"/>
        <v>5.7692307692307696E-2</v>
      </c>
      <c r="H38" s="53">
        <f t="shared" si="2"/>
        <v>5.7692307692307696E-2</v>
      </c>
      <c r="I38" s="77">
        <v>918800</v>
      </c>
      <c r="J38" s="77">
        <v>918800</v>
      </c>
      <c r="K38" s="77">
        <f t="shared" si="3"/>
        <v>306266.66666666669</v>
      </c>
      <c r="L38" s="77">
        <f t="shared" si="4"/>
        <v>306266.66666666669</v>
      </c>
      <c r="M38" s="133">
        <f>'市区町村別_在宅(医科)'!M38</f>
        <v>128</v>
      </c>
      <c r="N38" s="77">
        <v>10</v>
      </c>
      <c r="O38" s="77">
        <v>10</v>
      </c>
      <c r="P38" s="53">
        <f t="shared" si="5"/>
        <v>7.8125E-2</v>
      </c>
      <c r="Q38" s="53">
        <f t="shared" si="6"/>
        <v>7.8125E-2</v>
      </c>
      <c r="R38" s="77">
        <v>1490250</v>
      </c>
      <c r="S38" s="77">
        <v>1490250</v>
      </c>
      <c r="T38" s="77">
        <f t="shared" si="7"/>
        <v>149025</v>
      </c>
      <c r="U38" s="77">
        <f t="shared" si="8"/>
        <v>149025</v>
      </c>
      <c r="V38" s="133">
        <f>'市区町村別_在宅(医科)'!V38</f>
        <v>8626</v>
      </c>
      <c r="W38" s="77">
        <v>179</v>
      </c>
      <c r="X38" s="77">
        <v>178</v>
      </c>
      <c r="Y38" s="53">
        <f t="shared" si="9"/>
        <v>2.0751217250173894E-2</v>
      </c>
      <c r="Z38" s="53">
        <f t="shared" si="10"/>
        <v>2.0635288662184094E-2</v>
      </c>
      <c r="AA38" s="77">
        <v>24774510</v>
      </c>
      <c r="AB38" s="77">
        <v>24741860</v>
      </c>
      <c r="AC38" s="77">
        <f t="shared" si="11"/>
        <v>138405.08379888267</v>
      </c>
      <c r="AD38" s="77">
        <f t="shared" si="12"/>
        <v>138999.21348314607</v>
      </c>
      <c r="AE38" s="77">
        <f>'市区町村別_在宅(医科)'!AE38</f>
        <v>7923</v>
      </c>
      <c r="AF38" s="77">
        <v>351</v>
      </c>
      <c r="AG38" s="77">
        <v>351</v>
      </c>
      <c r="AH38" s="53">
        <f t="shared" si="13"/>
        <v>4.4301400984475575E-2</v>
      </c>
      <c r="AI38" s="53">
        <f t="shared" si="14"/>
        <v>4.4301400984475575E-2</v>
      </c>
      <c r="AJ38" s="77">
        <v>52334750</v>
      </c>
      <c r="AK38" s="77">
        <v>52295690</v>
      </c>
      <c r="AL38" s="77">
        <f t="shared" si="15"/>
        <v>149101.85185185185</v>
      </c>
      <c r="AM38" s="77">
        <f t="shared" si="16"/>
        <v>148990.56980056979</v>
      </c>
      <c r="AN38" s="77">
        <f>'市区町村別_在宅(医科)'!AN38</f>
        <v>5333</v>
      </c>
      <c r="AO38" s="77">
        <v>548</v>
      </c>
      <c r="AP38" s="77">
        <v>546</v>
      </c>
      <c r="AQ38" s="53">
        <f t="shared" si="17"/>
        <v>0.10275642227639227</v>
      </c>
      <c r="AR38" s="53">
        <f t="shared" si="18"/>
        <v>0.10238139883742733</v>
      </c>
      <c r="AS38" s="77">
        <v>76493450</v>
      </c>
      <c r="AT38" s="77">
        <v>76437280</v>
      </c>
      <c r="AU38" s="77">
        <f t="shared" si="19"/>
        <v>139586.58759124088</v>
      </c>
      <c r="AV38" s="77">
        <f t="shared" si="20"/>
        <v>139995.01831501833</v>
      </c>
      <c r="AW38" s="77">
        <f>'市区町村別_在宅(医科)'!AW38</f>
        <v>2564</v>
      </c>
      <c r="AX38" s="77">
        <v>440</v>
      </c>
      <c r="AY38" s="77">
        <v>439</v>
      </c>
      <c r="AZ38" s="53">
        <f t="shared" si="21"/>
        <v>0.17160686427457097</v>
      </c>
      <c r="BA38" s="53">
        <f t="shared" si="22"/>
        <v>0.17121684867394696</v>
      </c>
      <c r="BB38" s="77">
        <v>59802490</v>
      </c>
      <c r="BC38" s="77">
        <v>59745270</v>
      </c>
      <c r="BD38" s="77">
        <f t="shared" si="23"/>
        <v>135914.75</v>
      </c>
      <c r="BE38" s="77">
        <f t="shared" si="24"/>
        <v>136094.00911161731</v>
      </c>
      <c r="BF38" s="77">
        <f>'市区町村別_在宅(医科)'!BF38</f>
        <v>1077</v>
      </c>
      <c r="BG38" s="77">
        <v>238</v>
      </c>
      <c r="BH38" s="77">
        <v>236</v>
      </c>
      <c r="BI38" s="53">
        <f t="shared" si="25"/>
        <v>0.22098421541318478</v>
      </c>
      <c r="BJ38" s="53">
        <f t="shared" si="26"/>
        <v>0.21912720519962861</v>
      </c>
      <c r="BK38" s="77">
        <v>34371510</v>
      </c>
      <c r="BL38" s="77">
        <v>34303600</v>
      </c>
      <c r="BM38" s="77">
        <f t="shared" si="27"/>
        <v>144418.10924369749</v>
      </c>
      <c r="BN38" s="77">
        <f t="shared" si="28"/>
        <v>145354.2372881356</v>
      </c>
      <c r="BO38" s="77">
        <f>'市区町村別_在宅(医科)'!BO38</f>
        <v>25703</v>
      </c>
      <c r="BP38" s="77">
        <f t="shared" si="52"/>
        <v>1769</v>
      </c>
      <c r="BQ38" s="77">
        <f t="shared" si="52"/>
        <v>1763</v>
      </c>
      <c r="BR38" s="53">
        <f t="shared" si="30"/>
        <v>6.8824650818970545E-2</v>
      </c>
      <c r="BS38" s="53">
        <f t="shared" si="31"/>
        <v>6.8591215033264596E-2</v>
      </c>
      <c r="BT38" s="77">
        <f t="shared" si="53"/>
        <v>250185760</v>
      </c>
      <c r="BU38" s="77">
        <f t="shared" si="53"/>
        <v>249932750</v>
      </c>
      <c r="BV38" s="77">
        <f t="shared" si="33"/>
        <v>141427.78971170154</v>
      </c>
      <c r="BW38" s="77">
        <f t="shared" si="34"/>
        <v>141765.59841179807</v>
      </c>
      <c r="BY38" s="90">
        <v>32</v>
      </c>
      <c r="BZ38" s="23" t="s">
        <v>37</v>
      </c>
      <c r="CA38" s="133">
        <v>24506</v>
      </c>
      <c r="CB38" s="133">
        <v>1648</v>
      </c>
      <c r="CC38" s="133">
        <v>1638</v>
      </c>
      <c r="CD38" s="27">
        <v>6.7248837019505431E-2</v>
      </c>
      <c r="CE38" s="27">
        <v>6.6840773688076394E-2</v>
      </c>
      <c r="CF38" s="133">
        <v>223477040</v>
      </c>
      <c r="CG38" s="133">
        <v>223292130</v>
      </c>
      <c r="CH38" s="133">
        <v>135605</v>
      </c>
      <c r="CI38" s="133">
        <v>136319.98168498167</v>
      </c>
      <c r="CK38" s="42" t="str">
        <f t="shared" si="35"/>
        <v>泉大津市</v>
      </c>
      <c r="CL38" s="86">
        <f t="shared" si="36"/>
        <v>7.5938780630592964E-2</v>
      </c>
      <c r="CM38" s="86">
        <f t="shared" si="37"/>
        <v>7.5999999999999998E-2</v>
      </c>
      <c r="CN38" s="86">
        <f t="shared" si="38"/>
        <v>7.7757207088071933E-2</v>
      </c>
      <c r="CO38" s="86">
        <f t="shared" si="39"/>
        <v>7.8E-2</v>
      </c>
      <c r="CP38" s="136">
        <f t="shared" si="40"/>
        <v>-0.20000000000000018</v>
      </c>
      <c r="CQ38" s="42" t="str">
        <f t="shared" si="41"/>
        <v>泉大津市</v>
      </c>
      <c r="CR38" s="86">
        <f t="shared" si="0"/>
        <v>7.5938780630592964E-2</v>
      </c>
      <c r="CS38" s="86">
        <f t="shared" si="42"/>
        <v>7.5999999999999998E-2</v>
      </c>
      <c r="CT38" s="86">
        <f t="shared" si="43"/>
        <v>7.7757207088071933E-2</v>
      </c>
      <c r="CU38" s="86">
        <f t="shared" si="44"/>
        <v>7.8E-2</v>
      </c>
      <c r="CV38" s="136">
        <f t="shared" si="45"/>
        <v>-0.20000000000000018</v>
      </c>
      <c r="CW38" s="43"/>
      <c r="CX38" s="86">
        <f t="shared" si="46"/>
        <v>7.6999999999999999E-2</v>
      </c>
      <c r="CY38" s="86">
        <f t="shared" si="47"/>
        <v>7.4999999999999997E-2</v>
      </c>
      <c r="CZ38" s="136">
        <f t="shared" si="48"/>
        <v>0.20000000000000018</v>
      </c>
      <c r="DA38" s="86">
        <f t="shared" si="49"/>
        <v>7.6999999999999999E-2</v>
      </c>
      <c r="DB38" s="86">
        <f t="shared" si="50"/>
        <v>7.4999999999999997E-2</v>
      </c>
      <c r="DC38" s="136">
        <f t="shared" si="51"/>
        <v>0.20000000000000018</v>
      </c>
      <c r="DD38" s="149">
        <v>0</v>
      </c>
    </row>
    <row r="39" spans="2:108" s="15" customFormat="1" ht="13.5" customHeight="1">
      <c r="B39" s="52">
        <v>33</v>
      </c>
      <c r="C39" s="23" t="s">
        <v>38</v>
      </c>
      <c r="D39" s="133">
        <f>'市区町村別_在宅(医科)'!D39</f>
        <v>7</v>
      </c>
      <c r="E39" s="77">
        <v>0</v>
      </c>
      <c r="F39" s="77">
        <v>0</v>
      </c>
      <c r="G39" s="53">
        <f t="shared" si="1"/>
        <v>0</v>
      </c>
      <c r="H39" s="53">
        <f t="shared" si="2"/>
        <v>0</v>
      </c>
      <c r="I39" s="77">
        <v>0</v>
      </c>
      <c r="J39" s="77">
        <v>0</v>
      </c>
      <c r="K39" s="77" t="str">
        <f t="shared" si="3"/>
        <v>-</v>
      </c>
      <c r="L39" s="77" t="str">
        <f t="shared" si="4"/>
        <v>-</v>
      </c>
      <c r="M39" s="133">
        <f>'市区町村別_在宅(医科)'!M39</f>
        <v>39</v>
      </c>
      <c r="N39" s="77">
        <v>4</v>
      </c>
      <c r="O39" s="77">
        <v>4</v>
      </c>
      <c r="P39" s="53">
        <f t="shared" si="5"/>
        <v>0.10256410256410256</v>
      </c>
      <c r="Q39" s="53">
        <f t="shared" si="6"/>
        <v>0.10256410256410256</v>
      </c>
      <c r="R39" s="77">
        <v>481010</v>
      </c>
      <c r="S39" s="77">
        <v>481010</v>
      </c>
      <c r="T39" s="77">
        <f t="shared" si="7"/>
        <v>120252.5</v>
      </c>
      <c r="U39" s="77">
        <f t="shared" si="8"/>
        <v>120252.5</v>
      </c>
      <c r="V39" s="133">
        <f>'市区町村別_在宅(医科)'!V39</f>
        <v>2925</v>
      </c>
      <c r="W39" s="77">
        <v>61</v>
      </c>
      <c r="X39" s="77">
        <v>61</v>
      </c>
      <c r="Y39" s="53">
        <f t="shared" si="9"/>
        <v>2.0854700854700856E-2</v>
      </c>
      <c r="Z39" s="53">
        <f t="shared" si="10"/>
        <v>2.0854700854700856E-2</v>
      </c>
      <c r="AA39" s="77">
        <v>10308580</v>
      </c>
      <c r="AB39" s="77">
        <v>10308580</v>
      </c>
      <c r="AC39" s="77">
        <f t="shared" si="11"/>
        <v>168993.11475409835</v>
      </c>
      <c r="AD39" s="77">
        <f t="shared" si="12"/>
        <v>168993.11475409835</v>
      </c>
      <c r="AE39" s="77">
        <f>'市区町村別_在宅(医科)'!AE39</f>
        <v>2315</v>
      </c>
      <c r="AF39" s="77">
        <v>137</v>
      </c>
      <c r="AG39" s="77">
        <v>137</v>
      </c>
      <c r="AH39" s="53">
        <f t="shared" si="13"/>
        <v>5.9179265658747301E-2</v>
      </c>
      <c r="AI39" s="53">
        <f t="shared" si="14"/>
        <v>5.9179265658747301E-2</v>
      </c>
      <c r="AJ39" s="77">
        <v>20839730</v>
      </c>
      <c r="AK39" s="77">
        <v>20839730</v>
      </c>
      <c r="AL39" s="77">
        <f t="shared" si="15"/>
        <v>152114.81751824816</v>
      </c>
      <c r="AM39" s="77">
        <f t="shared" si="16"/>
        <v>152114.81751824816</v>
      </c>
      <c r="AN39" s="77">
        <f>'市区町村別_在宅(医科)'!AN39</f>
        <v>1309</v>
      </c>
      <c r="AO39" s="77">
        <v>154</v>
      </c>
      <c r="AP39" s="77">
        <v>154</v>
      </c>
      <c r="AQ39" s="53">
        <f t="shared" si="17"/>
        <v>0.11764705882352941</v>
      </c>
      <c r="AR39" s="53">
        <f t="shared" si="18"/>
        <v>0.11764705882352941</v>
      </c>
      <c r="AS39" s="77">
        <v>23828740</v>
      </c>
      <c r="AT39" s="77">
        <v>23828740</v>
      </c>
      <c r="AU39" s="77">
        <f t="shared" si="19"/>
        <v>154732.07792207791</v>
      </c>
      <c r="AV39" s="77">
        <f t="shared" si="20"/>
        <v>154732.07792207791</v>
      </c>
      <c r="AW39" s="77">
        <f>'市区町村別_在宅(医科)'!AW39</f>
        <v>671</v>
      </c>
      <c r="AX39" s="77">
        <v>157</v>
      </c>
      <c r="AY39" s="77">
        <v>157</v>
      </c>
      <c r="AZ39" s="53">
        <f t="shared" si="21"/>
        <v>0.23397913561847988</v>
      </c>
      <c r="BA39" s="53">
        <f t="shared" si="22"/>
        <v>0.23397913561847988</v>
      </c>
      <c r="BB39" s="77">
        <v>27266980</v>
      </c>
      <c r="BC39" s="77">
        <v>27266980</v>
      </c>
      <c r="BD39" s="77">
        <f t="shared" si="23"/>
        <v>173675.03184713377</v>
      </c>
      <c r="BE39" s="77">
        <f t="shared" si="24"/>
        <v>173675.03184713377</v>
      </c>
      <c r="BF39" s="77">
        <f>'市区町村別_在宅(医科)'!BF39</f>
        <v>289</v>
      </c>
      <c r="BG39" s="77">
        <v>82</v>
      </c>
      <c r="BH39" s="77">
        <v>82</v>
      </c>
      <c r="BI39" s="53">
        <f t="shared" si="25"/>
        <v>0.2837370242214533</v>
      </c>
      <c r="BJ39" s="53">
        <f t="shared" si="26"/>
        <v>0.2837370242214533</v>
      </c>
      <c r="BK39" s="77">
        <v>13081450</v>
      </c>
      <c r="BL39" s="77">
        <v>13081450</v>
      </c>
      <c r="BM39" s="77">
        <f t="shared" si="27"/>
        <v>159529.87804878049</v>
      </c>
      <c r="BN39" s="77">
        <f t="shared" si="28"/>
        <v>159529.87804878049</v>
      </c>
      <c r="BO39" s="77">
        <f>'市区町村別_在宅(医科)'!BO39</f>
        <v>7555</v>
      </c>
      <c r="BP39" s="77">
        <f t="shared" si="52"/>
        <v>595</v>
      </c>
      <c r="BQ39" s="77">
        <f t="shared" si="52"/>
        <v>595</v>
      </c>
      <c r="BR39" s="53">
        <f t="shared" si="30"/>
        <v>7.8755790866975511E-2</v>
      </c>
      <c r="BS39" s="53">
        <f t="shared" si="31"/>
        <v>7.8755790866975511E-2</v>
      </c>
      <c r="BT39" s="77">
        <f t="shared" si="53"/>
        <v>95806490</v>
      </c>
      <c r="BU39" s="77">
        <f t="shared" si="53"/>
        <v>95806490</v>
      </c>
      <c r="BV39" s="77">
        <f t="shared" si="33"/>
        <v>161019.31092436975</v>
      </c>
      <c r="BW39" s="77">
        <f t="shared" si="34"/>
        <v>161019.31092436975</v>
      </c>
      <c r="BY39" s="90">
        <v>33</v>
      </c>
      <c r="BZ39" s="23" t="s">
        <v>38</v>
      </c>
      <c r="CA39" s="133">
        <v>7125</v>
      </c>
      <c r="CB39" s="133">
        <v>566</v>
      </c>
      <c r="CC39" s="133">
        <v>565</v>
      </c>
      <c r="CD39" s="27">
        <v>7.9438596491228072E-2</v>
      </c>
      <c r="CE39" s="27">
        <v>7.929824561403509E-2</v>
      </c>
      <c r="CF39" s="133">
        <v>80385050</v>
      </c>
      <c r="CG39" s="133">
        <v>80369150</v>
      </c>
      <c r="CH39" s="133">
        <v>142023.05653710247</v>
      </c>
      <c r="CI39" s="133">
        <v>142246.2831858407</v>
      </c>
      <c r="CK39" s="42" t="str">
        <f t="shared" si="35"/>
        <v>東大阪市</v>
      </c>
      <c r="CL39" s="86">
        <f t="shared" ref="CL39:CL70" si="54">LARGE(BR$7:BR$80,ROW(A33))</f>
        <v>7.5274475566292728E-2</v>
      </c>
      <c r="CM39" s="86">
        <f t="shared" si="37"/>
        <v>7.4999999999999997E-2</v>
      </c>
      <c r="CN39" s="86">
        <f t="shared" si="38"/>
        <v>7.4339749747377087E-2</v>
      </c>
      <c r="CO39" s="86">
        <f t="shared" si="39"/>
        <v>7.3999999999999996E-2</v>
      </c>
      <c r="CP39" s="136">
        <f t="shared" si="40"/>
        <v>0.10000000000000009</v>
      </c>
      <c r="CQ39" s="42" t="str">
        <f t="shared" si="41"/>
        <v>東大阪市</v>
      </c>
      <c r="CR39" s="86">
        <f t="shared" ref="CR39:CR70" si="55">LARGE(BS$7:BS$80,ROW(A33))</f>
        <v>7.5262515846628561E-2</v>
      </c>
      <c r="CS39" s="86">
        <f t="shared" si="42"/>
        <v>7.4999999999999997E-2</v>
      </c>
      <c r="CT39" s="86">
        <f t="shared" si="43"/>
        <v>7.4339749747377087E-2</v>
      </c>
      <c r="CU39" s="86">
        <f t="shared" si="44"/>
        <v>7.3999999999999996E-2</v>
      </c>
      <c r="CV39" s="136">
        <f t="shared" si="45"/>
        <v>0.10000000000000009</v>
      </c>
      <c r="CW39" s="43"/>
      <c r="CX39" s="86">
        <f t="shared" si="46"/>
        <v>7.6999999999999999E-2</v>
      </c>
      <c r="CY39" s="86">
        <f t="shared" si="47"/>
        <v>7.4999999999999997E-2</v>
      </c>
      <c r="CZ39" s="136">
        <f t="shared" si="48"/>
        <v>0.20000000000000018</v>
      </c>
      <c r="DA39" s="86">
        <f t="shared" si="49"/>
        <v>7.6999999999999999E-2</v>
      </c>
      <c r="DB39" s="86">
        <f t="shared" si="50"/>
        <v>7.4999999999999997E-2</v>
      </c>
      <c r="DC39" s="136">
        <f t="shared" si="51"/>
        <v>0.20000000000000018</v>
      </c>
      <c r="DD39" s="149">
        <v>0</v>
      </c>
    </row>
    <row r="40" spans="2:108" s="15" customFormat="1" ht="13.5" customHeight="1">
      <c r="B40" s="52">
        <v>34</v>
      </c>
      <c r="C40" s="23" t="s">
        <v>39</v>
      </c>
      <c r="D40" s="133">
        <f>'市区町村別_在宅(医科)'!D40</f>
        <v>113</v>
      </c>
      <c r="E40" s="77">
        <v>7</v>
      </c>
      <c r="F40" s="77">
        <v>7</v>
      </c>
      <c r="G40" s="53">
        <f t="shared" si="1"/>
        <v>6.1946902654867256E-2</v>
      </c>
      <c r="H40" s="53">
        <f t="shared" si="2"/>
        <v>6.1946902654867256E-2</v>
      </c>
      <c r="I40" s="77">
        <v>1945300</v>
      </c>
      <c r="J40" s="77">
        <v>1945300</v>
      </c>
      <c r="K40" s="77">
        <f t="shared" si="3"/>
        <v>277900</v>
      </c>
      <c r="L40" s="77">
        <f t="shared" si="4"/>
        <v>277900</v>
      </c>
      <c r="M40" s="133">
        <f>'市区町村別_在宅(医科)'!M40</f>
        <v>180</v>
      </c>
      <c r="N40" s="77">
        <v>15</v>
      </c>
      <c r="O40" s="77">
        <v>15</v>
      </c>
      <c r="P40" s="53">
        <f t="shared" si="5"/>
        <v>8.3333333333333329E-2</v>
      </c>
      <c r="Q40" s="53">
        <f t="shared" si="6"/>
        <v>8.3333333333333329E-2</v>
      </c>
      <c r="R40" s="77">
        <v>3095450</v>
      </c>
      <c r="S40" s="77">
        <v>3095450</v>
      </c>
      <c r="T40" s="77">
        <f t="shared" si="7"/>
        <v>206363.33333333334</v>
      </c>
      <c r="U40" s="77">
        <f t="shared" si="8"/>
        <v>206363.33333333334</v>
      </c>
      <c r="V40" s="133">
        <f>'市区町村別_在宅(医科)'!V40</f>
        <v>11423</v>
      </c>
      <c r="W40" s="77">
        <v>187</v>
      </c>
      <c r="X40" s="77">
        <v>187</v>
      </c>
      <c r="Y40" s="53">
        <f t="shared" si="9"/>
        <v>1.6370480609297033E-2</v>
      </c>
      <c r="Z40" s="53">
        <f t="shared" si="10"/>
        <v>1.6370480609297033E-2</v>
      </c>
      <c r="AA40" s="77">
        <v>26560410</v>
      </c>
      <c r="AB40" s="77">
        <v>26560410</v>
      </c>
      <c r="AC40" s="77">
        <f t="shared" si="11"/>
        <v>142034.27807486631</v>
      </c>
      <c r="AD40" s="77">
        <f t="shared" si="12"/>
        <v>142034.27807486631</v>
      </c>
      <c r="AE40" s="77">
        <f>'市区町村別_在宅(医科)'!AE40</f>
        <v>9792</v>
      </c>
      <c r="AF40" s="77">
        <v>414</v>
      </c>
      <c r="AG40" s="77">
        <v>414</v>
      </c>
      <c r="AH40" s="53">
        <f t="shared" si="13"/>
        <v>4.2279411764705885E-2</v>
      </c>
      <c r="AI40" s="53">
        <f t="shared" si="14"/>
        <v>4.2279411764705885E-2</v>
      </c>
      <c r="AJ40" s="77">
        <v>62542290</v>
      </c>
      <c r="AK40" s="77">
        <v>62542290</v>
      </c>
      <c r="AL40" s="77">
        <f t="shared" si="15"/>
        <v>151068.33333333334</v>
      </c>
      <c r="AM40" s="77">
        <f t="shared" si="16"/>
        <v>151068.33333333334</v>
      </c>
      <c r="AN40" s="77">
        <f>'市区町村別_在宅(医科)'!AN40</f>
        <v>6339</v>
      </c>
      <c r="AO40" s="77">
        <v>550</v>
      </c>
      <c r="AP40" s="77">
        <v>550</v>
      </c>
      <c r="AQ40" s="53">
        <f t="shared" si="17"/>
        <v>8.6764473891781033E-2</v>
      </c>
      <c r="AR40" s="53">
        <f t="shared" si="18"/>
        <v>8.6764473891781033E-2</v>
      </c>
      <c r="AS40" s="77">
        <v>79535380</v>
      </c>
      <c r="AT40" s="77">
        <v>79535380</v>
      </c>
      <c r="AU40" s="77">
        <f t="shared" si="19"/>
        <v>144609.78181818183</v>
      </c>
      <c r="AV40" s="77">
        <f t="shared" si="20"/>
        <v>144609.78181818183</v>
      </c>
      <c r="AW40" s="77">
        <f>'市区町村別_在宅(医科)'!AW40</f>
        <v>3289</v>
      </c>
      <c r="AX40" s="77">
        <v>485</v>
      </c>
      <c r="AY40" s="77">
        <v>485</v>
      </c>
      <c r="AZ40" s="53">
        <f t="shared" si="21"/>
        <v>0.14746123441775616</v>
      </c>
      <c r="BA40" s="53">
        <f t="shared" si="22"/>
        <v>0.14746123441775616</v>
      </c>
      <c r="BB40" s="77">
        <v>66390500</v>
      </c>
      <c r="BC40" s="77">
        <v>66390500</v>
      </c>
      <c r="BD40" s="77">
        <f t="shared" si="23"/>
        <v>136887.62886597938</v>
      </c>
      <c r="BE40" s="77">
        <f t="shared" si="24"/>
        <v>136887.62886597938</v>
      </c>
      <c r="BF40" s="77">
        <f>'市区町村別_在宅(医科)'!BF40</f>
        <v>1286</v>
      </c>
      <c r="BG40" s="77">
        <v>265</v>
      </c>
      <c r="BH40" s="77">
        <v>265</v>
      </c>
      <c r="BI40" s="53">
        <f t="shared" si="25"/>
        <v>0.20606531881804044</v>
      </c>
      <c r="BJ40" s="53">
        <f t="shared" si="26"/>
        <v>0.20606531881804044</v>
      </c>
      <c r="BK40" s="77">
        <v>36535930</v>
      </c>
      <c r="BL40" s="77">
        <v>36535930</v>
      </c>
      <c r="BM40" s="77">
        <f t="shared" si="27"/>
        <v>137871.43396226416</v>
      </c>
      <c r="BN40" s="77">
        <f t="shared" si="28"/>
        <v>137871.43396226416</v>
      </c>
      <c r="BO40" s="77">
        <f>'市区町村別_在宅(医科)'!BO40</f>
        <v>32422</v>
      </c>
      <c r="BP40" s="77">
        <f t="shared" si="52"/>
        <v>1923</v>
      </c>
      <c r="BQ40" s="77">
        <f t="shared" si="52"/>
        <v>1923</v>
      </c>
      <c r="BR40" s="53">
        <f t="shared" si="30"/>
        <v>5.9311578557769418E-2</v>
      </c>
      <c r="BS40" s="53">
        <f t="shared" si="31"/>
        <v>5.9311578557769418E-2</v>
      </c>
      <c r="BT40" s="77">
        <f t="shared" si="53"/>
        <v>276605260</v>
      </c>
      <c r="BU40" s="77">
        <f t="shared" si="53"/>
        <v>276605260</v>
      </c>
      <c r="BV40" s="77">
        <f t="shared" si="33"/>
        <v>143840.48881955279</v>
      </c>
      <c r="BW40" s="77">
        <f t="shared" si="34"/>
        <v>143840.48881955279</v>
      </c>
      <c r="BY40" s="90">
        <v>34</v>
      </c>
      <c r="BZ40" s="23" t="s">
        <v>39</v>
      </c>
      <c r="CA40" s="133">
        <v>31044</v>
      </c>
      <c r="CB40" s="133">
        <v>1820</v>
      </c>
      <c r="CC40" s="133">
        <v>1820</v>
      </c>
      <c r="CD40" s="27">
        <v>5.8626465661641543E-2</v>
      </c>
      <c r="CE40" s="27">
        <v>5.8626465661641543E-2</v>
      </c>
      <c r="CF40" s="133">
        <v>262272570</v>
      </c>
      <c r="CG40" s="133">
        <v>262272570</v>
      </c>
      <c r="CH40" s="133">
        <v>144105.80769230769</v>
      </c>
      <c r="CI40" s="133">
        <v>144105.80769230769</v>
      </c>
      <c r="CK40" s="42" t="str">
        <f t="shared" si="35"/>
        <v>堺市</v>
      </c>
      <c r="CL40" s="86">
        <f t="shared" si="54"/>
        <v>7.5039650395823262E-2</v>
      </c>
      <c r="CM40" s="86">
        <f t="shared" si="37"/>
        <v>7.4999999999999997E-2</v>
      </c>
      <c r="CN40" s="86">
        <f t="shared" si="38"/>
        <v>7.342597358037399E-2</v>
      </c>
      <c r="CO40" s="86">
        <f t="shared" si="39"/>
        <v>7.2999999999999995E-2</v>
      </c>
      <c r="CP40" s="136">
        <f t="shared" si="40"/>
        <v>0.20000000000000018</v>
      </c>
      <c r="CQ40" s="42" t="str">
        <f t="shared" si="41"/>
        <v>堺市</v>
      </c>
      <c r="CR40" s="86">
        <f t="shared" si="55"/>
        <v>7.4883090893001797E-2</v>
      </c>
      <c r="CS40" s="86">
        <f t="shared" si="42"/>
        <v>7.4999999999999997E-2</v>
      </c>
      <c r="CT40" s="86">
        <f t="shared" si="43"/>
        <v>7.3197232229656323E-2</v>
      </c>
      <c r="CU40" s="86">
        <f t="shared" si="44"/>
        <v>7.2999999999999995E-2</v>
      </c>
      <c r="CV40" s="136">
        <f t="shared" si="45"/>
        <v>0.20000000000000018</v>
      </c>
      <c r="CW40" s="43"/>
      <c r="CX40" s="86">
        <f t="shared" si="46"/>
        <v>7.6999999999999999E-2</v>
      </c>
      <c r="CY40" s="86">
        <f t="shared" si="47"/>
        <v>7.4999999999999997E-2</v>
      </c>
      <c r="CZ40" s="136">
        <f t="shared" si="48"/>
        <v>0.20000000000000018</v>
      </c>
      <c r="DA40" s="86">
        <f t="shared" si="49"/>
        <v>7.6999999999999999E-2</v>
      </c>
      <c r="DB40" s="86">
        <f t="shared" si="50"/>
        <v>7.4999999999999997E-2</v>
      </c>
      <c r="DC40" s="136">
        <f t="shared" si="51"/>
        <v>0.20000000000000018</v>
      </c>
      <c r="DD40" s="149">
        <v>0</v>
      </c>
    </row>
    <row r="41" spans="2:108" s="15" customFormat="1" ht="13.5" customHeight="1">
      <c r="B41" s="52">
        <v>35</v>
      </c>
      <c r="C41" s="23" t="s">
        <v>2</v>
      </c>
      <c r="D41" s="133">
        <f>'市区町村別_在宅(医科)'!D41</f>
        <v>20</v>
      </c>
      <c r="E41" s="77">
        <v>3</v>
      </c>
      <c r="F41" s="77">
        <v>3</v>
      </c>
      <c r="G41" s="53">
        <f t="shared" si="1"/>
        <v>0.15</v>
      </c>
      <c r="H41" s="53">
        <f t="shared" si="2"/>
        <v>0.15</v>
      </c>
      <c r="I41" s="77">
        <v>331980</v>
      </c>
      <c r="J41" s="77">
        <v>331980</v>
      </c>
      <c r="K41" s="77">
        <f t="shared" si="3"/>
        <v>110660</v>
      </c>
      <c r="L41" s="77">
        <f t="shared" si="4"/>
        <v>110660</v>
      </c>
      <c r="M41" s="133">
        <f>'市区町村別_在宅(医科)'!M41</f>
        <v>49</v>
      </c>
      <c r="N41" s="77">
        <v>8</v>
      </c>
      <c r="O41" s="77">
        <v>8</v>
      </c>
      <c r="P41" s="53">
        <f t="shared" si="5"/>
        <v>0.16326530612244897</v>
      </c>
      <c r="Q41" s="53">
        <f t="shared" si="6"/>
        <v>0.16326530612244897</v>
      </c>
      <c r="R41" s="77">
        <v>937450</v>
      </c>
      <c r="S41" s="77">
        <v>937450</v>
      </c>
      <c r="T41" s="77">
        <f t="shared" si="7"/>
        <v>117181.25</v>
      </c>
      <c r="U41" s="77">
        <f t="shared" si="8"/>
        <v>117181.25</v>
      </c>
      <c r="V41" s="133">
        <f>'市区町村別_在宅(医科)'!V41</f>
        <v>22766</v>
      </c>
      <c r="W41" s="77">
        <v>448</v>
      </c>
      <c r="X41" s="77">
        <v>447</v>
      </c>
      <c r="Y41" s="53">
        <f t="shared" si="9"/>
        <v>1.9678467890714223E-2</v>
      </c>
      <c r="Z41" s="53">
        <f t="shared" si="10"/>
        <v>1.963454273917245E-2</v>
      </c>
      <c r="AA41" s="77">
        <v>57383660</v>
      </c>
      <c r="AB41" s="77">
        <v>57322750</v>
      </c>
      <c r="AC41" s="77">
        <f t="shared" si="11"/>
        <v>128088.52678571429</v>
      </c>
      <c r="AD41" s="77">
        <f t="shared" si="12"/>
        <v>128238.81431767337</v>
      </c>
      <c r="AE41" s="77">
        <f>'市区町村別_在宅(医科)'!AE41</f>
        <v>19810</v>
      </c>
      <c r="AF41" s="77">
        <v>953</v>
      </c>
      <c r="AG41" s="77">
        <v>951</v>
      </c>
      <c r="AH41" s="53">
        <f t="shared" si="13"/>
        <v>4.8107016658253406E-2</v>
      </c>
      <c r="AI41" s="53">
        <f t="shared" si="14"/>
        <v>4.8006057546693591E-2</v>
      </c>
      <c r="AJ41" s="77">
        <v>125719280</v>
      </c>
      <c r="AK41" s="77">
        <v>125583730</v>
      </c>
      <c r="AL41" s="77">
        <f t="shared" si="15"/>
        <v>131919.4963273872</v>
      </c>
      <c r="AM41" s="77">
        <f t="shared" si="16"/>
        <v>132054.39537329128</v>
      </c>
      <c r="AN41" s="77">
        <f>'市区町村別_在宅(医科)'!AN41</f>
        <v>13760</v>
      </c>
      <c r="AO41" s="77">
        <v>1569</v>
      </c>
      <c r="AP41" s="77">
        <v>1560</v>
      </c>
      <c r="AQ41" s="53">
        <f t="shared" si="17"/>
        <v>0.11402616279069767</v>
      </c>
      <c r="AR41" s="53">
        <f t="shared" si="18"/>
        <v>0.11337209302325581</v>
      </c>
      <c r="AS41" s="77">
        <v>188926350</v>
      </c>
      <c r="AT41" s="77">
        <v>188506200</v>
      </c>
      <c r="AU41" s="77">
        <f t="shared" si="19"/>
        <v>120411.95028680688</v>
      </c>
      <c r="AV41" s="77">
        <f t="shared" si="20"/>
        <v>120837.30769230769</v>
      </c>
      <c r="AW41" s="77">
        <f>'市区町村別_在宅(医科)'!AW41</f>
        <v>7142</v>
      </c>
      <c r="AX41" s="77">
        <v>1522</v>
      </c>
      <c r="AY41" s="77">
        <v>1517</v>
      </c>
      <c r="AZ41" s="53">
        <f t="shared" si="21"/>
        <v>0.21310557266872024</v>
      </c>
      <c r="BA41" s="53">
        <f t="shared" si="22"/>
        <v>0.21240548865863904</v>
      </c>
      <c r="BB41" s="77">
        <v>176909610</v>
      </c>
      <c r="BC41" s="77">
        <v>176642990</v>
      </c>
      <c r="BD41" s="77">
        <f t="shared" si="23"/>
        <v>116234.9605781866</v>
      </c>
      <c r="BE41" s="77">
        <f t="shared" si="24"/>
        <v>116442.31377719183</v>
      </c>
      <c r="BF41" s="77">
        <f>'市区町村別_在宅(医科)'!BF41</f>
        <v>2806</v>
      </c>
      <c r="BG41" s="77">
        <v>865</v>
      </c>
      <c r="BH41" s="77">
        <v>863</v>
      </c>
      <c r="BI41" s="53">
        <f t="shared" si="25"/>
        <v>0.30826799714896652</v>
      </c>
      <c r="BJ41" s="53">
        <f t="shared" si="26"/>
        <v>0.30755523877405561</v>
      </c>
      <c r="BK41" s="77">
        <v>99000300</v>
      </c>
      <c r="BL41" s="77">
        <v>98837970</v>
      </c>
      <c r="BM41" s="77">
        <f t="shared" si="27"/>
        <v>114451.21387283238</v>
      </c>
      <c r="BN41" s="77">
        <f t="shared" si="28"/>
        <v>114528.35457705677</v>
      </c>
      <c r="BO41" s="77">
        <f>'市区町村別_在宅(医科)'!BO41</f>
        <v>66353</v>
      </c>
      <c r="BP41" s="77">
        <f t="shared" si="52"/>
        <v>5368</v>
      </c>
      <c r="BQ41" s="77">
        <f t="shared" si="52"/>
        <v>5349</v>
      </c>
      <c r="BR41" s="53">
        <f t="shared" si="30"/>
        <v>8.0900637499434838E-2</v>
      </c>
      <c r="BS41" s="53">
        <f t="shared" si="31"/>
        <v>8.06142902355583E-2</v>
      </c>
      <c r="BT41" s="77">
        <f t="shared" si="53"/>
        <v>649208630</v>
      </c>
      <c r="BU41" s="77">
        <f t="shared" si="53"/>
        <v>648163070</v>
      </c>
      <c r="BV41" s="77">
        <f t="shared" si="33"/>
        <v>120940.50484351713</v>
      </c>
      <c r="BW41" s="77">
        <f t="shared" si="34"/>
        <v>121174.62516358198</v>
      </c>
      <c r="BY41" s="90">
        <v>35</v>
      </c>
      <c r="BZ41" s="23" t="s">
        <v>2</v>
      </c>
      <c r="CA41" s="133">
        <v>63683</v>
      </c>
      <c r="CB41" s="133">
        <v>4935</v>
      </c>
      <c r="CC41" s="133">
        <v>4920</v>
      </c>
      <c r="CD41" s="27">
        <v>7.7493208548592249E-2</v>
      </c>
      <c r="CE41" s="27">
        <v>7.7257666881271295E-2</v>
      </c>
      <c r="CF41" s="133">
        <v>587863160</v>
      </c>
      <c r="CG41" s="133">
        <v>587159190</v>
      </c>
      <c r="CH41" s="133">
        <v>119121.20770010132</v>
      </c>
      <c r="CI41" s="133">
        <v>119341.29878048781</v>
      </c>
      <c r="CK41" s="42" t="str">
        <f t="shared" si="35"/>
        <v>鶴見区</v>
      </c>
      <c r="CL41" s="86">
        <f t="shared" si="54"/>
        <v>7.4549343110296359E-2</v>
      </c>
      <c r="CM41" s="86">
        <f t="shared" si="37"/>
        <v>7.4999999999999997E-2</v>
      </c>
      <c r="CN41" s="86">
        <f t="shared" si="38"/>
        <v>7.4620196604110817E-2</v>
      </c>
      <c r="CO41" s="86">
        <f t="shared" si="39"/>
        <v>7.4999999999999997E-2</v>
      </c>
      <c r="CP41" s="136">
        <f t="shared" si="40"/>
        <v>0</v>
      </c>
      <c r="CQ41" s="42" t="str">
        <f t="shared" si="41"/>
        <v>鶴見区</v>
      </c>
      <c r="CR41" s="86">
        <f t="shared" si="55"/>
        <v>7.4549343110296359E-2</v>
      </c>
      <c r="CS41" s="86">
        <f t="shared" si="42"/>
        <v>7.4999999999999997E-2</v>
      </c>
      <c r="CT41" s="86">
        <f t="shared" si="43"/>
        <v>7.4620196604110817E-2</v>
      </c>
      <c r="CU41" s="86">
        <f t="shared" si="44"/>
        <v>7.4999999999999997E-2</v>
      </c>
      <c r="CV41" s="136">
        <f t="shared" si="45"/>
        <v>0</v>
      </c>
      <c r="CW41" s="43"/>
      <c r="CX41" s="86">
        <f t="shared" si="46"/>
        <v>7.6999999999999999E-2</v>
      </c>
      <c r="CY41" s="86">
        <f t="shared" si="47"/>
        <v>7.4999999999999997E-2</v>
      </c>
      <c r="CZ41" s="136">
        <f t="shared" si="48"/>
        <v>0.20000000000000018</v>
      </c>
      <c r="DA41" s="86">
        <f t="shared" si="49"/>
        <v>7.6999999999999999E-2</v>
      </c>
      <c r="DB41" s="86">
        <f t="shared" si="50"/>
        <v>7.4999999999999997E-2</v>
      </c>
      <c r="DC41" s="136">
        <f t="shared" si="51"/>
        <v>0.20000000000000018</v>
      </c>
      <c r="DD41" s="149">
        <v>0</v>
      </c>
    </row>
    <row r="42" spans="2:108" s="15" customFormat="1" ht="13.5" customHeight="1">
      <c r="B42" s="52">
        <v>36</v>
      </c>
      <c r="C42" s="23" t="s">
        <v>3</v>
      </c>
      <c r="D42" s="133">
        <f>'市区町村別_在宅(医科)'!D42</f>
        <v>36</v>
      </c>
      <c r="E42" s="77">
        <v>2</v>
      </c>
      <c r="F42" s="77">
        <v>2</v>
      </c>
      <c r="G42" s="53">
        <f t="shared" si="1"/>
        <v>5.5555555555555552E-2</v>
      </c>
      <c r="H42" s="53">
        <f t="shared" si="2"/>
        <v>5.5555555555555552E-2</v>
      </c>
      <c r="I42" s="77">
        <v>879770</v>
      </c>
      <c r="J42" s="77">
        <v>879770</v>
      </c>
      <c r="K42" s="77">
        <f t="shared" si="3"/>
        <v>439885</v>
      </c>
      <c r="L42" s="77">
        <f t="shared" si="4"/>
        <v>439885</v>
      </c>
      <c r="M42" s="133">
        <f>'市区町村別_在宅(医科)'!M42</f>
        <v>55</v>
      </c>
      <c r="N42" s="77">
        <v>9</v>
      </c>
      <c r="O42" s="77">
        <v>9</v>
      </c>
      <c r="P42" s="53">
        <f t="shared" si="5"/>
        <v>0.16363636363636364</v>
      </c>
      <c r="Q42" s="53">
        <f t="shared" si="6"/>
        <v>0.16363636363636364</v>
      </c>
      <c r="R42" s="77">
        <v>896240</v>
      </c>
      <c r="S42" s="77">
        <v>896240</v>
      </c>
      <c r="T42" s="77">
        <f t="shared" si="7"/>
        <v>99582.222222222219</v>
      </c>
      <c r="U42" s="77">
        <f t="shared" si="8"/>
        <v>99582.222222222219</v>
      </c>
      <c r="V42" s="133">
        <f>'市区町村別_在宅(医科)'!V42</f>
        <v>6304</v>
      </c>
      <c r="W42" s="77">
        <v>92</v>
      </c>
      <c r="X42" s="77">
        <v>92</v>
      </c>
      <c r="Y42" s="53">
        <f t="shared" si="9"/>
        <v>1.4593908629441625E-2</v>
      </c>
      <c r="Z42" s="53">
        <f t="shared" si="10"/>
        <v>1.4593908629441625E-2</v>
      </c>
      <c r="AA42" s="77">
        <v>10446070</v>
      </c>
      <c r="AB42" s="77">
        <v>10446070</v>
      </c>
      <c r="AC42" s="77">
        <f t="shared" si="11"/>
        <v>113544.23913043478</v>
      </c>
      <c r="AD42" s="77">
        <f t="shared" si="12"/>
        <v>113544.23913043478</v>
      </c>
      <c r="AE42" s="77">
        <f>'市区町村別_在宅(医科)'!AE42</f>
        <v>5293</v>
      </c>
      <c r="AF42" s="77">
        <v>256</v>
      </c>
      <c r="AG42" s="77">
        <v>255</v>
      </c>
      <c r="AH42" s="53">
        <f t="shared" si="13"/>
        <v>4.8365766106177974E-2</v>
      </c>
      <c r="AI42" s="53">
        <f t="shared" si="14"/>
        <v>4.8176837332325716E-2</v>
      </c>
      <c r="AJ42" s="77">
        <v>36058800</v>
      </c>
      <c r="AK42" s="77">
        <v>36037640</v>
      </c>
      <c r="AL42" s="77">
        <f t="shared" si="15"/>
        <v>140854.6875</v>
      </c>
      <c r="AM42" s="77">
        <f t="shared" si="16"/>
        <v>141324.07843137256</v>
      </c>
      <c r="AN42" s="77">
        <f>'市区町村別_在宅(医科)'!AN42</f>
        <v>3764</v>
      </c>
      <c r="AO42" s="77">
        <v>429</v>
      </c>
      <c r="AP42" s="77">
        <v>429</v>
      </c>
      <c r="AQ42" s="53">
        <f t="shared" si="17"/>
        <v>0.11397449521785334</v>
      </c>
      <c r="AR42" s="53">
        <f t="shared" si="18"/>
        <v>0.11397449521785334</v>
      </c>
      <c r="AS42" s="77">
        <v>56512010</v>
      </c>
      <c r="AT42" s="77">
        <v>56512010</v>
      </c>
      <c r="AU42" s="77">
        <f t="shared" si="19"/>
        <v>131729.62703962703</v>
      </c>
      <c r="AV42" s="77">
        <f t="shared" si="20"/>
        <v>131729.62703962703</v>
      </c>
      <c r="AW42" s="77">
        <f>'市区町村別_在宅(医科)'!AW42</f>
        <v>2097</v>
      </c>
      <c r="AX42" s="77">
        <v>419</v>
      </c>
      <c r="AY42" s="77">
        <v>418</v>
      </c>
      <c r="AZ42" s="53">
        <f t="shared" si="21"/>
        <v>0.19980925131139723</v>
      </c>
      <c r="BA42" s="53">
        <f t="shared" si="22"/>
        <v>0.19933237958989031</v>
      </c>
      <c r="BB42" s="77">
        <v>50445320</v>
      </c>
      <c r="BC42" s="77">
        <v>50421870</v>
      </c>
      <c r="BD42" s="77">
        <f t="shared" si="23"/>
        <v>120394.5584725537</v>
      </c>
      <c r="BE42" s="77">
        <f t="shared" si="24"/>
        <v>120626.48325358852</v>
      </c>
      <c r="BF42" s="77">
        <f>'市区町村別_在宅(医科)'!BF42</f>
        <v>895</v>
      </c>
      <c r="BG42" s="77">
        <v>269</v>
      </c>
      <c r="BH42" s="77">
        <v>269</v>
      </c>
      <c r="BI42" s="53">
        <f t="shared" si="25"/>
        <v>0.30055865921787711</v>
      </c>
      <c r="BJ42" s="53">
        <f t="shared" si="26"/>
        <v>0.30055865921787711</v>
      </c>
      <c r="BK42" s="77">
        <v>34480940</v>
      </c>
      <c r="BL42" s="77">
        <v>34480940</v>
      </c>
      <c r="BM42" s="77">
        <f t="shared" si="27"/>
        <v>128181.93308550186</v>
      </c>
      <c r="BN42" s="77">
        <f t="shared" si="28"/>
        <v>128181.93308550186</v>
      </c>
      <c r="BO42" s="77">
        <f>'市区町村別_在宅(医科)'!BO42</f>
        <v>18444</v>
      </c>
      <c r="BP42" s="77">
        <f t="shared" si="52"/>
        <v>1476</v>
      </c>
      <c r="BQ42" s="77">
        <f t="shared" si="52"/>
        <v>1474</v>
      </c>
      <c r="BR42" s="53">
        <f t="shared" si="30"/>
        <v>8.0026024723487313E-2</v>
      </c>
      <c r="BS42" s="53">
        <f t="shared" si="31"/>
        <v>7.9917588375623502E-2</v>
      </c>
      <c r="BT42" s="77">
        <f t="shared" si="53"/>
        <v>189719150</v>
      </c>
      <c r="BU42" s="77">
        <f t="shared" si="53"/>
        <v>189674540</v>
      </c>
      <c r="BV42" s="77">
        <f t="shared" si="33"/>
        <v>128536.00948509485</v>
      </c>
      <c r="BW42" s="77">
        <f t="shared" si="34"/>
        <v>128680.14925373135</v>
      </c>
      <c r="BY42" s="90">
        <v>36</v>
      </c>
      <c r="BZ42" s="23" t="s">
        <v>3</v>
      </c>
      <c r="CA42" s="133">
        <v>17589</v>
      </c>
      <c r="CB42" s="133">
        <v>1399</v>
      </c>
      <c r="CC42" s="133">
        <v>1397</v>
      </c>
      <c r="CD42" s="27">
        <v>7.9538347831030753E-2</v>
      </c>
      <c r="CE42" s="27">
        <v>7.9424640400250157E-2</v>
      </c>
      <c r="CF42" s="133">
        <v>175073290</v>
      </c>
      <c r="CG42" s="133">
        <v>174990930</v>
      </c>
      <c r="CH42" s="133">
        <v>125141.73695496784</v>
      </c>
      <c r="CI42" s="133">
        <v>125261.93987115247</v>
      </c>
      <c r="CK42" s="42" t="str">
        <f t="shared" si="35"/>
        <v>堺市中区</v>
      </c>
      <c r="CL42" s="86">
        <f t="shared" si="54"/>
        <v>7.4019421172886513E-2</v>
      </c>
      <c r="CM42" s="86">
        <f t="shared" si="37"/>
        <v>7.3999999999999996E-2</v>
      </c>
      <c r="CN42" s="86">
        <f t="shared" si="38"/>
        <v>7.2114898351370485E-2</v>
      </c>
      <c r="CO42" s="86">
        <f t="shared" si="39"/>
        <v>7.1999999999999995E-2</v>
      </c>
      <c r="CP42" s="136">
        <f t="shared" si="40"/>
        <v>0.20000000000000018</v>
      </c>
      <c r="CQ42" s="42" t="str">
        <f t="shared" si="41"/>
        <v>堺市中区</v>
      </c>
      <c r="CR42" s="86">
        <f t="shared" si="55"/>
        <v>7.4019421172886513E-2</v>
      </c>
      <c r="CS42" s="86">
        <f t="shared" si="42"/>
        <v>7.3999999999999996E-2</v>
      </c>
      <c r="CT42" s="86">
        <f t="shared" si="43"/>
        <v>7.2114898351370485E-2</v>
      </c>
      <c r="CU42" s="86">
        <f t="shared" si="44"/>
        <v>7.1999999999999995E-2</v>
      </c>
      <c r="CV42" s="136">
        <f t="shared" si="45"/>
        <v>0.20000000000000018</v>
      </c>
      <c r="CW42" s="43"/>
      <c r="CX42" s="86">
        <f t="shared" si="46"/>
        <v>7.6999999999999999E-2</v>
      </c>
      <c r="CY42" s="86">
        <f t="shared" si="47"/>
        <v>7.4999999999999997E-2</v>
      </c>
      <c r="CZ42" s="136">
        <f t="shared" si="48"/>
        <v>0.20000000000000018</v>
      </c>
      <c r="DA42" s="86">
        <f t="shared" si="49"/>
        <v>7.6999999999999999E-2</v>
      </c>
      <c r="DB42" s="86">
        <f t="shared" si="50"/>
        <v>7.4999999999999997E-2</v>
      </c>
      <c r="DC42" s="136">
        <f t="shared" si="51"/>
        <v>0.20000000000000018</v>
      </c>
      <c r="DD42" s="149">
        <v>0</v>
      </c>
    </row>
    <row r="43" spans="2:108" s="15" customFormat="1" ht="13.5" customHeight="1">
      <c r="B43" s="52">
        <v>37</v>
      </c>
      <c r="C43" s="23" t="s">
        <v>4</v>
      </c>
      <c r="D43" s="133">
        <f>'市区町村別_在宅(医科)'!D43</f>
        <v>26</v>
      </c>
      <c r="E43" s="77">
        <v>0</v>
      </c>
      <c r="F43" s="77">
        <v>0</v>
      </c>
      <c r="G43" s="53">
        <f t="shared" si="1"/>
        <v>0</v>
      </c>
      <c r="H43" s="53">
        <f t="shared" si="2"/>
        <v>0</v>
      </c>
      <c r="I43" s="77">
        <v>0</v>
      </c>
      <c r="J43" s="77">
        <v>0</v>
      </c>
      <c r="K43" s="77" t="str">
        <f t="shared" si="3"/>
        <v>-</v>
      </c>
      <c r="L43" s="77" t="str">
        <f t="shared" si="4"/>
        <v>-</v>
      </c>
      <c r="M43" s="133">
        <f>'市区町村別_在宅(医科)'!M43</f>
        <v>85</v>
      </c>
      <c r="N43" s="77">
        <v>9</v>
      </c>
      <c r="O43" s="77">
        <v>9</v>
      </c>
      <c r="P43" s="53">
        <f t="shared" si="5"/>
        <v>0.10588235294117647</v>
      </c>
      <c r="Q43" s="53">
        <f t="shared" si="6"/>
        <v>0.10588235294117647</v>
      </c>
      <c r="R43" s="77">
        <v>1448620</v>
      </c>
      <c r="S43" s="77">
        <v>1448620</v>
      </c>
      <c r="T43" s="77">
        <f t="shared" si="7"/>
        <v>160957.77777777778</v>
      </c>
      <c r="U43" s="77">
        <f t="shared" si="8"/>
        <v>160957.77777777778</v>
      </c>
      <c r="V43" s="133">
        <f>'市区町村別_在宅(医科)'!V43</f>
        <v>20479</v>
      </c>
      <c r="W43" s="77">
        <v>388</v>
      </c>
      <c r="X43" s="77">
        <v>386</v>
      </c>
      <c r="Y43" s="53">
        <f t="shared" si="9"/>
        <v>1.8946237609258263E-2</v>
      </c>
      <c r="Z43" s="53">
        <f t="shared" si="10"/>
        <v>1.8848576590653841E-2</v>
      </c>
      <c r="AA43" s="77">
        <v>53068340</v>
      </c>
      <c r="AB43" s="77">
        <v>53046830</v>
      </c>
      <c r="AC43" s="77">
        <f t="shared" si="11"/>
        <v>136774.07216494845</v>
      </c>
      <c r="AD43" s="77">
        <f t="shared" si="12"/>
        <v>137427.0207253886</v>
      </c>
      <c r="AE43" s="77">
        <f>'市区町村別_在宅(医科)'!AE43</f>
        <v>16736</v>
      </c>
      <c r="AF43" s="77">
        <v>884</v>
      </c>
      <c r="AG43" s="77">
        <v>882</v>
      </c>
      <c r="AH43" s="53">
        <f t="shared" si="13"/>
        <v>5.2820267686424477E-2</v>
      </c>
      <c r="AI43" s="53">
        <f t="shared" si="14"/>
        <v>5.2700764818355637E-2</v>
      </c>
      <c r="AJ43" s="77">
        <v>130080310</v>
      </c>
      <c r="AK43" s="77">
        <v>130044240</v>
      </c>
      <c r="AL43" s="77">
        <f t="shared" si="15"/>
        <v>147149.67194570135</v>
      </c>
      <c r="AM43" s="77">
        <f t="shared" si="16"/>
        <v>147442.44897959183</v>
      </c>
      <c r="AN43" s="77">
        <f>'市区町村別_在宅(医科)'!AN43</f>
        <v>11456</v>
      </c>
      <c r="AO43" s="77">
        <v>1341</v>
      </c>
      <c r="AP43" s="77">
        <v>1329</v>
      </c>
      <c r="AQ43" s="53">
        <f t="shared" si="17"/>
        <v>0.11705656424581005</v>
      </c>
      <c r="AR43" s="53">
        <f t="shared" si="18"/>
        <v>0.11600907821229051</v>
      </c>
      <c r="AS43" s="77">
        <v>180422810</v>
      </c>
      <c r="AT43" s="77">
        <v>180026190</v>
      </c>
      <c r="AU43" s="77">
        <f t="shared" si="19"/>
        <v>134543.48247576435</v>
      </c>
      <c r="AV43" s="77">
        <f t="shared" si="20"/>
        <v>135459.88713318284</v>
      </c>
      <c r="AW43" s="77">
        <f>'市区町村別_在宅(医科)'!AW43</f>
        <v>6048</v>
      </c>
      <c r="AX43" s="77">
        <v>1324</v>
      </c>
      <c r="AY43" s="77">
        <v>1310</v>
      </c>
      <c r="AZ43" s="53">
        <f t="shared" si="21"/>
        <v>0.21891534391534392</v>
      </c>
      <c r="BA43" s="53">
        <f t="shared" si="22"/>
        <v>0.2166005291005291</v>
      </c>
      <c r="BB43" s="77">
        <v>179562070</v>
      </c>
      <c r="BC43" s="77">
        <v>179007400</v>
      </c>
      <c r="BD43" s="77">
        <f t="shared" si="23"/>
        <v>135620.89879154079</v>
      </c>
      <c r="BE43" s="77">
        <f t="shared" si="24"/>
        <v>136646.87022900765</v>
      </c>
      <c r="BF43" s="77">
        <f>'市区町村別_在宅(医科)'!BF43</f>
        <v>2398</v>
      </c>
      <c r="BG43" s="77">
        <v>776</v>
      </c>
      <c r="BH43" s="77">
        <v>775</v>
      </c>
      <c r="BI43" s="53">
        <f t="shared" si="25"/>
        <v>0.32360300250208507</v>
      </c>
      <c r="BJ43" s="53">
        <f t="shared" si="26"/>
        <v>0.32318598832360301</v>
      </c>
      <c r="BK43" s="77">
        <v>108087050</v>
      </c>
      <c r="BL43" s="77">
        <v>107947590</v>
      </c>
      <c r="BM43" s="77">
        <f t="shared" si="27"/>
        <v>139287.43556701031</v>
      </c>
      <c r="BN43" s="77">
        <f t="shared" si="28"/>
        <v>139287.21290322579</v>
      </c>
      <c r="BO43" s="77">
        <f>'市区町村別_在宅(医科)'!BO43</f>
        <v>57228</v>
      </c>
      <c r="BP43" s="77">
        <f t="shared" si="52"/>
        <v>4722</v>
      </c>
      <c r="BQ43" s="77">
        <f t="shared" si="52"/>
        <v>4691</v>
      </c>
      <c r="BR43" s="53">
        <f t="shared" si="30"/>
        <v>8.2512057035017822E-2</v>
      </c>
      <c r="BS43" s="53">
        <f t="shared" si="31"/>
        <v>8.1970364157405468E-2</v>
      </c>
      <c r="BT43" s="77">
        <f t="shared" si="53"/>
        <v>652669200</v>
      </c>
      <c r="BU43" s="77">
        <f t="shared" si="53"/>
        <v>651520870</v>
      </c>
      <c r="BV43" s="77">
        <f t="shared" si="33"/>
        <v>138218.80559085132</v>
      </c>
      <c r="BW43" s="77">
        <f t="shared" si="34"/>
        <v>138887.41632914092</v>
      </c>
      <c r="BY43" s="90">
        <v>37</v>
      </c>
      <c r="BZ43" s="23" t="s">
        <v>4</v>
      </c>
      <c r="CA43" s="133">
        <v>54245</v>
      </c>
      <c r="CB43" s="133">
        <v>4352</v>
      </c>
      <c r="CC43" s="133">
        <v>4325</v>
      </c>
      <c r="CD43" s="27">
        <v>8.0228592497004328E-2</v>
      </c>
      <c r="CE43" s="27">
        <v>7.9730850769656192E-2</v>
      </c>
      <c r="CF43" s="133">
        <v>599614680</v>
      </c>
      <c r="CG43" s="133">
        <v>598483330</v>
      </c>
      <c r="CH43" s="133">
        <v>137779.10845588235</v>
      </c>
      <c r="CI43" s="133">
        <v>138377.64855491329</v>
      </c>
      <c r="CK43" s="42" t="str">
        <f t="shared" si="35"/>
        <v>箕面市</v>
      </c>
      <c r="CL43" s="86">
        <f t="shared" si="54"/>
        <v>7.371682960893855E-2</v>
      </c>
      <c r="CM43" s="86">
        <f t="shared" si="37"/>
        <v>7.3999999999999996E-2</v>
      </c>
      <c r="CN43" s="86">
        <f t="shared" si="38"/>
        <v>7.2584352303024735E-2</v>
      </c>
      <c r="CO43" s="86">
        <f t="shared" si="39"/>
        <v>7.2999999999999995E-2</v>
      </c>
      <c r="CP43" s="136">
        <f t="shared" si="40"/>
        <v>0.10000000000000009</v>
      </c>
      <c r="CQ43" s="42" t="str">
        <f t="shared" si="41"/>
        <v>浪速区</v>
      </c>
      <c r="CR43" s="86">
        <f t="shared" si="55"/>
        <v>7.3428178063331809E-2</v>
      </c>
      <c r="CS43" s="86">
        <f t="shared" si="42"/>
        <v>7.2999999999999995E-2</v>
      </c>
      <c r="CT43" s="86">
        <f t="shared" si="43"/>
        <v>6.9759948445303685E-2</v>
      </c>
      <c r="CU43" s="86">
        <f t="shared" si="44"/>
        <v>7.0000000000000007E-2</v>
      </c>
      <c r="CV43" s="136">
        <f t="shared" si="45"/>
        <v>0.29999999999999888</v>
      </c>
      <c r="CW43" s="43"/>
      <c r="CX43" s="86">
        <f t="shared" si="46"/>
        <v>7.6999999999999999E-2</v>
      </c>
      <c r="CY43" s="86">
        <f t="shared" si="47"/>
        <v>7.4999999999999997E-2</v>
      </c>
      <c r="CZ43" s="136">
        <f t="shared" si="48"/>
        <v>0.20000000000000018</v>
      </c>
      <c r="DA43" s="86">
        <f t="shared" si="49"/>
        <v>7.6999999999999999E-2</v>
      </c>
      <c r="DB43" s="86">
        <f t="shared" si="50"/>
        <v>7.4999999999999997E-2</v>
      </c>
      <c r="DC43" s="136">
        <f t="shared" si="51"/>
        <v>0.20000000000000018</v>
      </c>
      <c r="DD43" s="149">
        <v>0</v>
      </c>
    </row>
    <row r="44" spans="2:108" s="15" customFormat="1" ht="13.5" customHeight="1">
      <c r="B44" s="52">
        <v>38</v>
      </c>
      <c r="C44" s="169" t="s">
        <v>40</v>
      </c>
      <c r="D44" s="133">
        <f>'市区町村別_在宅(医科)'!D44</f>
        <v>13</v>
      </c>
      <c r="E44" s="77">
        <v>0</v>
      </c>
      <c r="F44" s="77">
        <v>0</v>
      </c>
      <c r="G44" s="53">
        <f t="shared" si="1"/>
        <v>0</v>
      </c>
      <c r="H44" s="53">
        <f t="shared" si="2"/>
        <v>0</v>
      </c>
      <c r="I44" s="77">
        <v>0</v>
      </c>
      <c r="J44" s="77">
        <v>0</v>
      </c>
      <c r="K44" s="77" t="str">
        <f t="shared" si="3"/>
        <v>-</v>
      </c>
      <c r="L44" s="77" t="str">
        <f t="shared" si="4"/>
        <v>-</v>
      </c>
      <c r="M44" s="133">
        <f>'市区町村別_在宅(医科)'!M44</f>
        <v>37</v>
      </c>
      <c r="N44" s="77">
        <v>3</v>
      </c>
      <c r="O44" s="77">
        <v>3</v>
      </c>
      <c r="P44" s="53">
        <f t="shared" si="5"/>
        <v>8.1081081081081086E-2</v>
      </c>
      <c r="Q44" s="53">
        <f t="shared" si="6"/>
        <v>8.1081081081081086E-2</v>
      </c>
      <c r="R44" s="77">
        <v>1681150</v>
      </c>
      <c r="S44" s="77">
        <v>1681150</v>
      </c>
      <c r="T44" s="77">
        <f t="shared" si="7"/>
        <v>560383.33333333337</v>
      </c>
      <c r="U44" s="77">
        <f t="shared" si="8"/>
        <v>560383.33333333337</v>
      </c>
      <c r="V44" s="133">
        <f>'市区町村別_在宅(医科)'!V44</f>
        <v>4240</v>
      </c>
      <c r="W44" s="77">
        <v>86</v>
      </c>
      <c r="X44" s="77">
        <v>86</v>
      </c>
      <c r="Y44" s="53">
        <f t="shared" si="9"/>
        <v>2.0283018867924527E-2</v>
      </c>
      <c r="Z44" s="53">
        <f t="shared" si="10"/>
        <v>2.0283018867924527E-2</v>
      </c>
      <c r="AA44" s="77">
        <v>11889040</v>
      </c>
      <c r="AB44" s="77">
        <v>11889040</v>
      </c>
      <c r="AC44" s="77">
        <f t="shared" si="11"/>
        <v>138244.65116279069</v>
      </c>
      <c r="AD44" s="77">
        <f t="shared" si="12"/>
        <v>138244.65116279069</v>
      </c>
      <c r="AE44" s="77">
        <f>'市区町村別_在宅(医科)'!AE44</f>
        <v>3592</v>
      </c>
      <c r="AF44" s="77">
        <v>186</v>
      </c>
      <c r="AG44" s="77">
        <v>186</v>
      </c>
      <c r="AH44" s="53">
        <f t="shared" si="13"/>
        <v>5.1781737193763923E-2</v>
      </c>
      <c r="AI44" s="53">
        <f t="shared" si="14"/>
        <v>5.1781737193763923E-2</v>
      </c>
      <c r="AJ44" s="77">
        <v>28282130</v>
      </c>
      <c r="AK44" s="77">
        <v>28282130</v>
      </c>
      <c r="AL44" s="77">
        <f t="shared" si="15"/>
        <v>152054.4623655914</v>
      </c>
      <c r="AM44" s="77">
        <f t="shared" si="16"/>
        <v>152054.4623655914</v>
      </c>
      <c r="AN44" s="77">
        <f>'市区町村別_在宅(医科)'!AN44</f>
        <v>2351</v>
      </c>
      <c r="AO44" s="77">
        <v>260</v>
      </c>
      <c r="AP44" s="77">
        <v>260</v>
      </c>
      <c r="AQ44" s="53">
        <f t="shared" si="17"/>
        <v>0.11059123777116121</v>
      </c>
      <c r="AR44" s="53">
        <f t="shared" si="18"/>
        <v>0.11059123777116121</v>
      </c>
      <c r="AS44" s="77">
        <v>40280040</v>
      </c>
      <c r="AT44" s="77">
        <v>40280040</v>
      </c>
      <c r="AU44" s="77">
        <f t="shared" si="19"/>
        <v>154923.23076923078</v>
      </c>
      <c r="AV44" s="77">
        <f t="shared" si="20"/>
        <v>154923.23076923078</v>
      </c>
      <c r="AW44" s="77">
        <f>'市区町村別_在宅(医科)'!AW44</f>
        <v>1234</v>
      </c>
      <c r="AX44" s="77">
        <v>244</v>
      </c>
      <c r="AY44" s="77">
        <v>244</v>
      </c>
      <c r="AZ44" s="53">
        <f t="shared" si="21"/>
        <v>0.19773095623987033</v>
      </c>
      <c r="BA44" s="53">
        <f t="shared" si="22"/>
        <v>0.19773095623987033</v>
      </c>
      <c r="BB44" s="77">
        <v>37578270</v>
      </c>
      <c r="BC44" s="77">
        <v>37578270</v>
      </c>
      <c r="BD44" s="77">
        <f t="shared" si="23"/>
        <v>154009.30327868852</v>
      </c>
      <c r="BE44" s="77">
        <f t="shared" si="24"/>
        <v>154009.30327868852</v>
      </c>
      <c r="BF44" s="77">
        <f>'市区町村別_在宅(医科)'!BF44</f>
        <v>490</v>
      </c>
      <c r="BG44" s="77">
        <v>129</v>
      </c>
      <c r="BH44" s="77">
        <v>129</v>
      </c>
      <c r="BI44" s="53">
        <f t="shared" si="25"/>
        <v>0.26326530612244897</v>
      </c>
      <c r="BJ44" s="53">
        <f t="shared" si="26"/>
        <v>0.26326530612244897</v>
      </c>
      <c r="BK44" s="77">
        <v>17487490</v>
      </c>
      <c r="BL44" s="77">
        <v>17487490</v>
      </c>
      <c r="BM44" s="77">
        <f t="shared" si="27"/>
        <v>135561.93798449612</v>
      </c>
      <c r="BN44" s="77">
        <f t="shared" si="28"/>
        <v>135561.93798449612</v>
      </c>
      <c r="BO44" s="77">
        <f>'市区町村別_在宅(医科)'!BO44</f>
        <v>11957</v>
      </c>
      <c r="BP44" s="77">
        <f t="shared" si="52"/>
        <v>908</v>
      </c>
      <c r="BQ44" s="77">
        <f t="shared" si="52"/>
        <v>908</v>
      </c>
      <c r="BR44" s="53">
        <f t="shared" si="30"/>
        <v>7.5938780630592964E-2</v>
      </c>
      <c r="BS44" s="53">
        <f t="shared" si="31"/>
        <v>7.5938780630592964E-2</v>
      </c>
      <c r="BT44" s="77">
        <f t="shared" si="53"/>
        <v>137198120</v>
      </c>
      <c r="BU44" s="77">
        <f t="shared" si="53"/>
        <v>137198120</v>
      </c>
      <c r="BV44" s="77">
        <f t="shared" si="33"/>
        <v>151099.2511013216</v>
      </c>
      <c r="BW44" s="77">
        <f t="shared" si="34"/>
        <v>151099.2511013216</v>
      </c>
      <c r="BY44" s="90">
        <v>38</v>
      </c>
      <c r="BZ44" s="169" t="s">
        <v>40</v>
      </c>
      <c r="CA44" s="133">
        <v>11343</v>
      </c>
      <c r="CB44" s="133">
        <v>882</v>
      </c>
      <c r="CC44" s="133">
        <v>882</v>
      </c>
      <c r="CD44" s="27">
        <v>7.7757207088071933E-2</v>
      </c>
      <c r="CE44" s="27">
        <v>7.7757207088071933E-2</v>
      </c>
      <c r="CF44" s="133">
        <v>132343140</v>
      </c>
      <c r="CG44" s="133">
        <v>132343140</v>
      </c>
      <c r="CH44" s="133">
        <v>150048.91156462586</v>
      </c>
      <c r="CI44" s="133">
        <v>150048.91156462586</v>
      </c>
      <c r="CK44" s="42" t="str">
        <f t="shared" si="35"/>
        <v>浪速区</v>
      </c>
      <c r="CL44" s="86">
        <f t="shared" si="54"/>
        <v>7.3428178063331809E-2</v>
      </c>
      <c r="CM44" s="86">
        <f t="shared" si="37"/>
        <v>7.2999999999999995E-2</v>
      </c>
      <c r="CN44" s="86">
        <f t="shared" si="38"/>
        <v>6.9759948445303685E-2</v>
      </c>
      <c r="CO44" s="86">
        <f t="shared" si="39"/>
        <v>7.0000000000000007E-2</v>
      </c>
      <c r="CP44" s="136">
        <f t="shared" si="40"/>
        <v>0.29999999999999888</v>
      </c>
      <c r="CQ44" s="42" t="str">
        <f t="shared" si="41"/>
        <v>松原市</v>
      </c>
      <c r="CR44" s="86">
        <f t="shared" si="55"/>
        <v>7.3312374465112212E-2</v>
      </c>
      <c r="CS44" s="86">
        <f t="shared" si="42"/>
        <v>7.2999999999999995E-2</v>
      </c>
      <c r="CT44" s="86">
        <f t="shared" si="43"/>
        <v>6.9634963314040926E-2</v>
      </c>
      <c r="CU44" s="86">
        <f t="shared" si="44"/>
        <v>7.0000000000000007E-2</v>
      </c>
      <c r="CV44" s="136">
        <f t="shared" si="45"/>
        <v>0.29999999999999888</v>
      </c>
      <c r="CW44" s="43"/>
      <c r="CX44" s="86">
        <f t="shared" si="46"/>
        <v>7.6999999999999999E-2</v>
      </c>
      <c r="CY44" s="86">
        <f t="shared" si="47"/>
        <v>7.4999999999999997E-2</v>
      </c>
      <c r="CZ44" s="136">
        <f t="shared" si="48"/>
        <v>0.20000000000000018</v>
      </c>
      <c r="DA44" s="86">
        <f t="shared" si="49"/>
        <v>7.6999999999999999E-2</v>
      </c>
      <c r="DB44" s="86">
        <f t="shared" si="50"/>
        <v>7.4999999999999997E-2</v>
      </c>
      <c r="DC44" s="136">
        <f t="shared" si="51"/>
        <v>0.20000000000000018</v>
      </c>
      <c r="DD44" s="149">
        <v>0</v>
      </c>
    </row>
    <row r="45" spans="2:108" s="15" customFormat="1" ht="13.5" customHeight="1">
      <c r="B45" s="52">
        <v>39</v>
      </c>
      <c r="C45" s="169" t="s">
        <v>8</v>
      </c>
      <c r="D45" s="133">
        <f>'市区町村別_在宅(医科)'!D45</f>
        <v>31</v>
      </c>
      <c r="E45" s="77">
        <v>1</v>
      </c>
      <c r="F45" s="77">
        <v>1</v>
      </c>
      <c r="G45" s="53">
        <f t="shared" si="1"/>
        <v>3.2258064516129031E-2</v>
      </c>
      <c r="H45" s="53">
        <f t="shared" si="2"/>
        <v>3.2258064516129031E-2</v>
      </c>
      <c r="I45" s="77">
        <v>81370</v>
      </c>
      <c r="J45" s="77">
        <v>81370</v>
      </c>
      <c r="K45" s="77">
        <f t="shared" si="3"/>
        <v>81370</v>
      </c>
      <c r="L45" s="77">
        <f t="shared" si="4"/>
        <v>81370</v>
      </c>
      <c r="M45" s="133">
        <f>'市区町村別_在宅(医科)'!M45</f>
        <v>123</v>
      </c>
      <c r="N45" s="77">
        <v>13</v>
      </c>
      <c r="O45" s="77">
        <v>13</v>
      </c>
      <c r="P45" s="53">
        <f t="shared" si="5"/>
        <v>0.10569105691056911</v>
      </c>
      <c r="Q45" s="53">
        <f t="shared" si="6"/>
        <v>0.10569105691056911</v>
      </c>
      <c r="R45" s="77">
        <v>2803820</v>
      </c>
      <c r="S45" s="77">
        <v>2803820</v>
      </c>
      <c r="T45" s="77">
        <f t="shared" si="7"/>
        <v>215678.46153846153</v>
      </c>
      <c r="U45" s="77">
        <f t="shared" si="8"/>
        <v>215678.46153846153</v>
      </c>
      <c r="V45" s="133">
        <f>'市区町村別_在宅(医科)'!V45</f>
        <v>23380</v>
      </c>
      <c r="W45" s="77">
        <v>412</v>
      </c>
      <c r="X45" s="77">
        <v>412</v>
      </c>
      <c r="Y45" s="53">
        <f t="shared" si="9"/>
        <v>1.7621899059024809E-2</v>
      </c>
      <c r="Z45" s="53">
        <f t="shared" si="10"/>
        <v>1.7621899059024809E-2</v>
      </c>
      <c r="AA45" s="77">
        <v>50714020</v>
      </c>
      <c r="AB45" s="77">
        <v>50714020</v>
      </c>
      <c r="AC45" s="77">
        <f t="shared" si="11"/>
        <v>123092.28155339806</v>
      </c>
      <c r="AD45" s="77">
        <f t="shared" si="12"/>
        <v>123092.28155339806</v>
      </c>
      <c r="AE45" s="77">
        <f>'市区町村別_在宅(医科)'!AE45</f>
        <v>20979</v>
      </c>
      <c r="AF45" s="77">
        <v>901</v>
      </c>
      <c r="AG45" s="77">
        <v>899</v>
      </c>
      <c r="AH45" s="53">
        <f t="shared" si="13"/>
        <v>4.294770961437628E-2</v>
      </c>
      <c r="AI45" s="53">
        <f t="shared" si="14"/>
        <v>4.2852376185709522E-2</v>
      </c>
      <c r="AJ45" s="77">
        <v>112898260</v>
      </c>
      <c r="AK45" s="77">
        <v>112856770</v>
      </c>
      <c r="AL45" s="77">
        <f t="shared" si="15"/>
        <v>125303.28523862375</v>
      </c>
      <c r="AM45" s="77">
        <f t="shared" si="16"/>
        <v>125535.89543937708</v>
      </c>
      <c r="AN45" s="77">
        <f>'市区町村別_在宅(医科)'!AN45</f>
        <v>12999</v>
      </c>
      <c r="AO45" s="77">
        <v>1335</v>
      </c>
      <c r="AP45" s="77">
        <v>1335</v>
      </c>
      <c r="AQ45" s="53">
        <f t="shared" si="17"/>
        <v>0.10270020770828525</v>
      </c>
      <c r="AR45" s="53">
        <f t="shared" si="18"/>
        <v>0.10270020770828525</v>
      </c>
      <c r="AS45" s="77">
        <v>162405780</v>
      </c>
      <c r="AT45" s="77">
        <v>162405780</v>
      </c>
      <c r="AU45" s="77">
        <f t="shared" si="19"/>
        <v>121652.26966292135</v>
      </c>
      <c r="AV45" s="77">
        <f t="shared" si="20"/>
        <v>121652.26966292135</v>
      </c>
      <c r="AW45" s="77">
        <f>'市区町村別_在宅(医科)'!AW45</f>
        <v>6448</v>
      </c>
      <c r="AX45" s="77">
        <v>1292</v>
      </c>
      <c r="AY45" s="77">
        <v>1291</v>
      </c>
      <c r="AZ45" s="53">
        <f t="shared" si="21"/>
        <v>0.20037220843672457</v>
      </c>
      <c r="BA45" s="53">
        <f t="shared" si="22"/>
        <v>0.20021712158808933</v>
      </c>
      <c r="BB45" s="77">
        <v>155242130</v>
      </c>
      <c r="BC45" s="77">
        <v>155211340</v>
      </c>
      <c r="BD45" s="77">
        <f t="shared" si="23"/>
        <v>120156.44736842105</v>
      </c>
      <c r="BE45" s="77">
        <f t="shared" si="24"/>
        <v>120225.67002323781</v>
      </c>
      <c r="BF45" s="77">
        <f>'市区町村別_在宅(医科)'!BF45</f>
        <v>2510</v>
      </c>
      <c r="BG45" s="77">
        <v>779</v>
      </c>
      <c r="BH45" s="77">
        <v>778</v>
      </c>
      <c r="BI45" s="53">
        <f t="shared" si="25"/>
        <v>0.31035856573705178</v>
      </c>
      <c r="BJ45" s="53">
        <f t="shared" si="26"/>
        <v>0.30996015936254978</v>
      </c>
      <c r="BK45" s="77">
        <v>86528920</v>
      </c>
      <c r="BL45" s="77">
        <v>86524400</v>
      </c>
      <c r="BM45" s="77">
        <f t="shared" si="27"/>
        <v>111076.919127086</v>
      </c>
      <c r="BN45" s="77">
        <f t="shared" si="28"/>
        <v>111213.88174807197</v>
      </c>
      <c r="BO45" s="77">
        <f>'市区町村別_在宅(医科)'!BO45</f>
        <v>66470</v>
      </c>
      <c r="BP45" s="77">
        <f t="shared" si="52"/>
        <v>4733</v>
      </c>
      <c r="BQ45" s="77">
        <f t="shared" si="52"/>
        <v>4729</v>
      </c>
      <c r="BR45" s="53">
        <f t="shared" si="30"/>
        <v>7.1205054911990376E-2</v>
      </c>
      <c r="BS45" s="53">
        <f t="shared" si="31"/>
        <v>7.1144877388295474E-2</v>
      </c>
      <c r="BT45" s="77">
        <f t="shared" si="53"/>
        <v>570674300</v>
      </c>
      <c r="BU45" s="77">
        <f t="shared" si="53"/>
        <v>570597500</v>
      </c>
      <c r="BV45" s="77">
        <f t="shared" si="33"/>
        <v>120573.48404817241</v>
      </c>
      <c r="BW45" s="77">
        <f t="shared" si="34"/>
        <v>120659.23028124339</v>
      </c>
      <c r="BY45" s="90">
        <v>39</v>
      </c>
      <c r="BZ45" s="169" t="s">
        <v>8</v>
      </c>
      <c r="CA45" s="133">
        <v>63463</v>
      </c>
      <c r="CB45" s="133">
        <v>4453</v>
      </c>
      <c r="CC45" s="133">
        <v>4452</v>
      </c>
      <c r="CD45" s="27">
        <v>7.0166868884231751E-2</v>
      </c>
      <c r="CE45" s="27">
        <v>7.0151111671367575E-2</v>
      </c>
      <c r="CF45" s="133">
        <v>528942150</v>
      </c>
      <c r="CG45" s="133">
        <v>528926380</v>
      </c>
      <c r="CH45" s="133">
        <v>118783.32584774309</v>
      </c>
      <c r="CI45" s="133">
        <v>118806.46451033243</v>
      </c>
      <c r="CK45" s="42" t="str">
        <f t="shared" si="35"/>
        <v>松原市</v>
      </c>
      <c r="CL45" s="86">
        <f t="shared" si="54"/>
        <v>7.3399703082700204E-2</v>
      </c>
      <c r="CM45" s="86">
        <f t="shared" si="37"/>
        <v>7.2999999999999995E-2</v>
      </c>
      <c r="CN45" s="86">
        <f t="shared" si="38"/>
        <v>6.9634963314040926E-2</v>
      </c>
      <c r="CO45" s="86">
        <f t="shared" si="39"/>
        <v>7.0000000000000007E-2</v>
      </c>
      <c r="CP45" s="136">
        <f t="shared" si="40"/>
        <v>0.29999999999999888</v>
      </c>
      <c r="CQ45" s="42" t="str">
        <f t="shared" si="41"/>
        <v>福島区</v>
      </c>
      <c r="CR45" s="86">
        <f t="shared" si="55"/>
        <v>7.3080481036077699E-2</v>
      </c>
      <c r="CS45" s="86">
        <f t="shared" si="42"/>
        <v>7.2999999999999995E-2</v>
      </c>
      <c r="CT45" s="86">
        <f t="shared" si="43"/>
        <v>7.3178594455190205E-2</v>
      </c>
      <c r="CU45" s="86">
        <f t="shared" si="44"/>
        <v>7.2999999999999995E-2</v>
      </c>
      <c r="CV45" s="136">
        <f t="shared" si="45"/>
        <v>0</v>
      </c>
      <c r="CW45" s="43"/>
      <c r="CX45" s="86">
        <f t="shared" si="46"/>
        <v>7.6999999999999999E-2</v>
      </c>
      <c r="CY45" s="86">
        <f t="shared" si="47"/>
        <v>7.4999999999999997E-2</v>
      </c>
      <c r="CZ45" s="136">
        <f t="shared" si="48"/>
        <v>0.20000000000000018</v>
      </c>
      <c r="DA45" s="86">
        <f t="shared" si="49"/>
        <v>7.6999999999999999E-2</v>
      </c>
      <c r="DB45" s="86">
        <f t="shared" si="50"/>
        <v>7.4999999999999997E-2</v>
      </c>
      <c r="DC45" s="136">
        <f t="shared" si="51"/>
        <v>0.20000000000000018</v>
      </c>
      <c r="DD45" s="149">
        <v>0</v>
      </c>
    </row>
    <row r="46" spans="2:108" s="15" customFormat="1" ht="13.5" customHeight="1">
      <c r="B46" s="52">
        <v>40</v>
      </c>
      <c r="C46" s="169" t="s">
        <v>41</v>
      </c>
      <c r="D46" s="133">
        <f>'市区町村別_在宅(医科)'!D46</f>
        <v>38</v>
      </c>
      <c r="E46" s="77">
        <v>1</v>
      </c>
      <c r="F46" s="77">
        <v>1</v>
      </c>
      <c r="G46" s="53">
        <f t="shared" si="1"/>
        <v>2.6315789473684209E-2</v>
      </c>
      <c r="H46" s="53">
        <f t="shared" si="2"/>
        <v>2.6315789473684209E-2</v>
      </c>
      <c r="I46" s="77">
        <v>44080</v>
      </c>
      <c r="J46" s="77">
        <v>44080</v>
      </c>
      <c r="K46" s="77">
        <f t="shared" si="3"/>
        <v>44080</v>
      </c>
      <c r="L46" s="77">
        <f t="shared" si="4"/>
        <v>44080</v>
      </c>
      <c r="M46" s="133">
        <f>'市区町村別_在宅(医科)'!M46</f>
        <v>117</v>
      </c>
      <c r="N46" s="77">
        <v>11</v>
      </c>
      <c r="O46" s="77">
        <v>11</v>
      </c>
      <c r="P46" s="53">
        <f t="shared" si="5"/>
        <v>9.4017094017094016E-2</v>
      </c>
      <c r="Q46" s="53">
        <f t="shared" si="6"/>
        <v>9.4017094017094016E-2</v>
      </c>
      <c r="R46" s="77">
        <v>2380350</v>
      </c>
      <c r="S46" s="77">
        <v>2380350</v>
      </c>
      <c r="T46" s="77">
        <f t="shared" si="7"/>
        <v>216395.45454545456</v>
      </c>
      <c r="U46" s="77">
        <f t="shared" si="8"/>
        <v>216395.45454545456</v>
      </c>
      <c r="V46" s="133">
        <f>'市区町村別_在宅(医科)'!V46</f>
        <v>4959</v>
      </c>
      <c r="W46" s="77">
        <v>70</v>
      </c>
      <c r="X46" s="77">
        <v>70</v>
      </c>
      <c r="Y46" s="53">
        <f t="shared" si="9"/>
        <v>1.4115749142972374E-2</v>
      </c>
      <c r="Z46" s="53">
        <f t="shared" si="10"/>
        <v>1.4115749142972374E-2</v>
      </c>
      <c r="AA46" s="77">
        <v>9467170</v>
      </c>
      <c r="AB46" s="77">
        <v>9467170</v>
      </c>
      <c r="AC46" s="77">
        <f t="shared" si="11"/>
        <v>135245.28571428571</v>
      </c>
      <c r="AD46" s="77">
        <f t="shared" si="12"/>
        <v>135245.28571428571</v>
      </c>
      <c r="AE46" s="77">
        <f>'市区町村別_在宅(医科)'!AE46</f>
        <v>4358</v>
      </c>
      <c r="AF46" s="77">
        <v>172</v>
      </c>
      <c r="AG46" s="77">
        <v>172</v>
      </c>
      <c r="AH46" s="53">
        <f t="shared" si="13"/>
        <v>3.9467645709040843E-2</v>
      </c>
      <c r="AI46" s="53">
        <f t="shared" si="14"/>
        <v>3.9467645709040843E-2</v>
      </c>
      <c r="AJ46" s="77">
        <v>24352700</v>
      </c>
      <c r="AK46" s="77">
        <v>24352700</v>
      </c>
      <c r="AL46" s="77">
        <f t="shared" si="15"/>
        <v>141585.46511627908</v>
      </c>
      <c r="AM46" s="77">
        <f t="shared" si="16"/>
        <v>141585.46511627908</v>
      </c>
      <c r="AN46" s="77">
        <f>'市区町村別_在宅(医科)'!AN46</f>
        <v>2850</v>
      </c>
      <c r="AO46" s="77">
        <v>234</v>
      </c>
      <c r="AP46" s="77">
        <v>234</v>
      </c>
      <c r="AQ46" s="53">
        <f t="shared" si="17"/>
        <v>8.2105263157894737E-2</v>
      </c>
      <c r="AR46" s="53">
        <f t="shared" si="18"/>
        <v>8.2105263157894737E-2</v>
      </c>
      <c r="AS46" s="77">
        <v>29977840</v>
      </c>
      <c r="AT46" s="77">
        <v>29977840</v>
      </c>
      <c r="AU46" s="77">
        <f t="shared" si="19"/>
        <v>128110.42735042734</v>
      </c>
      <c r="AV46" s="77">
        <f t="shared" si="20"/>
        <v>128110.42735042734</v>
      </c>
      <c r="AW46" s="77">
        <f>'市区町村別_在宅(医科)'!AW46</f>
        <v>1473</v>
      </c>
      <c r="AX46" s="77">
        <v>193</v>
      </c>
      <c r="AY46" s="77">
        <v>193</v>
      </c>
      <c r="AZ46" s="53">
        <f t="shared" si="21"/>
        <v>0.13102511880515955</v>
      </c>
      <c r="BA46" s="53">
        <f t="shared" si="22"/>
        <v>0.13102511880515955</v>
      </c>
      <c r="BB46" s="77">
        <v>26386880</v>
      </c>
      <c r="BC46" s="77">
        <v>26386880</v>
      </c>
      <c r="BD46" s="77">
        <f t="shared" si="23"/>
        <v>136719.58549222798</v>
      </c>
      <c r="BE46" s="77">
        <f t="shared" si="24"/>
        <v>136719.58549222798</v>
      </c>
      <c r="BF46" s="77">
        <f>'市区町村別_在宅(医科)'!BF46</f>
        <v>549</v>
      </c>
      <c r="BG46" s="77">
        <v>102</v>
      </c>
      <c r="BH46" s="77">
        <v>102</v>
      </c>
      <c r="BI46" s="53">
        <f t="shared" si="25"/>
        <v>0.18579234972677597</v>
      </c>
      <c r="BJ46" s="53">
        <f t="shared" si="26"/>
        <v>0.18579234972677597</v>
      </c>
      <c r="BK46" s="77">
        <v>12311370</v>
      </c>
      <c r="BL46" s="77">
        <v>12311370</v>
      </c>
      <c r="BM46" s="77">
        <f t="shared" si="27"/>
        <v>120699.70588235294</v>
      </c>
      <c r="BN46" s="77">
        <f t="shared" si="28"/>
        <v>120699.70588235294</v>
      </c>
      <c r="BO46" s="77">
        <f>'市区町村別_在宅(医科)'!BO46</f>
        <v>14344</v>
      </c>
      <c r="BP46" s="77">
        <f t="shared" si="52"/>
        <v>783</v>
      </c>
      <c r="BQ46" s="77">
        <f t="shared" si="52"/>
        <v>783</v>
      </c>
      <c r="BR46" s="53">
        <f t="shared" si="30"/>
        <v>5.4587283881762406E-2</v>
      </c>
      <c r="BS46" s="53">
        <f t="shared" si="31"/>
        <v>5.4587283881762406E-2</v>
      </c>
      <c r="BT46" s="77">
        <f t="shared" si="53"/>
        <v>104920390</v>
      </c>
      <c r="BU46" s="77">
        <f t="shared" si="53"/>
        <v>104920390</v>
      </c>
      <c r="BV46" s="77">
        <f t="shared" si="33"/>
        <v>133997.94380587485</v>
      </c>
      <c r="BW46" s="77">
        <f t="shared" si="34"/>
        <v>133997.94380587485</v>
      </c>
      <c r="BY46" s="90">
        <v>40</v>
      </c>
      <c r="BZ46" s="169" t="s">
        <v>41</v>
      </c>
      <c r="CA46" s="133">
        <v>13721</v>
      </c>
      <c r="CB46" s="133">
        <v>728</v>
      </c>
      <c r="CC46" s="133">
        <v>728</v>
      </c>
      <c r="CD46" s="27">
        <v>5.3057357335471178E-2</v>
      </c>
      <c r="CE46" s="27">
        <v>5.3057357335471178E-2</v>
      </c>
      <c r="CF46" s="133">
        <v>98463690</v>
      </c>
      <c r="CG46" s="133">
        <v>98463690</v>
      </c>
      <c r="CH46" s="133">
        <v>135252.32142857142</v>
      </c>
      <c r="CI46" s="133">
        <v>135252.32142857142</v>
      </c>
      <c r="CK46" s="42" t="str">
        <f t="shared" si="35"/>
        <v>福島区</v>
      </c>
      <c r="CL46" s="86">
        <f t="shared" si="54"/>
        <v>7.3080481036077699E-2</v>
      </c>
      <c r="CM46" s="86">
        <f t="shared" si="37"/>
        <v>7.2999999999999995E-2</v>
      </c>
      <c r="CN46" s="86">
        <f t="shared" si="38"/>
        <v>7.3178594455190205E-2</v>
      </c>
      <c r="CO46" s="86">
        <f t="shared" si="39"/>
        <v>7.2999999999999995E-2</v>
      </c>
      <c r="CP46" s="136">
        <f t="shared" si="40"/>
        <v>0</v>
      </c>
      <c r="CQ46" s="42" t="str">
        <f t="shared" si="41"/>
        <v>茨木市</v>
      </c>
      <c r="CR46" s="86">
        <f t="shared" si="55"/>
        <v>7.2887640190682362E-2</v>
      </c>
      <c r="CS46" s="86">
        <f t="shared" si="42"/>
        <v>7.2999999999999995E-2</v>
      </c>
      <c r="CT46" s="86">
        <f t="shared" si="43"/>
        <v>7.1570817952205171E-2</v>
      </c>
      <c r="CU46" s="86">
        <f t="shared" si="44"/>
        <v>7.1999999999999995E-2</v>
      </c>
      <c r="CV46" s="136">
        <f t="shared" si="45"/>
        <v>0.10000000000000009</v>
      </c>
      <c r="CW46" s="43"/>
      <c r="CX46" s="86">
        <f t="shared" si="46"/>
        <v>7.6999999999999999E-2</v>
      </c>
      <c r="CY46" s="86">
        <f t="shared" si="47"/>
        <v>7.4999999999999997E-2</v>
      </c>
      <c r="CZ46" s="136">
        <f t="shared" si="48"/>
        <v>0.20000000000000018</v>
      </c>
      <c r="DA46" s="86">
        <f t="shared" si="49"/>
        <v>7.6999999999999999E-2</v>
      </c>
      <c r="DB46" s="86">
        <f t="shared" si="50"/>
        <v>7.4999999999999997E-2</v>
      </c>
      <c r="DC46" s="136">
        <f t="shared" si="51"/>
        <v>0.20000000000000018</v>
      </c>
      <c r="DD46" s="149">
        <v>0</v>
      </c>
    </row>
    <row r="47" spans="2:108" s="15" customFormat="1" ht="13.5" customHeight="1">
      <c r="B47" s="52">
        <v>41</v>
      </c>
      <c r="C47" s="169" t="s">
        <v>12</v>
      </c>
      <c r="D47" s="133">
        <f>'市区町村別_在宅(医科)'!D47</f>
        <v>19</v>
      </c>
      <c r="E47" s="77">
        <v>1</v>
      </c>
      <c r="F47" s="77">
        <v>1</v>
      </c>
      <c r="G47" s="53">
        <f t="shared" si="1"/>
        <v>5.2631578947368418E-2</v>
      </c>
      <c r="H47" s="53">
        <f t="shared" si="2"/>
        <v>5.2631578947368418E-2</v>
      </c>
      <c r="I47" s="77">
        <v>249330</v>
      </c>
      <c r="J47" s="77">
        <v>249330</v>
      </c>
      <c r="K47" s="77">
        <f t="shared" si="3"/>
        <v>249330</v>
      </c>
      <c r="L47" s="77">
        <f t="shared" si="4"/>
        <v>249330</v>
      </c>
      <c r="M47" s="133">
        <f>'市区町村別_在宅(医科)'!M47</f>
        <v>62</v>
      </c>
      <c r="N47" s="77">
        <v>10</v>
      </c>
      <c r="O47" s="77">
        <v>10</v>
      </c>
      <c r="P47" s="53">
        <f t="shared" si="5"/>
        <v>0.16129032258064516</v>
      </c>
      <c r="Q47" s="53">
        <f t="shared" si="6"/>
        <v>0.16129032258064516</v>
      </c>
      <c r="R47" s="77">
        <v>1685170</v>
      </c>
      <c r="S47" s="77">
        <v>1685170</v>
      </c>
      <c r="T47" s="77">
        <f t="shared" si="7"/>
        <v>168517</v>
      </c>
      <c r="U47" s="77">
        <f t="shared" si="8"/>
        <v>168517</v>
      </c>
      <c r="V47" s="133">
        <f>'市区町村別_在宅(医科)'!V47</f>
        <v>8878</v>
      </c>
      <c r="W47" s="77">
        <v>166</v>
      </c>
      <c r="X47" s="77">
        <v>165</v>
      </c>
      <c r="Y47" s="53">
        <f t="shared" si="9"/>
        <v>1.8697904933543591E-2</v>
      </c>
      <c r="Z47" s="53">
        <f t="shared" si="10"/>
        <v>1.8585266952016219E-2</v>
      </c>
      <c r="AA47" s="77">
        <v>22607940</v>
      </c>
      <c r="AB47" s="77">
        <v>22525320</v>
      </c>
      <c r="AC47" s="77">
        <f t="shared" si="11"/>
        <v>136192.40963855421</v>
      </c>
      <c r="AD47" s="77">
        <f t="shared" si="12"/>
        <v>136517.09090909091</v>
      </c>
      <c r="AE47" s="77">
        <f>'市区町村別_在宅(医科)'!AE47</f>
        <v>8405</v>
      </c>
      <c r="AF47" s="77">
        <v>383</v>
      </c>
      <c r="AG47" s="77">
        <v>380</v>
      </c>
      <c r="AH47" s="53">
        <f t="shared" si="13"/>
        <v>4.5568114217727544E-2</v>
      </c>
      <c r="AI47" s="53">
        <f t="shared" si="14"/>
        <v>4.5211183819155266E-2</v>
      </c>
      <c r="AJ47" s="77">
        <v>52254400</v>
      </c>
      <c r="AK47" s="77">
        <v>52198580</v>
      </c>
      <c r="AL47" s="77">
        <f t="shared" si="15"/>
        <v>136434.46475195824</v>
      </c>
      <c r="AM47" s="77">
        <f t="shared" si="16"/>
        <v>137364.68421052632</v>
      </c>
      <c r="AN47" s="77">
        <f>'市区町村別_在宅(医科)'!AN47</f>
        <v>5472</v>
      </c>
      <c r="AO47" s="77">
        <v>551</v>
      </c>
      <c r="AP47" s="77">
        <v>547</v>
      </c>
      <c r="AQ47" s="53">
        <f t="shared" si="17"/>
        <v>0.10069444444444445</v>
      </c>
      <c r="AR47" s="53">
        <f t="shared" si="18"/>
        <v>9.9963450292397657E-2</v>
      </c>
      <c r="AS47" s="77">
        <v>76883710</v>
      </c>
      <c r="AT47" s="77">
        <v>76755780</v>
      </c>
      <c r="AU47" s="77">
        <f t="shared" si="19"/>
        <v>139534.86388384755</v>
      </c>
      <c r="AV47" s="77">
        <f t="shared" si="20"/>
        <v>140321.35283363803</v>
      </c>
      <c r="AW47" s="77">
        <f>'市区町村別_在宅(医科)'!AW47</f>
        <v>2484</v>
      </c>
      <c r="AX47" s="77">
        <v>453</v>
      </c>
      <c r="AY47" s="77">
        <v>448</v>
      </c>
      <c r="AZ47" s="53">
        <f t="shared" si="21"/>
        <v>0.18236714975845411</v>
      </c>
      <c r="BA47" s="53">
        <f t="shared" si="22"/>
        <v>0.18035426731078905</v>
      </c>
      <c r="BB47" s="77">
        <v>59953300</v>
      </c>
      <c r="BC47" s="77">
        <v>59766300</v>
      </c>
      <c r="BD47" s="77">
        <f t="shared" si="23"/>
        <v>132347.24061810155</v>
      </c>
      <c r="BE47" s="77">
        <f t="shared" si="24"/>
        <v>133406.91964285713</v>
      </c>
      <c r="BF47" s="77">
        <f>'市区町村別_在宅(医科)'!BF47</f>
        <v>1022</v>
      </c>
      <c r="BG47" s="77">
        <v>249</v>
      </c>
      <c r="BH47" s="77">
        <v>245</v>
      </c>
      <c r="BI47" s="53">
        <f t="shared" si="25"/>
        <v>0.24363992172211349</v>
      </c>
      <c r="BJ47" s="53">
        <f t="shared" si="26"/>
        <v>0.23972602739726026</v>
      </c>
      <c r="BK47" s="77">
        <v>33869250</v>
      </c>
      <c r="BL47" s="77">
        <v>33807130</v>
      </c>
      <c r="BM47" s="77">
        <f t="shared" si="27"/>
        <v>136021.0843373494</v>
      </c>
      <c r="BN47" s="77">
        <f t="shared" si="28"/>
        <v>137988.28571428571</v>
      </c>
      <c r="BO47" s="77">
        <f>'市区町村別_在宅(医科)'!BO47</f>
        <v>26342</v>
      </c>
      <c r="BP47" s="77">
        <f t="shared" si="52"/>
        <v>1813</v>
      </c>
      <c r="BQ47" s="77">
        <f t="shared" si="52"/>
        <v>1796</v>
      </c>
      <c r="BR47" s="53">
        <f t="shared" si="30"/>
        <v>6.8825449851947454E-2</v>
      </c>
      <c r="BS47" s="53">
        <f t="shared" si="31"/>
        <v>6.8180092627742772E-2</v>
      </c>
      <c r="BT47" s="77">
        <f t="shared" si="53"/>
        <v>247503100</v>
      </c>
      <c r="BU47" s="77">
        <f t="shared" si="53"/>
        <v>246987610</v>
      </c>
      <c r="BV47" s="77">
        <f t="shared" si="33"/>
        <v>136515.7749586321</v>
      </c>
      <c r="BW47" s="77">
        <f t="shared" si="34"/>
        <v>137520.94097995546</v>
      </c>
      <c r="BY47" s="90">
        <v>41</v>
      </c>
      <c r="BZ47" s="169" t="s">
        <v>12</v>
      </c>
      <c r="CA47" s="133">
        <v>25327</v>
      </c>
      <c r="CB47" s="133">
        <v>1716</v>
      </c>
      <c r="CC47" s="133">
        <v>1702</v>
      </c>
      <c r="CD47" s="27">
        <v>6.7753780550400752E-2</v>
      </c>
      <c r="CE47" s="27">
        <v>6.7201010779010542E-2</v>
      </c>
      <c r="CF47" s="133">
        <v>222862010</v>
      </c>
      <c r="CG47" s="133">
        <v>222273310</v>
      </c>
      <c r="CH47" s="133">
        <v>129872.9662004662</v>
      </c>
      <c r="CI47" s="133">
        <v>130595.3642773208</v>
      </c>
      <c r="CK47" s="42" t="str">
        <f t="shared" si="35"/>
        <v>茨木市</v>
      </c>
      <c r="CL47" s="86">
        <f t="shared" si="54"/>
        <v>7.293369873108721E-2</v>
      </c>
      <c r="CM47" s="86">
        <f t="shared" si="37"/>
        <v>7.2999999999999995E-2</v>
      </c>
      <c r="CN47" s="86">
        <f t="shared" si="38"/>
        <v>7.1570817952205171E-2</v>
      </c>
      <c r="CO47" s="86">
        <f t="shared" si="39"/>
        <v>7.1999999999999995E-2</v>
      </c>
      <c r="CP47" s="136">
        <f t="shared" si="40"/>
        <v>0.10000000000000009</v>
      </c>
      <c r="CQ47" s="42" t="str">
        <f t="shared" si="41"/>
        <v>高石市</v>
      </c>
      <c r="CR47" s="86">
        <f t="shared" si="55"/>
        <v>7.285628622826304E-2</v>
      </c>
      <c r="CS47" s="86">
        <f t="shared" si="42"/>
        <v>7.2999999999999995E-2</v>
      </c>
      <c r="CT47" s="86">
        <f t="shared" si="43"/>
        <v>7.1577195172700794E-2</v>
      </c>
      <c r="CU47" s="86">
        <f t="shared" si="44"/>
        <v>7.1999999999999995E-2</v>
      </c>
      <c r="CV47" s="136">
        <f t="shared" si="45"/>
        <v>0.10000000000000009</v>
      </c>
      <c r="CW47" s="43"/>
      <c r="CX47" s="86">
        <f t="shared" si="46"/>
        <v>7.6999999999999999E-2</v>
      </c>
      <c r="CY47" s="86">
        <f t="shared" si="47"/>
        <v>7.4999999999999997E-2</v>
      </c>
      <c r="CZ47" s="136">
        <f t="shared" si="48"/>
        <v>0.20000000000000018</v>
      </c>
      <c r="DA47" s="86">
        <f t="shared" si="49"/>
        <v>7.6999999999999999E-2</v>
      </c>
      <c r="DB47" s="86">
        <f t="shared" si="50"/>
        <v>7.4999999999999997E-2</v>
      </c>
      <c r="DC47" s="136">
        <f t="shared" si="51"/>
        <v>0.20000000000000018</v>
      </c>
      <c r="DD47" s="149">
        <v>0</v>
      </c>
    </row>
    <row r="48" spans="2:108" s="15" customFormat="1" ht="13.5" customHeight="1">
      <c r="B48" s="52">
        <v>42</v>
      </c>
      <c r="C48" s="169" t="s">
        <v>13</v>
      </c>
      <c r="D48" s="133">
        <f>'市区町村別_在宅(医科)'!D48</f>
        <v>68</v>
      </c>
      <c r="E48" s="77">
        <v>7</v>
      </c>
      <c r="F48" s="77">
        <v>7</v>
      </c>
      <c r="G48" s="53">
        <f t="shared" si="1"/>
        <v>0.10294117647058823</v>
      </c>
      <c r="H48" s="53">
        <f t="shared" si="2"/>
        <v>0.10294117647058823</v>
      </c>
      <c r="I48" s="77">
        <v>898820</v>
      </c>
      <c r="J48" s="77">
        <v>898820</v>
      </c>
      <c r="K48" s="77">
        <f t="shared" si="3"/>
        <v>128402.85714285714</v>
      </c>
      <c r="L48" s="77">
        <f t="shared" si="4"/>
        <v>128402.85714285714</v>
      </c>
      <c r="M48" s="133">
        <f>'市区町村別_在宅(医科)'!M48</f>
        <v>276</v>
      </c>
      <c r="N48" s="77">
        <v>24</v>
      </c>
      <c r="O48" s="77">
        <v>24</v>
      </c>
      <c r="P48" s="53">
        <f t="shared" si="5"/>
        <v>8.6956521739130432E-2</v>
      </c>
      <c r="Q48" s="53">
        <f t="shared" si="6"/>
        <v>8.6956521739130432E-2</v>
      </c>
      <c r="R48" s="77">
        <v>3895970</v>
      </c>
      <c r="S48" s="77">
        <v>3895970</v>
      </c>
      <c r="T48" s="77">
        <f t="shared" si="7"/>
        <v>162332.08333333334</v>
      </c>
      <c r="U48" s="77">
        <f t="shared" si="8"/>
        <v>162332.08333333334</v>
      </c>
      <c r="V48" s="133">
        <f>'市区町村別_在宅(医科)'!V48</f>
        <v>26600</v>
      </c>
      <c r="W48" s="77">
        <v>453</v>
      </c>
      <c r="X48" s="77">
        <v>451</v>
      </c>
      <c r="Y48" s="53">
        <f t="shared" si="9"/>
        <v>1.7030075187969927E-2</v>
      </c>
      <c r="Z48" s="53">
        <f t="shared" si="10"/>
        <v>1.6954887218045112E-2</v>
      </c>
      <c r="AA48" s="77">
        <v>54918620</v>
      </c>
      <c r="AB48" s="77">
        <v>54815750</v>
      </c>
      <c r="AC48" s="77">
        <f t="shared" si="11"/>
        <v>121233.15673289183</v>
      </c>
      <c r="AD48" s="77">
        <f t="shared" si="12"/>
        <v>121542.68292682926</v>
      </c>
      <c r="AE48" s="77">
        <f>'市区町村別_在宅(医科)'!AE48</f>
        <v>21909</v>
      </c>
      <c r="AF48" s="77">
        <v>953</v>
      </c>
      <c r="AG48" s="77">
        <v>947</v>
      </c>
      <c r="AH48" s="53">
        <f t="shared" si="13"/>
        <v>4.3498105801268887E-2</v>
      </c>
      <c r="AI48" s="53">
        <f t="shared" si="14"/>
        <v>4.3224245743758272E-2</v>
      </c>
      <c r="AJ48" s="77">
        <v>116088360</v>
      </c>
      <c r="AK48" s="77">
        <v>115930380</v>
      </c>
      <c r="AL48" s="77">
        <f t="shared" si="15"/>
        <v>121813.59916054565</v>
      </c>
      <c r="AM48" s="77">
        <f t="shared" si="16"/>
        <v>122418.56388595565</v>
      </c>
      <c r="AN48" s="77">
        <f>'市区町村別_在宅(医科)'!AN48</f>
        <v>12898</v>
      </c>
      <c r="AO48" s="77">
        <v>1302</v>
      </c>
      <c r="AP48" s="77">
        <v>1297</v>
      </c>
      <c r="AQ48" s="53">
        <f t="shared" si="17"/>
        <v>0.10094588308264847</v>
      </c>
      <c r="AR48" s="53">
        <f t="shared" si="18"/>
        <v>0.10055822608156303</v>
      </c>
      <c r="AS48" s="77">
        <v>153397850</v>
      </c>
      <c r="AT48" s="77">
        <v>153090610</v>
      </c>
      <c r="AU48" s="77">
        <f t="shared" si="19"/>
        <v>117817.089093702</v>
      </c>
      <c r="AV48" s="77">
        <f t="shared" si="20"/>
        <v>118034.39475713184</v>
      </c>
      <c r="AW48" s="77">
        <f>'市区町村別_在宅(医科)'!AW48</f>
        <v>6339</v>
      </c>
      <c r="AX48" s="77">
        <v>1241</v>
      </c>
      <c r="AY48" s="77">
        <v>1232</v>
      </c>
      <c r="AZ48" s="53">
        <f t="shared" si="21"/>
        <v>0.19577220381763685</v>
      </c>
      <c r="BA48" s="53">
        <f t="shared" si="22"/>
        <v>0.19435242151758952</v>
      </c>
      <c r="BB48" s="77">
        <v>136788410</v>
      </c>
      <c r="BC48" s="77">
        <v>136504970</v>
      </c>
      <c r="BD48" s="77">
        <f t="shared" si="23"/>
        <v>110224.3432715552</v>
      </c>
      <c r="BE48" s="77">
        <f t="shared" si="24"/>
        <v>110799.48863636363</v>
      </c>
      <c r="BF48" s="77">
        <f>'市区町村別_在宅(医科)'!BF48</f>
        <v>2466</v>
      </c>
      <c r="BG48" s="77">
        <v>668</v>
      </c>
      <c r="BH48" s="77">
        <v>667</v>
      </c>
      <c r="BI48" s="53">
        <f t="shared" si="25"/>
        <v>0.27088402270884021</v>
      </c>
      <c r="BJ48" s="53">
        <f t="shared" si="26"/>
        <v>0.2704785077047851</v>
      </c>
      <c r="BK48" s="77">
        <v>71752640</v>
      </c>
      <c r="BL48" s="77">
        <v>71725050</v>
      </c>
      <c r="BM48" s="77">
        <f t="shared" si="27"/>
        <v>107414.13173652695</v>
      </c>
      <c r="BN48" s="77">
        <f t="shared" si="28"/>
        <v>107533.80809595203</v>
      </c>
      <c r="BO48" s="77">
        <f>'市区町村別_在宅(医科)'!BO48</f>
        <v>70556</v>
      </c>
      <c r="BP48" s="77">
        <f t="shared" si="52"/>
        <v>4648</v>
      </c>
      <c r="BQ48" s="77">
        <f t="shared" si="52"/>
        <v>4625</v>
      </c>
      <c r="BR48" s="53">
        <f t="shared" si="30"/>
        <v>6.5876750382674751E-2</v>
      </c>
      <c r="BS48" s="53">
        <f t="shared" si="31"/>
        <v>6.5550768184137423E-2</v>
      </c>
      <c r="BT48" s="77">
        <f t="shared" si="53"/>
        <v>537740670</v>
      </c>
      <c r="BU48" s="77">
        <f t="shared" si="53"/>
        <v>536861550</v>
      </c>
      <c r="BV48" s="77">
        <f t="shared" si="33"/>
        <v>115692.91523235801</v>
      </c>
      <c r="BW48" s="77">
        <f t="shared" si="34"/>
        <v>116078.17297297297</v>
      </c>
      <c r="BY48" s="90">
        <v>42</v>
      </c>
      <c r="BZ48" s="169" t="s">
        <v>13</v>
      </c>
      <c r="CA48" s="133">
        <v>66900</v>
      </c>
      <c r="CB48" s="133">
        <v>4325</v>
      </c>
      <c r="CC48" s="133">
        <v>4314</v>
      </c>
      <c r="CD48" s="27">
        <v>6.4648729446935727E-2</v>
      </c>
      <c r="CE48" s="27">
        <v>6.4484304932735423E-2</v>
      </c>
      <c r="CF48" s="133">
        <v>489531610</v>
      </c>
      <c r="CG48" s="133">
        <v>488615690</v>
      </c>
      <c r="CH48" s="133">
        <v>113186.49942196532</v>
      </c>
      <c r="CI48" s="133">
        <v>113262.79323133982</v>
      </c>
      <c r="CK48" s="42" t="str">
        <f t="shared" si="35"/>
        <v>高石市</v>
      </c>
      <c r="CL48" s="86">
        <f t="shared" si="54"/>
        <v>7.285628622826304E-2</v>
      </c>
      <c r="CM48" s="86">
        <f t="shared" si="37"/>
        <v>7.2999999999999995E-2</v>
      </c>
      <c r="CN48" s="86">
        <f t="shared" si="38"/>
        <v>7.1577195172700794E-2</v>
      </c>
      <c r="CO48" s="86">
        <f t="shared" si="39"/>
        <v>7.1999999999999995E-2</v>
      </c>
      <c r="CP48" s="136">
        <f t="shared" si="40"/>
        <v>0.10000000000000009</v>
      </c>
      <c r="CQ48" s="42" t="str">
        <f t="shared" si="41"/>
        <v>箕面市</v>
      </c>
      <c r="CR48" s="86">
        <f t="shared" si="55"/>
        <v>7.1927374301675978E-2</v>
      </c>
      <c r="CS48" s="86">
        <f t="shared" si="42"/>
        <v>7.1999999999999995E-2</v>
      </c>
      <c r="CT48" s="86">
        <f t="shared" si="43"/>
        <v>7.0515767215224789E-2</v>
      </c>
      <c r="CU48" s="86">
        <f t="shared" si="44"/>
        <v>7.0999999999999994E-2</v>
      </c>
      <c r="CV48" s="136">
        <f t="shared" si="45"/>
        <v>0.10000000000000009</v>
      </c>
      <c r="CW48" s="43"/>
      <c r="CX48" s="86">
        <f t="shared" si="46"/>
        <v>7.6999999999999999E-2</v>
      </c>
      <c r="CY48" s="86">
        <f t="shared" si="47"/>
        <v>7.4999999999999997E-2</v>
      </c>
      <c r="CZ48" s="136">
        <f t="shared" si="48"/>
        <v>0.20000000000000018</v>
      </c>
      <c r="DA48" s="86">
        <f t="shared" si="49"/>
        <v>7.6999999999999999E-2</v>
      </c>
      <c r="DB48" s="86">
        <f t="shared" si="50"/>
        <v>7.4999999999999997E-2</v>
      </c>
      <c r="DC48" s="136">
        <f t="shared" si="51"/>
        <v>0.20000000000000018</v>
      </c>
      <c r="DD48" s="149">
        <v>0</v>
      </c>
    </row>
    <row r="49" spans="2:108" s="15" customFormat="1" ht="13.5" customHeight="1">
      <c r="B49" s="52">
        <v>43</v>
      </c>
      <c r="C49" s="169" t="s">
        <v>9</v>
      </c>
      <c r="D49" s="133">
        <f>'市区町村別_在宅(医科)'!D49</f>
        <v>27</v>
      </c>
      <c r="E49" s="77">
        <v>5</v>
      </c>
      <c r="F49" s="77">
        <v>5</v>
      </c>
      <c r="G49" s="53">
        <f t="shared" si="1"/>
        <v>0.18518518518518517</v>
      </c>
      <c r="H49" s="53">
        <f t="shared" si="2"/>
        <v>0.18518518518518517</v>
      </c>
      <c r="I49" s="77">
        <v>1014410</v>
      </c>
      <c r="J49" s="77">
        <v>1014410</v>
      </c>
      <c r="K49" s="77">
        <f t="shared" si="3"/>
        <v>202882</v>
      </c>
      <c r="L49" s="77">
        <f t="shared" si="4"/>
        <v>202882</v>
      </c>
      <c r="M49" s="133">
        <f>'市区町村別_在宅(医科)'!M49</f>
        <v>187</v>
      </c>
      <c r="N49" s="77">
        <v>29</v>
      </c>
      <c r="O49" s="77">
        <v>29</v>
      </c>
      <c r="P49" s="53">
        <f t="shared" si="5"/>
        <v>0.15508021390374332</v>
      </c>
      <c r="Q49" s="53">
        <f t="shared" si="6"/>
        <v>0.15508021390374332</v>
      </c>
      <c r="R49" s="77">
        <v>7912730</v>
      </c>
      <c r="S49" s="77">
        <v>7912730</v>
      </c>
      <c r="T49" s="77">
        <f t="shared" si="7"/>
        <v>272852.75862068968</v>
      </c>
      <c r="U49" s="77">
        <f t="shared" si="8"/>
        <v>272852.75862068968</v>
      </c>
      <c r="V49" s="133">
        <f>'市区町村別_在宅(医科)'!V49</f>
        <v>16152</v>
      </c>
      <c r="W49" s="77">
        <v>318</v>
      </c>
      <c r="X49" s="77">
        <v>318</v>
      </c>
      <c r="Y49" s="53">
        <f t="shared" si="9"/>
        <v>1.9687964338781574E-2</v>
      </c>
      <c r="Z49" s="53">
        <f t="shared" si="10"/>
        <v>1.9687964338781574E-2</v>
      </c>
      <c r="AA49" s="77">
        <v>41631710</v>
      </c>
      <c r="AB49" s="77">
        <v>41631710</v>
      </c>
      <c r="AC49" s="77">
        <f t="shared" si="11"/>
        <v>130917.32704402515</v>
      </c>
      <c r="AD49" s="77">
        <f t="shared" si="12"/>
        <v>130917.32704402515</v>
      </c>
      <c r="AE49" s="77">
        <f>'市区町村別_在宅(医科)'!AE49</f>
        <v>13222</v>
      </c>
      <c r="AF49" s="77">
        <v>572</v>
      </c>
      <c r="AG49" s="77">
        <v>572</v>
      </c>
      <c r="AH49" s="53">
        <f t="shared" si="13"/>
        <v>4.3261231281198007E-2</v>
      </c>
      <c r="AI49" s="53">
        <f t="shared" si="14"/>
        <v>4.3261231281198007E-2</v>
      </c>
      <c r="AJ49" s="77">
        <v>78060720</v>
      </c>
      <c r="AK49" s="77">
        <v>78060720</v>
      </c>
      <c r="AL49" s="77">
        <f t="shared" si="15"/>
        <v>136469.7902097902</v>
      </c>
      <c r="AM49" s="77">
        <f t="shared" si="16"/>
        <v>136469.7902097902</v>
      </c>
      <c r="AN49" s="77">
        <f>'市区町村別_在宅(医科)'!AN49</f>
        <v>8123</v>
      </c>
      <c r="AO49" s="77">
        <v>875</v>
      </c>
      <c r="AP49" s="77">
        <v>874</v>
      </c>
      <c r="AQ49" s="53">
        <f t="shared" si="17"/>
        <v>0.10771882309491568</v>
      </c>
      <c r="AR49" s="53">
        <f t="shared" si="18"/>
        <v>0.10759571586852149</v>
      </c>
      <c r="AS49" s="77">
        <v>110221690</v>
      </c>
      <c r="AT49" s="77">
        <v>110200860</v>
      </c>
      <c r="AU49" s="77">
        <f t="shared" si="19"/>
        <v>125967.64571428571</v>
      </c>
      <c r="AV49" s="77">
        <f t="shared" si="20"/>
        <v>126087.94050343249</v>
      </c>
      <c r="AW49" s="77">
        <f>'市区町村別_在宅(医科)'!AW49</f>
        <v>4090</v>
      </c>
      <c r="AX49" s="77">
        <v>850</v>
      </c>
      <c r="AY49" s="77">
        <v>849</v>
      </c>
      <c r="AZ49" s="53">
        <f t="shared" si="21"/>
        <v>0.20782396088019561</v>
      </c>
      <c r="BA49" s="53">
        <f t="shared" si="22"/>
        <v>0.20757946210268949</v>
      </c>
      <c r="BB49" s="77">
        <v>100445320</v>
      </c>
      <c r="BC49" s="77">
        <v>100405790</v>
      </c>
      <c r="BD49" s="77">
        <f t="shared" si="23"/>
        <v>118170.96470588235</v>
      </c>
      <c r="BE49" s="77">
        <f t="shared" si="24"/>
        <v>118263.59246171967</v>
      </c>
      <c r="BF49" s="77">
        <f>'市区町村別_在宅(医科)'!BF49</f>
        <v>1622</v>
      </c>
      <c r="BG49" s="77">
        <v>518</v>
      </c>
      <c r="BH49" s="77">
        <v>518</v>
      </c>
      <c r="BI49" s="53">
        <f t="shared" si="25"/>
        <v>0.31935881627620222</v>
      </c>
      <c r="BJ49" s="53">
        <f t="shared" si="26"/>
        <v>0.31935881627620222</v>
      </c>
      <c r="BK49" s="77">
        <v>62807890</v>
      </c>
      <c r="BL49" s="77">
        <v>62807890</v>
      </c>
      <c r="BM49" s="77">
        <f t="shared" si="27"/>
        <v>121250.7528957529</v>
      </c>
      <c r="BN49" s="77">
        <f t="shared" si="28"/>
        <v>121250.7528957529</v>
      </c>
      <c r="BO49" s="77">
        <f>'市区町村別_在宅(医科)'!BO49</f>
        <v>43423</v>
      </c>
      <c r="BP49" s="77">
        <f t="shared" si="52"/>
        <v>3167</v>
      </c>
      <c r="BQ49" s="77">
        <f t="shared" si="52"/>
        <v>3165</v>
      </c>
      <c r="BR49" s="53">
        <f t="shared" si="30"/>
        <v>7.293369873108721E-2</v>
      </c>
      <c r="BS49" s="53">
        <f t="shared" si="31"/>
        <v>7.2887640190682362E-2</v>
      </c>
      <c r="BT49" s="77">
        <f t="shared" si="53"/>
        <v>402094470</v>
      </c>
      <c r="BU49" s="77">
        <f t="shared" si="53"/>
        <v>402034110</v>
      </c>
      <c r="BV49" s="77">
        <f t="shared" si="33"/>
        <v>126963.83643826966</v>
      </c>
      <c r="BW49" s="77">
        <f t="shared" si="34"/>
        <v>127024.99526066351</v>
      </c>
      <c r="BY49" s="90">
        <v>43</v>
      </c>
      <c r="BZ49" s="169" t="s">
        <v>9</v>
      </c>
      <c r="CA49" s="133">
        <v>41176</v>
      </c>
      <c r="CB49" s="133">
        <v>2947</v>
      </c>
      <c r="CC49" s="133">
        <v>2947</v>
      </c>
      <c r="CD49" s="27">
        <v>7.1570817952205171E-2</v>
      </c>
      <c r="CE49" s="27">
        <v>7.1570817952205171E-2</v>
      </c>
      <c r="CF49" s="133">
        <v>363855440</v>
      </c>
      <c r="CG49" s="133">
        <v>363855440</v>
      </c>
      <c r="CH49" s="133">
        <v>123466.38615541229</v>
      </c>
      <c r="CI49" s="133">
        <v>123466.38615541229</v>
      </c>
      <c r="CK49" s="42" t="str">
        <f t="shared" si="35"/>
        <v>大正区</v>
      </c>
      <c r="CL49" s="86">
        <f t="shared" si="54"/>
        <v>7.1785892946473237E-2</v>
      </c>
      <c r="CM49" s="86">
        <f t="shared" si="37"/>
        <v>7.1999999999999995E-2</v>
      </c>
      <c r="CN49" s="86">
        <f t="shared" si="38"/>
        <v>6.7265747688012564E-2</v>
      </c>
      <c r="CO49" s="86">
        <f t="shared" si="39"/>
        <v>6.7000000000000004E-2</v>
      </c>
      <c r="CP49" s="136">
        <f t="shared" si="40"/>
        <v>0.49999999999999906</v>
      </c>
      <c r="CQ49" s="42" t="str">
        <f t="shared" si="41"/>
        <v>大正区</v>
      </c>
      <c r="CR49" s="86">
        <f t="shared" si="55"/>
        <v>7.1702517925629483E-2</v>
      </c>
      <c r="CS49" s="86">
        <f t="shared" si="42"/>
        <v>7.1999999999999995E-2</v>
      </c>
      <c r="CT49" s="86">
        <f t="shared" si="43"/>
        <v>6.71785028790787E-2</v>
      </c>
      <c r="CU49" s="86">
        <f t="shared" si="44"/>
        <v>6.7000000000000004E-2</v>
      </c>
      <c r="CV49" s="136">
        <f t="shared" si="45"/>
        <v>0.49999999999999906</v>
      </c>
      <c r="CW49" s="43"/>
      <c r="CX49" s="86">
        <f t="shared" si="46"/>
        <v>7.6999999999999999E-2</v>
      </c>
      <c r="CY49" s="86">
        <f t="shared" si="47"/>
        <v>7.4999999999999997E-2</v>
      </c>
      <c r="CZ49" s="136">
        <f t="shared" si="48"/>
        <v>0.20000000000000018</v>
      </c>
      <c r="DA49" s="86">
        <f t="shared" si="49"/>
        <v>7.6999999999999999E-2</v>
      </c>
      <c r="DB49" s="86">
        <f t="shared" si="50"/>
        <v>7.4999999999999997E-2</v>
      </c>
      <c r="DC49" s="136">
        <f t="shared" si="51"/>
        <v>0.20000000000000018</v>
      </c>
      <c r="DD49" s="149">
        <v>0</v>
      </c>
    </row>
    <row r="50" spans="2:108" s="15" customFormat="1" ht="13.5" customHeight="1">
      <c r="B50" s="52">
        <v>44</v>
      </c>
      <c r="C50" s="169" t="s">
        <v>19</v>
      </c>
      <c r="D50" s="133">
        <f>'市区町村別_在宅(医科)'!D50</f>
        <v>14</v>
      </c>
      <c r="E50" s="77">
        <v>1</v>
      </c>
      <c r="F50" s="77">
        <v>1</v>
      </c>
      <c r="G50" s="53">
        <f t="shared" si="1"/>
        <v>7.1428571428571425E-2</v>
      </c>
      <c r="H50" s="53">
        <f t="shared" si="2"/>
        <v>7.1428571428571425E-2</v>
      </c>
      <c r="I50" s="77">
        <v>19560</v>
      </c>
      <c r="J50" s="77">
        <v>19560</v>
      </c>
      <c r="K50" s="77">
        <f t="shared" si="3"/>
        <v>19560</v>
      </c>
      <c r="L50" s="77">
        <f t="shared" si="4"/>
        <v>19560</v>
      </c>
      <c r="M50" s="133">
        <f>'市区町村別_在宅(医科)'!M50</f>
        <v>73</v>
      </c>
      <c r="N50" s="77">
        <v>9</v>
      </c>
      <c r="O50" s="77">
        <v>9</v>
      </c>
      <c r="P50" s="53">
        <f t="shared" si="5"/>
        <v>0.12328767123287671</v>
      </c>
      <c r="Q50" s="53">
        <f t="shared" si="6"/>
        <v>0.12328767123287671</v>
      </c>
      <c r="R50" s="77">
        <v>1800290</v>
      </c>
      <c r="S50" s="77">
        <v>1800290</v>
      </c>
      <c r="T50" s="77">
        <f t="shared" si="7"/>
        <v>200032.22222222222</v>
      </c>
      <c r="U50" s="77">
        <f t="shared" si="8"/>
        <v>200032.22222222222</v>
      </c>
      <c r="V50" s="133">
        <f>'市区町村別_在宅(医科)'!V50</f>
        <v>16374</v>
      </c>
      <c r="W50" s="77">
        <v>360</v>
      </c>
      <c r="X50" s="77">
        <v>360</v>
      </c>
      <c r="Y50" s="53">
        <f t="shared" si="9"/>
        <v>2.1986075485525832E-2</v>
      </c>
      <c r="Z50" s="53">
        <f t="shared" si="10"/>
        <v>2.1986075485525832E-2</v>
      </c>
      <c r="AA50" s="77">
        <v>44087870</v>
      </c>
      <c r="AB50" s="77">
        <v>44087870</v>
      </c>
      <c r="AC50" s="77">
        <f t="shared" si="11"/>
        <v>122466.30555555556</v>
      </c>
      <c r="AD50" s="77">
        <f t="shared" si="12"/>
        <v>122466.30555555556</v>
      </c>
      <c r="AE50" s="77">
        <f>'市区町村別_在宅(医科)'!AE50</f>
        <v>14982</v>
      </c>
      <c r="AF50" s="77">
        <v>747</v>
      </c>
      <c r="AG50" s="77">
        <v>747</v>
      </c>
      <c r="AH50" s="53">
        <f t="shared" si="13"/>
        <v>4.985983179815779E-2</v>
      </c>
      <c r="AI50" s="53">
        <f t="shared" si="14"/>
        <v>4.985983179815779E-2</v>
      </c>
      <c r="AJ50" s="77">
        <v>102051890</v>
      </c>
      <c r="AK50" s="77">
        <v>102051890</v>
      </c>
      <c r="AL50" s="77">
        <f t="shared" si="15"/>
        <v>136615.64926372154</v>
      </c>
      <c r="AM50" s="77">
        <f t="shared" si="16"/>
        <v>136615.64926372154</v>
      </c>
      <c r="AN50" s="77">
        <f>'市区町村別_在宅(医科)'!AN50</f>
        <v>9201</v>
      </c>
      <c r="AO50" s="77">
        <v>1124</v>
      </c>
      <c r="AP50" s="77">
        <v>1124</v>
      </c>
      <c r="AQ50" s="53">
        <f t="shared" si="17"/>
        <v>0.12216063471361809</v>
      </c>
      <c r="AR50" s="53">
        <f t="shared" si="18"/>
        <v>0.12216063471361809</v>
      </c>
      <c r="AS50" s="77">
        <v>137974850</v>
      </c>
      <c r="AT50" s="77">
        <v>137974850</v>
      </c>
      <c r="AU50" s="77">
        <f t="shared" si="19"/>
        <v>122753.42526690391</v>
      </c>
      <c r="AV50" s="77">
        <f t="shared" si="20"/>
        <v>122753.42526690391</v>
      </c>
      <c r="AW50" s="77">
        <f>'市区町村別_在宅(医科)'!AW50</f>
        <v>4404</v>
      </c>
      <c r="AX50" s="77">
        <v>933</v>
      </c>
      <c r="AY50" s="77">
        <v>933</v>
      </c>
      <c r="AZ50" s="53">
        <f t="shared" si="21"/>
        <v>0.21185286103542234</v>
      </c>
      <c r="BA50" s="53">
        <f t="shared" si="22"/>
        <v>0.21185286103542234</v>
      </c>
      <c r="BB50" s="77">
        <v>112589440</v>
      </c>
      <c r="BC50" s="77">
        <v>112589440</v>
      </c>
      <c r="BD50" s="77">
        <f t="shared" si="23"/>
        <v>120674.640943194</v>
      </c>
      <c r="BE50" s="77">
        <f t="shared" si="24"/>
        <v>120674.640943194</v>
      </c>
      <c r="BF50" s="77">
        <f>'市区町村別_在宅(医科)'!BF50</f>
        <v>1605</v>
      </c>
      <c r="BG50" s="77">
        <v>462</v>
      </c>
      <c r="BH50" s="77">
        <v>462</v>
      </c>
      <c r="BI50" s="53">
        <f t="shared" si="25"/>
        <v>0.28785046728971964</v>
      </c>
      <c r="BJ50" s="53">
        <f t="shared" si="26"/>
        <v>0.28785046728971964</v>
      </c>
      <c r="BK50" s="77">
        <v>52900380</v>
      </c>
      <c r="BL50" s="77">
        <v>52900380</v>
      </c>
      <c r="BM50" s="77">
        <f t="shared" si="27"/>
        <v>114502.98701298701</v>
      </c>
      <c r="BN50" s="77">
        <f t="shared" si="28"/>
        <v>114502.98701298701</v>
      </c>
      <c r="BO50" s="77">
        <f>'市区町村別_在宅(医科)'!BO50</f>
        <v>46653</v>
      </c>
      <c r="BP50" s="77">
        <f t="shared" si="52"/>
        <v>3636</v>
      </c>
      <c r="BQ50" s="77">
        <f t="shared" si="52"/>
        <v>3636</v>
      </c>
      <c r="BR50" s="53">
        <f t="shared" si="30"/>
        <v>7.7937110153687872E-2</v>
      </c>
      <c r="BS50" s="53">
        <f t="shared" si="31"/>
        <v>7.7937110153687872E-2</v>
      </c>
      <c r="BT50" s="77">
        <f t="shared" si="53"/>
        <v>451424280</v>
      </c>
      <c r="BU50" s="77">
        <f t="shared" si="53"/>
        <v>451424280</v>
      </c>
      <c r="BV50" s="77">
        <f t="shared" si="33"/>
        <v>124154.09240924093</v>
      </c>
      <c r="BW50" s="77">
        <f t="shared" si="34"/>
        <v>124154.09240924093</v>
      </c>
      <c r="BY50" s="90">
        <v>44</v>
      </c>
      <c r="BZ50" s="169" t="s">
        <v>19</v>
      </c>
      <c r="CA50" s="133">
        <v>44796</v>
      </c>
      <c r="CB50" s="133">
        <v>3329</v>
      </c>
      <c r="CC50" s="133">
        <v>3329</v>
      </c>
      <c r="CD50" s="27">
        <v>7.4314670952763645E-2</v>
      </c>
      <c r="CE50" s="27">
        <v>7.4314670952763645E-2</v>
      </c>
      <c r="CF50" s="133">
        <v>401096150</v>
      </c>
      <c r="CG50" s="133">
        <v>401096150</v>
      </c>
      <c r="CH50" s="133">
        <v>120485.47611895464</v>
      </c>
      <c r="CI50" s="133">
        <v>120485.47611895464</v>
      </c>
      <c r="CK50" s="42" t="str">
        <f t="shared" si="35"/>
        <v>港区</v>
      </c>
      <c r="CL50" s="86">
        <f t="shared" si="54"/>
        <v>7.1444703756681466E-2</v>
      </c>
      <c r="CM50" s="86">
        <f t="shared" si="37"/>
        <v>7.0999999999999994E-2</v>
      </c>
      <c r="CN50" s="86">
        <f t="shared" si="38"/>
        <v>6.9751056834194455E-2</v>
      </c>
      <c r="CO50" s="86">
        <f t="shared" si="39"/>
        <v>7.0000000000000007E-2</v>
      </c>
      <c r="CP50" s="136">
        <f t="shared" si="40"/>
        <v>9.9999999999998701E-2</v>
      </c>
      <c r="CQ50" s="42" t="str">
        <f t="shared" si="41"/>
        <v>港区</v>
      </c>
      <c r="CR50" s="86">
        <f t="shared" si="55"/>
        <v>7.1444703756681466E-2</v>
      </c>
      <c r="CS50" s="86">
        <f t="shared" si="42"/>
        <v>7.0999999999999994E-2</v>
      </c>
      <c r="CT50" s="86">
        <f t="shared" si="43"/>
        <v>6.9751056834194455E-2</v>
      </c>
      <c r="CU50" s="86">
        <f t="shared" si="44"/>
        <v>7.0000000000000007E-2</v>
      </c>
      <c r="CV50" s="136">
        <f t="shared" si="45"/>
        <v>9.9999999999998701E-2</v>
      </c>
      <c r="CW50" s="43"/>
      <c r="CX50" s="86">
        <f t="shared" si="46"/>
        <v>7.6999999999999999E-2</v>
      </c>
      <c r="CY50" s="86">
        <f t="shared" si="47"/>
        <v>7.4999999999999997E-2</v>
      </c>
      <c r="CZ50" s="136">
        <f t="shared" si="48"/>
        <v>0.20000000000000018</v>
      </c>
      <c r="DA50" s="86">
        <f t="shared" si="49"/>
        <v>7.6999999999999999E-2</v>
      </c>
      <c r="DB50" s="86">
        <f t="shared" si="50"/>
        <v>7.4999999999999997E-2</v>
      </c>
      <c r="DC50" s="136">
        <f t="shared" si="51"/>
        <v>0.20000000000000018</v>
      </c>
      <c r="DD50" s="149">
        <v>0</v>
      </c>
    </row>
    <row r="51" spans="2:108" s="15" customFormat="1" ht="13.5" customHeight="1">
      <c r="B51" s="52">
        <v>45</v>
      </c>
      <c r="C51" s="169" t="s">
        <v>42</v>
      </c>
      <c r="D51" s="133">
        <f>'市区町村別_在宅(医科)'!D51</f>
        <v>56</v>
      </c>
      <c r="E51" s="77">
        <v>3</v>
      </c>
      <c r="F51" s="77">
        <v>3</v>
      </c>
      <c r="G51" s="53">
        <f t="shared" si="1"/>
        <v>5.3571428571428568E-2</v>
      </c>
      <c r="H51" s="53">
        <f t="shared" si="2"/>
        <v>5.3571428571428568E-2</v>
      </c>
      <c r="I51" s="77">
        <v>234040</v>
      </c>
      <c r="J51" s="77">
        <v>234040</v>
      </c>
      <c r="K51" s="77">
        <f t="shared" si="3"/>
        <v>78013.333333333328</v>
      </c>
      <c r="L51" s="77">
        <f t="shared" si="4"/>
        <v>78013.333333333328</v>
      </c>
      <c r="M51" s="133">
        <f>'市区町村別_在宅(医科)'!M51</f>
        <v>144</v>
      </c>
      <c r="N51" s="77">
        <v>19</v>
      </c>
      <c r="O51" s="77">
        <v>19</v>
      </c>
      <c r="P51" s="53">
        <f t="shared" si="5"/>
        <v>0.13194444444444445</v>
      </c>
      <c r="Q51" s="53">
        <f t="shared" si="6"/>
        <v>0.13194444444444445</v>
      </c>
      <c r="R51" s="77">
        <v>3519390</v>
      </c>
      <c r="S51" s="77">
        <v>3519390</v>
      </c>
      <c r="T51" s="77">
        <f t="shared" si="7"/>
        <v>185231.05263157896</v>
      </c>
      <c r="U51" s="77">
        <f t="shared" si="8"/>
        <v>185231.05263157896</v>
      </c>
      <c r="V51" s="133">
        <f>'市区町村別_在宅(医科)'!V51</f>
        <v>5656</v>
      </c>
      <c r="W51" s="77">
        <v>97</v>
      </c>
      <c r="X51" s="77">
        <v>97</v>
      </c>
      <c r="Y51" s="53">
        <f t="shared" si="9"/>
        <v>1.7149929278642149E-2</v>
      </c>
      <c r="Z51" s="53">
        <f t="shared" si="10"/>
        <v>1.7149929278642149E-2</v>
      </c>
      <c r="AA51" s="77">
        <v>13337700</v>
      </c>
      <c r="AB51" s="77">
        <v>13337700</v>
      </c>
      <c r="AC51" s="77">
        <f t="shared" si="11"/>
        <v>137502.06185567009</v>
      </c>
      <c r="AD51" s="77">
        <f t="shared" si="12"/>
        <v>137502.06185567009</v>
      </c>
      <c r="AE51" s="77">
        <f>'市区町村別_在宅(医科)'!AE51</f>
        <v>4881</v>
      </c>
      <c r="AF51" s="77">
        <v>219</v>
      </c>
      <c r="AG51" s="77">
        <v>219</v>
      </c>
      <c r="AH51" s="53">
        <f t="shared" si="13"/>
        <v>4.4867854947756608E-2</v>
      </c>
      <c r="AI51" s="53">
        <f t="shared" si="14"/>
        <v>4.4867854947756608E-2</v>
      </c>
      <c r="AJ51" s="77">
        <v>33554330</v>
      </c>
      <c r="AK51" s="77">
        <v>33554330</v>
      </c>
      <c r="AL51" s="77">
        <f t="shared" si="15"/>
        <v>153216.11872146119</v>
      </c>
      <c r="AM51" s="77">
        <f t="shared" si="16"/>
        <v>153216.11872146119</v>
      </c>
      <c r="AN51" s="77">
        <f>'市区町村別_在宅(医科)'!AN51</f>
        <v>3316</v>
      </c>
      <c r="AO51" s="77">
        <v>321</v>
      </c>
      <c r="AP51" s="77">
        <v>321</v>
      </c>
      <c r="AQ51" s="53">
        <f t="shared" si="17"/>
        <v>9.680337756332931E-2</v>
      </c>
      <c r="AR51" s="53">
        <f t="shared" si="18"/>
        <v>9.680337756332931E-2</v>
      </c>
      <c r="AS51" s="77">
        <v>45623880</v>
      </c>
      <c r="AT51" s="77">
        <v>45623880</v>
      </c>
      <c r="AU51" s="77">
        <f t="shared" si="19"/>
        <v>142130.46728971961</v>
      </c>
      <c r="AV51" s="77">
        <f t="shared" si="20"/>
        <v>142130.46728971961</v>
      </c>
      <c r="AW51" s="77">
        <f>'市区町村別_在宅(医科)'!AW51</f>
        <v>1633</v>
      </c>
      <c r="AX51" s="77">
        <v>268</v>
      </c>
      <c r="AY51" s="77">
        <v>268</v>
      </c>
      <c r="AZ51" s="53">
        <f t="shared" si="21"/>
        <v>0.16411512553582364</v>
      </c>
      <c r="BA51" s="53">
        <f t="shared" si="22"/>
        <v>0.16411512553582364</v>
      </c>
      <c r="BB51" s="77">
        <v>40754590</v>
      </c>
      <c r="BC51" s="77">
        <v>40754590</v>
      </c>
      <c r="BD51" s="77">
        <f t="shared" si="23"/>
        <v>152069.3656716418</v>
      </c>
      <c r="BE51" s="77">
        <f t="shared" si="24"/>
        <v>152069.3656716418</v>
      </c>
      <c r="BF51" s="77">
        <f>'市区町村別_在宅(医科)'!BF51</f>
        <v>618</v>
      </c>
      <c r="BG51" s="77">
        <v>151</v>
      </c>
      <c r="BH51" s="77">
        <v>151</v>
      </c>
      <c r="BI51" s="53">
        <f t="shared" si="25"/>
        <v>0.24433656957928804</v>
      </c>
      <c r="BJ51" s="53">
        <f t="shared" si="26"/>
        <v>0.24433656957928804</v>
      </c>
      <c r="BK51" s="77">
        <v>20904020</v>
      </c>
      <c r="BL51" s="77">
        <v>20904020</v>
      </c>
      <c r="BM51" s="77">
        <f t="shared" si="27"/>
        <v>138437.21854304636</v>
      </c>
      <c r="BN51" s="77">
        <f t="shared" si="28"/>
        <v>138437.21854304636</v>
      </c>
      <c r="BO51" s="77">
        <f>'市区町村別_在宅(医科)'!BO51</f>
        <v>16304</v>
      </c>
      <c r="BP51" s="77">
        <f t="shared" si="52"/>
        <v>1078</v>
      </c>
      <c r="BQ51" s="77">
        <f t="shared" si="52"/>
        <v>1078</v>
      </c>
      <c r="BR51" s="53">
        <f t="shared" si="30"/>
        <v>6.6118743866535823E-2</v>
      </c>
      <c r="BS51" s="53">
        <f t="shared" si="31"/>
        <v>6.6118743866535823E-2</v>
      </c>
      <c r="BT51" s="77">
        <f t="shared" si="53"/>
        <v>157927950</v>
      </c>
      <c r="BU51" s="77">
        <f t="shared" si="53"/>
        <v>157927950</v>
      </c>
      <c r="BV51" s="77">
        <f t="shared" si="33"/>
        <v>146500.88126159555</v>
      </c>
      <c r="BW51" s="77">
        <f t="shared" si="34"/>
        <v>146500.88126159555</v>
      </c>
      <c r="BY51" s="90">
        <v>45</v>
      </c>
      <c r="BZ51" s="169" t="s">
        <v>42</v>
      </c>
      <c r="CA51" s="133">
        <v>15681</v>
      </c>
      <c r="CB51" s="133">
        <v>970</v>
      </c>
      <c r="CC51" s="133">
        <v>970</v>
      </c>
      <c r="CD51" s="27">
        <v>6.1858299853325679E-2</v>
      </c>
      <c r="CE51" s="27">
        <v>6.1858299853325679E-2</v>
      </c>
      <c r="CF51" s="133">
        <v>146065240</v>
      </c>
      <c r="CG51" s="133">
        <v>146061930</v>
      </c>
      <c r="CH51" s="133">
        <v>150582.72164948453</v>
      </c>
      <c r="CI51" s="133">
        <v>150579.30927835053</v>
      </c>
      <c r="CK51" s="42" t="str">
        <f t="shared" si="35"/>
        <v>東成区</v>
      </c>
      <c r="CL51" s="86">
        <f t="shared" si="54"/>
        <v>7.1307431390687639E-2</v>
      </c>
      <c r="CM51" s="86">
        <f t="shared" si="37"/>
        <v>7.0999999999999994E-2</v>
      </c>
      <c r="CN51" s="86">
        <f t="shared" si="38"/>
        <v>7.3149189015577321E-2</v>
      </c>
      <c r="CO51" s="86">
        <f t="shared" si="39"/>
        <v>7.2999999999999995E-2</v>
      </c>
      <c r="CP51" s="136">
        <f t="shared" si="40"/>
        <v>-0.20000000000000018</v>
      </c>
      <c r="CQ51" s="42" t="str">
        <f t="shared" si="41"/>
        <v>東成区</v>
      </c>
      <c r="CR51" s="86">
        <f t="shared" si="55"/>
        <v>7.1307431390687639E-2</v>
      </c>
      <c r="CS51" s="86">
        <f t="shared" si="42"/>
        <v>7.0999999999999994E-2</v>
      </c>
      <c r="CT51" s="86">
        <f t="shared" si="43"/>
        <v>7.3149189015577321E-2</v>
      </c>
      <c r="CU51" s="86">
        <f t="shared" si="44"/>
        <v>7.2999999999999995E-2</v>
      </c>
      <c r="CV51" s="136">
        <f t="shared" si="45"/>
        <v>-0.20000000000000018</v>
      </c>
      <c r="CW51" s="43"/>
      <c r="CX51" s="86">
        <f t="shared" si="46"/>
        <v>7.6999999999999999E-2</v>
      </c>
      <c r="CY51" s="86">
        <f t="shared" si="47"/>
        <v>7.4999999999999997E-2</v>
      </c>
      <c r="CZ51" s="136">
        <f t="shared" si="48"/>
        <v>0.20000000000000018</v>
      </c>
      <c r="DA51" s="86">
        <f t="shared" si="49"/>
        <v>7.6999999999999999E-2</v>
      </c>
      <c r="DB51" s="86">
        <f t="shared" si="50"/>
        <v>7.4999999999999997E-2</v>
      </c>
      <c r="DC51" s="136">
        <f t="shared" si="51"/>
        <v>0.20000000000000018</v>
      </c>
      <c r="DD51" s="149">
        <v>0</v>
      </c>
    </row>
    <row r="52" spans="2:108" s="15" customFormat="1" ht="13.5" customHeight="1">
      <c r="B52" s="52">
        <v>46</v>
      </c>
      <c r="C52" s="169" t="s">
        <v>22</v>
      </c>
      <c r="D52" s="133">
        <f>'市区町村別_在宅(医科)'!D52</f>
        <v>17</v>
      </c>
      <c r="E52" s="77">
        <v>2</v>
      </c>
      <c r="F52" s="77">
        <v>2</v>
      </c>
      <c r="G52" s="53">
        <f t="shared" si="1"/>
        <v>0.11764705882352941</v>
      </c>
      <c r="H52" s="53">
        <f t="shared" si="2"/>
        <v>0.11764705882352941</v>
      </c>
      <c r="I52" s="77">
        <v>99810</v>
      </c>
      <c r="J52" s="77">
        <v>99810</v>
      </c>
      <c r="K52" s="77">
        <f t="shared" si="3"/>
        <v>49905</v>
      </c>
      <c r="L52" s="77">
        <f t="shared" si="4"/>
        <v>49905</v>
      </c>
      <c r="M52" s="133">
        <f>'市区町村別_在宅(医科)'!M52</f>
        <v>147</v>
      </c>
      <c r="N52" s="77">
        <v>25</v>
      </c>
      <c r="O52" s="77">
        <v>25</v>
      </c>
      <c r="P52" s="53">
        <f t="shared" si="5"/>
        <v>0.17006802721088435</v>
      </c>
      <c r="Q52" s="53">
        <f t="shared" si="6"/>
        <v>0.17006802721088435</v>
      </c>
      <c r="R52" s="77">
        <v>5347640</v>
      </c>
      <c r="S52" s="77">
        <v>5347640</v>
      </c>
      <c r="T52" s="77">
        <f t="shared" si="7"/>
        <v>213905.6</v>
      </c>
      <c r="U52" s="77">
        <f t="shared" si="8"/>
        <v>213905.6</v>
      </c>
      <c r="V52" s="133">
        <f>'市区町村別_在宅(医科)'!V52</f>
        <v>7494</v>
      </c>
      <c r="W52" s="77">
        <v>143</v>
      </c>
      <c r="X52" s="77">
        <v>143</v>
      </c>
      <c r="Y52" s="53">
        <f t="shared" si="9"/>
        <v>1.9081932212436616E-2</v>
      </c>
      <c r="Z52" s="53">
        <f t="shared" si="10"/>
        <v>1.9081932212436616E-2</v>
      </c>
      <c r="AA52" s="77">
        <v>22315240</v>
      </c>
      <c r="AB52" s="77">
        <v>22315240</v>
      </c>
      <c r="AC52" s="77">
        <f t="shared" si="11"/>
        <v>156050.62937062938</v>
      </c>
      <c r="AD52" s="77">
        <f t="shared" si="12"/>
        <v>156050.62937062938</v>
      </c>
      <c r="AE52" s="77">
        <f>'市区町村別_在宅(医科)'!AE52</f>
        <v>6271</v>
      </c>
      <c r="AF52" s="77">
        <v>257</v>
      </c>
      <c r="AG52" s="77">
        <v>257</v>
      </c>
      <c r="AH52" s="53">
        <f t="shared" si="13"/>
        <v>4.0982299473768136E-2</v>
      </c>
      <c r="AI52" s="53">
        <f t="shared" si="14"/>
        <v>4.0982299473768136E-2</v>
      </c>
      <c r="AJ52" s="77">
        <v>39468620</v>
      </c>
      <c r="AK52" s="77">
        <v>39414220</v>
      </c>
      <c r="AL52" s="77">
        <f t="shared" si="15"/>
        <v>153574.39688715953</v>
      </c>
      <c r="AM52" s="77">
        <f t="shared" si="16"/>
        <v>153362.72373540857</v>
      </c>
      <c r="AN52" s="77">
        <f>'市区町村別_在宅(医科)'!AN52</f>
        <v>4143</v>
      </c>
      <c r="AO52" s="77">
        <v>397</v>
      </c>
      <c r="AP52" s="77">
        <v>397</v>
      </c>
      <c r="AQ52" s="53">
        <f t="shared" si="17"/>
        <v>9.5824281921313065E-2</v>
      </c>
      <c r="AR52" s="53">
        <f t="shared" si="18"/>
        <v>9.5824281921313065E-2</v>
      </c>
      <c r="AS52" s="77">
        <v>60896970</v>
      </c>
      <c r="AT52" s="77">
        <v>60896970</v>
      </c>
      <c r="AU52" s="77">
        <f t="shared" si="19"/>
        <v>153392.87153652392</v>
      </c>
      <c r="AV52" s="77">
        <f t="shared" si="20"/>
        <v>153392.87153652392</v>
      </c>
      <c r="AW52" s="77">
        <f>'市区町村別_在宅(医科)'!AW52</f>
        <v>2145</v>
      </c>
      <c r="AX52" s="77">
        <v>387</v>
      </c>
      <c r="AY52" s="77">
        <v>387</v>
      </c>
      <c r="AZ52" s="53">
        <f t="shared" si="21"/>
        <v>0.18041958041958042</v>
      </c>
      <c r="BA52" s="53">
        <f t="shared" si="22"/>
        <v>0.18041958041958042</v>
      </c>
      <c r="BB52" s="77">
        <v>54006080</v>
      </c>
      <c r="BC52" s="77">
        <v>54006080</v>
      </c>
      <c r="BD52" s="77">
        <f t="shared" si="23"/>
        <v>139550.59431524549</v>
      </c>
      <c r="BE52" s="77">
        <f t="shared" si="24"/>
        <v>139550.59431524549</v>
      </c>
      <c r="BF52" s="77">
        <f>'市区町村別_在宅(医科)'!BF52</f>
        <v>933</v>
      </c>
      <c r="BG52" s="77">
        <v>246</v>
      </c>
      <c r="BH52" s="77">
        <v>246</v>
      </c>
      <c r="BI52" s="53">
        <f t="shared" si="25"/>
        <v>0.26366559485530544</v>
      </c>
      <c r="BJ52" s="53">
        <f t="shared" si="26"/>
        <v>0.26366559485530544</v>
      </c>
      <c r="BK52" s="77">
        <v>36917980</v>
      </c>
      <c r="BL52" s="77">
        <v>36917980</v>
      </c>
      <c r="BM52" s="77">
        <f t="shared" si="27"/>
        <v>150073.0894308943</v>
      </c>
      <c r="BN52" s="77">
        <f t="shared" si="28"/>
        <v>150073.0894308943</v>
      </c>
      <c r="BO52" s="77">
        <f>'市区町村別_在宅(医科)'!BO52</f>
        <v>21150</v>
      </c>
      <c r="BP52" s="77">
        <f t="shared" si="52"/>
        <v>1457</v>
      </c>
      <c r="BQ52" s="77">
        <f t="shared" si="52"/>
        <v>1457</v>
      </c>
      <c r="BR52" s="53">
        <f t="shared" si="30"/>
        <v>6.8888888888888888E-2</v>
      </c>
      <c r="BS52" s="53">
        <f t="shared" si="31"/>
        <v>6.8888888888888888E-2</v>
      </c>
      <c r="BT52" s="77">
        <f t="shared" si="53"/>
        <v>219052340</v>
      </c>
      <c r="BU52" s="77">
        <f t="shared" si="53"/>
        <v>218997940</v>
      </c>
      <c r="BV52" s="77">
        <f t="shared" si="33"/>
        <v>150344.77693891557</v>
      </c>
      <c r="BW52" s="77">
        <f t="shared" si="34"/>
        <v>150307.43994509266</v>
      </c>
      <c r="BY52" s="90">
        <v>46</v>
      </c>
      <c r="BZ52" s="169" t="s">
        <v>22</v>
      </c>
      <c r="CA52" s="133">
        <v>20155</v>
      </c>
      <c r="CB52" s="133">
        <v>1379</v>
      </c>
      <c r="CC52" s="133">
        <v>1379</v>
      </c>
      <c r="CD52" s="27">
        <v>6.8419746961051853E-2</v>
      </c>
      <c r="CE52" s="27">
        <v>6.8419746961051853E-2</v>
      </c>
      <c r="CF52" s="133">
        <v>202475520</v>
      </c>
      <c r="CG52" s="133">
        <v>202449880</v>
      </c>
      <c r="CH52" s="133">
        <v>146827.78825235678</v>
      </c>
      <c r="CI52" s="133">
        <v>146809.19506889049</v>
      </c>
      <c r="CK52" s="42" t="str">
        <f t="shared" si="35"/>
        <v>高槻市</v>
      </c>
      <c r="CL52" s="86">
        <f t="shared" si="54"/>
        <v>7.1205054911990376E-2</v>
      </c>
      <c r="CM52" s="86">
        <f t="shared" si="37"/>
        <v>7.0999999999999994E-2</v>
      </c>
      <c r="CN52" s="86">
        <f t="shared" si="38"/>
        <v>7.0166868884231751E-2</v>
      </c>
      <c r="CO52" s="86">
        <f t="shared" si="39"/>
        <v>7.0000000000000007E-2</v>
      </c>
      <c r="CP52" s="136">
        <f t="shared" si="40"/>
        <v>9.9999999999998701E-2</v>
      </c>
      <c r="CQ52" s="42" t="str">
        <f t="shared" si="41"/>
        <v>高槻市</v>
      </c>
      <c r="CR52" s="86">
        <f t="shared" si="55"/>
        <v>7.1144877388295474E-2</v>
      </c>
      <c r="CS52" s="86">
        <f t="shared" si="42"/>
        <v>7.0999999999999994E-2</v>
      </c>
      <c r="CT52" s="86">
        <f t="shared" si="43"/>
        <v>7.0151111671367575E-2</v>
      </c>
      <c r="CU52" s="86">
        <f t="shared" si="44"/>
        <v>7.0000000000000007E-2</v>
      </c>
      <c r="CV52" s="136">
        <f t="shared" si="45"/>
        <v>9.9999999999998701E-2</v>
      </c>
      <c r="CW52" s="43"/>
      <c r="CX52" s="86">
        <f t="shared" si="46"/>
        <v>7.6999999999999999E-2</v>
      </c>
      <c r="CY52" s="86">
        <f t="shared" si="47"/>
        <v>7.4999999999999997E-2</v>
      </c>
      <c r="CZ52" s="136">
        <f t="shared" si="48"/>
        <v>0.20000000000000018</v>
      </c>
      <c r="DA52" s="86">
        <f t="shared" si="49"/>
        <v>7.6999999999999999E-2</v>
      </c>
      <c r="DB52" s="86">
        <f t="shared" si="50"/>
        <v>7.4999999999999997E-2</v>
      </c>
      <c r="DC52" s="136">
        <f t="shared" si="51"/>
        <v>0.20000000000000018</v>
      </c>
      <c r="DD52" s="149">
        <v>0</v>
      </c>
    </row>
    <row r="53" spans="2:108" s="15" customFormat="1" ht="13.5" customHeight="1">
      <c r="B53" s="52">
        <v>47</v>
      </c>
      <c r="C53" s="169" t="s">
        <v>14</v>
      </c>
      <c r="D53" s="133">
        <f>'市区町村別_在宅(医科)'!D53</f>
        <v>16</v>
      </c>
      <c r="E53" s="77">
        <v>2</v>
      </c>
      <c r="F53" s="77">
        <v>2</v>
      </c>
      <c r="G53" s="53">
        <f t="shared" si="1"/>
        <v>0.125</v>
      </c>
      <c r="H53" s="53">
        <f t="shared" si="2"/>
        <v>0.125</v>
      </c>
      <c r="I53" s="77">
        <v>629040</v>
      </c>
      <c r="J53" s="77">
        <v>629040</v>
      </c>
      <c r="K53" s="77">
        <f t="shared" si="3"/>
        <v>314520</v>
      </c>
      <c r="L53" s="77">
        <f t="shared" si="4"/>
        <v>314520</v>
      </c>
      <c r="M53" s="133">
        <f>'市区町村別_在宅(医科)'!M53</f>
        <v>135</v>
      </c>
      <c r="N53" s="77">
        <v>13</v>
      </c>
      <c r="O53" s="77">
        <v>13</v>
      </c>
      <c r="P53" s="53">
        <f t="shared" si="5"/>
        <v>9.6296296296296297E-2</v>
      </c>
      <c r="Q53" s="53">
        <f t="shared" si="6"/>
        <v>9.6296296296296297E-2</v>
      </c>
      <c r="R53" s="77">
        <v>2271090</v>
      </c>
      <c r="S53" s="77">
        <v>2271090</v>
      </c>
      <c r="T53" s="77">
        <f t="shared" si="7"/>
        <v>174699.23076923078</v>
      </c>
      <c r="U53" s="77">
        <f t="shared" si="8"/>
        <v>174699.23076923078</v>
      </c>
      <c r="V53" s="133">
        <f>'市区町村別_在宅(医科)'!V53</f>
        <v>15833</v>
      </c>
      <c r="W53" s="77">
        <v>316</v>
      </c>
      <c r="X53" s="77">
        <v>315</v>
      </c>
      <c r="Y53" s="53">
        <f t="shared" si="9"/>
        <v>1.9958314911892882E-2</v>
      </c>
      <c r="Z53" s="53">
        <f t="shared" si="10"/>
        <v>1.9895155687488158E-2</v>
      </c>
      <c r="AA53" s="77">
        <v>40560460</v>
      </c>
      <c r="AB53" s="77">
        <v>40524230</v>
      </c>
      <c r="AC53" s="77">
        <f t="shared" si="11"/>
        <v>128355.88607594937</v>
      </c>
      <c r="AD53" s="77">
        <f t="shared" si="12"/>
        <v>128648.3492063492</v>
      </c>
      <c r="AE53" s="77">
        <f>'市区町村別_在宅(医科)'!AE53</f>
        <v>14005</v>
      </c>
      <c r="AF53" s="77">
        <v>585</v>
      </c>
      <c r="AG53" s="77">
        <v>585</v>
      </c>
      <c r="AH53" s="53">
        <f t="shared" si="13"/>
        <v>4.17707961442342E-2</v>
      </c>
      <c r="AI53" s="53">
        <f t="shared" si="14"/>
        <v>4.17707961442342E-2</v>
      </c>
      <c r="AJ53" s="77">
        <v>68826100</v>
      </c>
      <c r="AK53" s="77">
        <v>68795960</v>
      </c>
      <c r="AL53" s="77">
        <f t="shared" si="15"/>
        <v>117651.45299145298</v>
      </c>
      <c r="AM53" s="77">
        <f t="shared" si="16"/>
        <v>117599.93162393162</v>
      </c>
      <c r="AN53" s="77">
        <f>'市区町村別_在宅(医科)'!AN53</f>
        <v>8084</v>
      </c>
      <c r="AO53" s="77">
        <v>818</v>
      </c>
      <c r="AP53" s="77">
        <v>818</v>
      </c>
      <c r="AQ53" s="53">
        <f t="shared" si="17"/>
        <v>0.10118753092528451</v>
      </c>
      <c r="AR53" s="53">
        <f t="shared" si="18"/>
        <v>0.10118753092528451</v>
      </c>
      <c r="AS53" s="77">
        <v>97041000</v>
      </c>
      <c r="AT53" s="77">
        <v>97041000</v>
      </c>
      <c r="AU53" s="77">
        <f t="shared" si="19"/>
        <v>118632.0293398533</v>
      </c>
      <c r="AV53" s="77">
        <f t="shared" si="20"/>
        <v>118632.0293398533</v>
      </c>
      <c r="AW53" s="77">
        <f>'市区町村別_在宅(医科)'!AW53</f>
        <v>3658</v>
      </c>
      <c r="AX53" s="77">
        <v>607</v>
      </c>
      <c r="AY53" s="77">
        <v>607</v>
      </c>
      <c r="AZ53" s="53">
        <f t="shared" si="21"/>
        <v>0.16593767085839256</v>
      </c>
      <c r="BA53" s="53">
        <f t="shared" si="22"/>
        <v>0.16593767085839256</v>
      </c>
      <c r="BB53" s="77">
        <v>66001430</v>
      </c>
      <c r="BC53" s="77">
        <v>65989610</v>
      </c>
      <c r="BD53" s="77">
        <f t="shared" si="23"/>
        <v>108733.82207578253</v>
      </c>
      <c r="BE53" s="77">
        <f t="shared" si="24"/>
        <v>108714.34925864909</v>
      </c>
      <c r="BF53" s="77">
        <f>'市区町村別_在宅(医科)'!BF53</f>
        <v>1308</v>
      </c>
      <c r="BG53" s="77">
        <v>318</v>
      </c>
      <c r="BH53" s="77">
        <v>317</v>
      </c>
      <c r="BI53" s="53">
        <f t="shared" si="25"/>
        <v>0.24311926605504589</v>
      </c>
      <c r="BJ53" s="53">
        <f t="shared" si="26"/>
        <v>0.24235474006116209</v>
      </c>
      <c r="BK53" s="77">
        <v>34754340</v>
      </c>
      <c r="BL53" s="77">
        <v>34725080</v>
      </c>
      <c r="BM53" s="77">
        <f t="shared" si="27"/>
        <v>109290.37735849057</v>
      </c>
      <c r="BN53" s="77">
        <f t="shared" si="28"/>
        <v>109542.83911671925</v>
      </c>
      <c r="BO53" s="77">
        <f>'市区町村別_在宅(医科)'!BO53</f>
        <v>43039</v>
      </c>
      <c r="BP53" s="77">
        <f t="shared" si="52"/>
        <v>2659</v>
      </c>
      <c r="BQ53" s="77">
        <f t="shared" si="52"/>
        <v>2657</v>
      </c>
      <c r="BR53" s="53">
        <f t="shared" si="30"/>
        <v>6.1781175213178746E-2</v>
      </c>
      <c r="BS53" s="53">
        <f t="shared" si="31"/>
        <v>6.1734705732010502E-2</v>
      </c>
      <c r="BT53" s="77">
        <f t="shared" si="53"/>
        <v>310083460</v>
      </c>
      <c r="BU53" s="77">
        <f t="shared" si="53"/>
        <v>309976010</v>
      </c>
      <c r="BV53" s="77">
        <f t="shared" si="33"/>
        <v>116616.57013915006</v>
      </c>
      <c r="BW53" s="77">
        <f t="shared" si="34"/>
        <v>116663.91042529169</v>
      </c>
      <c r="BY53" s="90">
        <v>47</v>
      </c>
      <c r="BZ53" s="169" t="s">
        <v>14</v>
      </c>
      <c r="CA53" s="133">
        <v>40830</v>
      </c>
      <c r="CB53" s="133">
        <v>2433</v>
      </c>
      <c r="CC53" s="133">
        <v>2429</v>
      </c>
      <c r="CD53" s="27">
        <v>5.9588537839823659E-2</v>
      </c>
      <c r="CE53" s="27">
        <v>5.9490570658829289E-2</v>
      </c>
      <c r="CF53" s="133">
        <v>278876140</v>
      </c>
      <c r="CG53" s="133">
        <v>278723000</v>
      </c>
      <c r="CH53" s="133">
        <v>114622.33456637895</v>
      </c>
      <c r="CI53" s="133">
        <v>114748.04446274186</v>
      </c>
      <c r="CK53" s="42" t="str">
        <f t="shared" si="35"/>
        <v>和泉市</v>
      </c>
      <c r="CL53" s="86">
        <f t="shared" si="54"/>
        <v>7.1071490998077261E-2</v>
      </c>
      <c r="CM53" s="86">
        <f t="shared" si="37"/>
        <v>7.0999999999999994E-2</v>
      </c>
      <c r="CN53" s="86">
        <f t="shared" si="38"/>
        <v>7.2031534714216652E-2</v>
      </c>
      <c r="CO53" s="86">
        <f t="shared" si="39"/>
        <v>7.1999999999999995E-2</v>
      </c>
      <c r="CP53" s="136">
        <f t="shared" si="40"/>
        <v>-0.10000000000000009</v>
      </c>
      <c r="CQ53" s="42" t="str">
        <f t="shared" si="41"/>
        <v>和泉市</v>
      </c>
      <c r="CR53" s="86">
        <f t="shared" si="55"/>
        <v>7.10365320748121E-2</v>
      </c>
      <c r="CS53" s="86">
        <f t="shared" si="42"/>
        <v>7.0999999999999994E-2</v>
      </c>
      <c r="CT53" s="86">
        <f t="shared" si="43"/>
        <v>7.1994347551225316E-2</v>
      </c>
      <c r="CU53" s="86">
        <f t="shared" si="44"/>
        <v>7.1999999999999995E-2</v>
      </c>
      <c r="CV53" s="136">
        <f t="shared" si="45"/>
        <v>-0.10000000000000009</v>
      </c>
      <c r="CW53" s="43"/>
      <c r="CX53" s="86">
        <f t="shared" si="46"/>
        <v>7.6999999999999999E-2</v>
      </c>
      <c r="CY53" s="86">
        <f t="shared" si="47"/>
        <v>7.4999999999999997E-2</v>
      </c>
      <c r="CZ53" s="136">
        <f t="shared" si="48"/>
        <v>0.20000000000000018</v>
      </c>
      <c r="DA53" s="86">
        <f t="shared" si="49"/>
        <v>7.6999999999999999E-2</v>
      </c>
      <c r="DB53" s="86">
        <f t="shared" si="50"/>
        <v>7.4999999999999997E-2</v>
      </c>
      <c r="DC53" s="136">
        <f t="shared" si="51"/>
        <v>0.20000000000000018</v>
      </c>
      <c r="DD53" s="149">
        <v>0</v>
      </c>
    </row>
    <row r="54" spans="2:108" s="15" customFormat="1" ht="13.5" customHeight="1">
      <c r="B54" s="52">
        <v>48</v>
      </c>
      <c r="C54" s="169" t="s">
        <v>23</v>
      </c>
      <c r="D54" s="133">
        <f>'市区町村別_在宅(医科)'!D54</f>
        <v>17</v>
      </c>
      <c r="E54" s="77">
        <v>0</v>
      </c>
      <c r="F54" s="77">
        <v>0</v>
      </c>
      <c r="G54" s="53">
        <f t="shared" si="1"/>
        <v>0</v>
      </c>
      <c r="H54" s="53">
        <f t="shared" si="2"/>
        <v>0</v>
      </c>
      <c r="I54" s="77">
        <v>0</v>
      </c>
      <c r="J54" s="77">
        <v>0</v>
      </c>
      <c r="K54" s="77" t="str">
        <f t="shared" si="3"/>
        <v>-</v>
      </c>
      <c r="L54" s="77" t="str">
        <f t="shared" si="4"/>
        <v>-</v>
      </c>
      <c r="M54" s="133">
        <f>'市区町村別_在宅(医科)'!M54</f>
        <v>60</v>
      </c>
      <c r="N54" s="77">
        <v>5</v>
      </c>
      <c r="O54" s="77">
        <v>5</v>
      </c>
      <c r="P54" s="53">
        <f t="shared" si="5"/>
        <v>8.3333333333333329E-2</v>
      </c>
      <c r="Q54" s="53">
        <f t="shared" si="6"/>
        <v>8.3333333333333329E-2</v>
      </c>
      <c r="R54" s="77">
        <v>1045090</v>
      </c>
      <c r="S54" s="77">
        <v>1045090</v>
      </c>
      <c r="T54" s="77">
        <f t="shared" si="7"/>
        <v>209018</v>
      </c>
      <c r="U54" s="77">
        <f t="shared" si="8"/>
        <v>209018</v>
      </c>
      <c r="V54" s="133">
        <f>'市区町村別_在宅(医科)'!V54</f>
        <v>8485</v>
      </c>
      <c r="W54" s="77">
        <v>124</v>
      </c>
      <c r="X54" s="77">
        <v>124</v>
      </c>
      <c r="Y54" s="53">
        <f t="shared" si="9"/>
        <v>1.4614024749558044E-2</v>
      </c>
      <c r="Z54" s="53">
        <f t="shared" si="10"/>
        <v>1.4614024749558044E-2</v>
      </c>
      <c r="AA54" s="77">
        <v>17313940</v>
      </c>
      <c r="AB54" s="77">
        <v>17313940</v>
      </c>
      <c r="AC54" s="77">
        <f t="shared" si="11"/>
        <v>139628.54838709679</v>
      </c>
      <c r="AD54" s="77">
        <f t="shared" si="12"/>
        <v>139628.54838709679</v>
      </c>
      <c r="AE54" s="77">
        <f>'市区町村別_在宅(医科)'!AE54</f>
        <v>6961</v>
      </c>
      <c r="AF54" s="77">
        <v>276</v>
      </c>
      <c r="AG54" s="77">
        <v>276</v>
      </c>
      <c r="AH54" s="53">
        <f t="shared" si="13"/>
        <v>3.9649475650050281E-2</v>
      </c>
      <c r="AI54" s="53">
        <f t="shared" si="14"/>
        <v>3.9649475650050281E-2</v>
      </c>
      <c r="AJ54" s="77">
        <v>38329170</v>
      </c>
      <c r="AK54" s="77">
        <v>38329170</v>
      </c>
      <c r="AL54" s="77">
        <f t="shared" si="15"/>
        <v>138873.80434782608</v>
      </c>
      <c r="AM54" s="77">
        <f t="shared" si="16"/>
        <v>138873.80434782608</v>
      </c>
      <c r="AN54" s="77">
        <f>'市区町村別_在宅(医科)'!AN54</f>
        <v>4377</v>
      </c>
      <c r="AO54" s="77">
        <v>424</v>
      </c>
      <c r="AP54" s="77">
        <v>423</v>
      </c>
      <c r="AQ54" s="53">
        <f t="shared" si="17"/>
        <v>9.6870002284669868E-2</v>
      </c>
      <c r="AR54" s="53">
        <f t="shared" si="18"/>
        <v>9.6641535298149422E-2</v>
      </c>
      <c r="AS54" s="77">
        <v>57555390</v>
      </c>
      <c r="AT54" s="77">
        <v>57453130</v>
      </c>
      <c r="AU54" s="77">
        <f t="shared" si="19"/>
        <v>135743.84433962265</v>
      </c>
      <c r="AV54" s="77">
        <f t="shared" si="20"/>
        <v>135823.0023640662</v>
      </c>
      <c r="AW54" s="77">
        <f>'市区町村別_在宅(医科)'!AW54</f>
        <v>2262</v>
      </c>
      <c r="AX54" s="77">
        <v>482</v>
      </c>
      <c r="AY54" s="77">
        <v>482</v>
      </c>
      <c r="AZ54" s="53">
        <f t="shared" si="21"/>
        <v>0.21308576480990274</v>
      </c>
      <c r="BA54" s="53">
        <f t="shared" si="22"/>
        <v>0.21308576480990274</v>
      </c>
      <c r="BB54" s="77">
        <v>67648690</v>
      </c>
      <c r="BC54" s="77">
        <v>67648690</v>
      </c>
      <c r="BD54" s="77">
        <f t="shared" si="23"/>
        <v>140349.97925311205</v>
      </c>
      <c r="BE54" s="77">
        <f t="shared" si="24"/>
        <v>140349.97925311205</v>
      </c>
      <c r="BF54" s="77">
        <f>'市区町村別_在宅(医科)'!BF54</f>
        <v>941</v>
      </c>
      <c r="BG54" s="77">
        <v>298</v>
      </c>
      <c r="BH54" s="77">
        <v>298</v>
      </c>
      <c r="BI54" s="53">
        <f t="shared" si="25"/>
        <v>0.31668437832093516</v>
      </c>
      <c r="BJ54" s="53">
        <f t="shared" si="26"/>
        <v>0.31668437832093516</v>
      </c>
      <c r="BK54" s="77">
        <v>43674490</v>
      </c>
      <c r="BL54" s="77">
        <v>43674490</v>
      </c>
      <c r="BM54" s="77">
        <f t="shared" si="27"/>
        <v>146558.69127516777</v>
      </c>
      <c r="BN54" s="77">
        <f t="shared" si="28"/>
        <v>146558.69127516777</v>
      </c>
      <c r="BO54" s="77">
        <f>'市区町村別_在宅(医科)'!BO54</f>
        <v>23103</v>
      </c>
      <c r="BP54" s="77">
        <f t="shared" si="52"/>
        <v>1609</v>
      </c>
      <c r="BQ54" s="77">
        <f t="shared" si="52"/>
        <v>1608</v>
      </c>
      <c r="BR54" s="53">
        <f t="shared" si="30"/>
        <v>6.9644634895900961E-2</v>
      </c>
      <c r="BS54" s="53">
        <f t="shared" si="31"/>
        <v>6.9601350473964416E-2</v>
      </c>
      <c r="BT54" s="77">
        <f t="shared" si="53"/>
        <v>225566770</v>
      </c>
      <c r="BU54" s="77">
        <f t="shared" si="53"/>
        <v>225464510</v>
      </c>
      <c r="BV54" s="77">
        <f t="shared" si="33"/>
        <v>140190.65879428215</v>
      </c>
      <c r="BW54" s="77">
        <f t="shared" si="34"/>
        <v>140214.24751243781</v>
      </c>
      <c r="BY54" s="90">
        <v>48</v>
      </c>
      <c r="BZ54" s="169" t="s">
        <v>23</v>
      </c>
      <c r="CA54" s="133">
        <v>21923</v>
      </c>
      <c r="CB54" s="133">
        <v>1527</v>
      </c>
      <c r="CC54" s="133">
        <v>1525</v>
      </c>
      <c r="CD54" s="27">
        <v>6.9652875975003414E-2</v>
      </c>
      <c r="CE54" s="27">
        <v>6.9561647584728367E-2</v>
      </c>
      <c r="CF54" s="133">
        <v>214063330</v>
      </c>
      <c r="CG54" s="133">
        <v>213970940</v>
      </c>
      <c r="CH54" s="133">
        <v>140185.54682383759</v>
      </c>
      <c r="CI54" s="133">
        <v>140308.8131147541</v>
      </c>
      <c r="CK54" s="42" t="str">
        <f t="shared" si="35"/>
        <v>城東区</v>
      </c>
      <c r="CL54" s="86">
        <f t="shared" si="54"/>
        <v>7.0561538738608945E-2</v>
      </c>
      <c r="CM54" s="86">
        <f t="shared" si="37"/>
        <v>7.0999999999999994E-2</v>
      </c>
      <c r="CN54" s="86">
        <f t="shared" si="38"/>
        <v>7.147970910735145E-2</v>
      </c>
      <c r="CO54" s="86">
        <f t="shared" si="39"/>
        <v>7.0999999999999994E-2</v>
      </c>
      <c r="CP54" s="136">
        <f t="shared" si="40"/>
        <v>0</v>
      </c>
      <c r="CQ54" s="42" t="str">
        <f t="shared" si="41"/>
        <v>城東区</v>
      </c>
      <c r="CR54" s="86">
        <f t="shared" si="55"/>
        <v>7.0525519576414647E-2</v>
      </c>
      <c r="CS54" s="86">
        <f t="shared" si="42"/>
        <v>7.0999999999999994E-2</v>
      </c>
      <c r="CT54" s="86">
        <f t="shared" si="43"/>
        <v>7.147970910735145E-2</v>
      </c>
      <c r="CU54" s="86">
        <f t="shared" si="44"/>
        <v>7.0999999999999994E-2</v>
      </c>
      <c r="CV54" s="136">
        <f t="shared" si="45"/>
        <v>0</v>
      </c>
      <c r="CW54" s="43"/>
      <c r="CX54" s="86">
        <f t="shared" si="46"/>
        <v>7.6999999999999999E-2</v>
      </c>
      <c r="CY54" s="86">
        <f t="shared" si="47"/>
        <v>7.4999999999999997E-2</v>
      </c>
      <c r="CZ54" s="136">
        <f t="shared" si="48"/>
        <v>0.20000000000000018</v>
      </c>
      <c r="DA54" s="86">
        <f t="shared" si="49"/>
        <v>7.6999999999999999E-2</v>
      </c>
      <c r="DB54" s="86">
        <f t="shared" si="50"/>
        <v>7.4999999999999997E-2</v>
      </c>
      <c r="DC54" s="136">
        <f t="shared" si="51"/>
        <v>0.20000000000000018</v>
      </c>
      <c r="DD54" s="149">
        <v>0</v>
      </c>
    </row>
    <row r="55" spans="2:108" s="15" customFormat="1" ht="13.5" customHeight="1">
      <c r="B55" s="52">
        <v>49</v>
      </c>
      <c r="C55" s="169" t="s">
        <v>24</v>
      </c>
      <c r="D55" s="133">
        <f>'市区町村別_在宅(医科)'!D55</f>
        <v>12</v>
      </c>
      <c r="E55" s="77">
        <v>2</v>
      </c>
      <c r="F55" s="77">
        <v>2</v>
      </c>
      <c r="G55" s="53">
        <f t="shared" si="1"/>
        <v>0.16666666666666666</v>
      </c>
      <c r="H55" s="53">
        <f t="shared" si="2"/>
        <v>0.16666666666666666</v>
      </c>
      <c r="I55" s="77">
        <v>45730</v>
      </c>
      <c r="J55" s="77">
        <v>45730</v>
      </c>
      <c r="K55" s="77">
        <f t="shared" si="3"/>
        <v>22865</v>
      </c>
      <c r="L55" s="77">
        <f t="shared" si="4"/>
        <v>22865</v>
      </c>
      <c r="M55" s="133">
        <f>'市区町村別_在宅(医科)'!M55</f>
        <v>33</v>
      </c>
      <c r="N55" s="77">
        <v>6</v>
      </c>
      <c r="O55" s="77">
        <v>6</v>
      </c>
      <c r="P55" s="53">
        <f t="shared" si="5"/>
        <v>0.18181818181818182</v>
      </c>
      <c r="Q55" s="53">
        <f t="shared" si="6"/>
        <v>0.18181818181818182</v>
      </c>
      <c r="R55" s="77">
        <v>1033490</v>
      </c>
      <c r="S55" s="77">
        <v>1033490</v>
      </c>
      <c r="T55" s="77">
        <f t="shared" si="7"/>
        <v>172248.33333333334</v>
      </c>
      <c r="U55" s="77">
        <f t="shared" si="8"/>
        <v>172248.33333333334</v>
      </c>
      <c r="V55" s="133">
        <f>'市区町村別_在宅(医科)'!V55</f>
        <v>7925</v>
      </c>
      <c r="W55" s="77">
        <v>178</v>
      </c>
      <c r="X55" s="77">
        <v>178</v>
      </c>
      <c r="Y55" s="53">
        <f t="shared" si="9"/>
        <v>2.2460567823343849E-2</v>
      </c>
      <c r="Z55" s="53">
        <f t="shared" si="10"/>
        <v>2.2460567823343849E-2</v>
      </c>
      <c r="AA55" s="77">
        <v>24263040</v>
      </c>
      <c r="AB55" s="77">
        <v>24263040</v>
      </c>
      <c r="AC55" s="77">
        <f t="shared" si="11"/>
        <v>136309.21348314607</v>
      </c>
      <c r="AD55" s="77">
        <f t="shared" si="12"/>
        <v>136309.21348314607</v>
      </c>
      <c r="AE55" s="77">
        <f>'市区町村別_在宅(医科)'!AE55</f>
        <v>7547</v>
      </c>
      <c r="AF55" s="77">
        <v>405</v>
      </c>
      <c r="AG55" s="77">
        <v>405</v>
      </c>
      <c r="AH55" s="53">
        <f t="shared" si="13"/>
        <v>5.3663707433417251E-2</v>
      </c>
      <c r="AI55" s="53">
        <f t="shared" si="14"/>
        <v>5.3663707433417251E-2</v>
      </c>
      <c r="AJ55" s="77">
        <v>54566570</v>
      </c>
      <c r="AK55" s="77">
        <v>54566570</v>
      </c>
      <c r="AL55" s="77">
        <f t="shared" si="15"/>
        <v>134732.27160493826</v>
      </c>
      <c r="AM55" s="77">
        <f t="shared" si="16"/>
        <v>134732.27160493826</v>
      </c>
      <c r="AN55" s="77">
        <f>'市区町村別_在宅(医科)'!AN55</f>
        <v>4580</v>
      </c>
      <c r="AO55" s="77">
        <v>521</v>
      </c>
      <c r="AP55" s="77">
        <v>519</v>
      </c>
      <c r="AQ55" s="53">
        <f t="shared" si="17"/>
        <v>0.11375545851528385</v>
      </c>
      <c r="AR55" s="53">
        <f t="shared" si="18"/>
        <v>0.11331877729257642</v>
      </c>
      <c r="AS55" s="77">
        <v>67412180</v>
      </c>
      <c r="AT55" s="77">
        <v>67383450</v>
      </c>
      <c r="AU55" s="77">
        <f t="shared" si="19"/>
        <v>129389.98080614203</v>
      </c>
      <c r="AV55" s="77">
        <f t="shared" si="20"/>
        <v>129833.23699421965</v>
      </c>
      <c r="AW55" s="77">
        <f>'市区町村別_在宅(医科)'!AW55</f>
        <v>2020</v>
      </c>
      <c r="AX55" s="77">
        <v>379</v>
      </c>
      <c r="AY55" s="77">
        <v>379</v>
      </c>
      <c r="AZ55" s="53">
        <f t="shared" si="21"/>
        <v>0.18762376237623762</v>
      </c>
      <c r="BA55" s="53">
        <f t="shared" si="22"/>
        <v>0.18762376237623762</v>
      </c>
      <c r="BB55" s="77">
        <v>46426050</v>
      </c>
      <c r="BC55" s="77">
        <v>46426050</v>
      </c>
      <c r="BD55" s="77">
        <f t="shared" si="23"/>
        <v>122496.17414248022</v>
      </c>
      <c r="BE55" s="77">
        <f t="shared" si="24"/>
        <v>122496.17414248022</v>
      </c>
      <c r="BF55" s="77">
        <f>'市区町村別_在宅(医科)'!BF55</f>
        <v>785</v>
      </c>
      <c r="BG55" s="77">
        <v>190</v>
      </c>
      <c r="BH55" s="77">
        <v>190</v>
      </c>
      <c r="BI55" s="53">
        <f t="shared" si="25"/>
        <v>0.24203821656050956</v>
      </c>
      <c r="BJ55" s="53">
        <f t="shared" si="26"/>
        <v>0.24203821656050956</v>
      </c>
      <c r="BK55" s="77">
        <v>20442880</v>
      </c>
      <c r="BL55" s="77">
        <v>20442880</v>
      </c>
      <c r="BM55" s="77">
        <f t="shared" si="27"/>
        <v>107594.10526315789</v>
      </c>
      <c r="BN55" s="77">
        <f t="shared" si="28"/>
        <v>107594.10526315789</v>
      </c>
      <c r="BO55" s="77">
        <f>'市区町村別_在宅(医科)'!BO55</f>
        <v>22902</v>
      </c>
      <c r="BP55" s="77">
        <f t="shared" si="52"/>
        <v>1681</v>
      </c>
      <c r="BQ55" s="77">
        <f t="shared" si="52"/>
        <v>1679</v>
      </c>
      <c r="BR55" s="53">
        <f t="shared" si="30"/>
        <v>7.3399703082700204E-2</v>
      </c>
      <c r="BS55" s="53">
        <f t="shared" si="31"/>
        <v>7.3312374465112212E-2</v>
      </c>
      <c r="BT55" s="77">
        <f t="shared" si="53"/>
        <v>214189940</v>
      </c>
      <c r="BU55" s="77">
        <f t="shared" si="53"/>
        <v>214161210</v>
      </c>
      <c r="BV55" s="77">
        <f t="shared" si="33"/>
        <v>127418.16775728733</v>
      </c>
      <c r="BW55" s="77">
        <f t="shared" si="34"/>
        <v>127552.83502084574</v>
      </c>
      <c r="BY55" s="90">
        <v>49</v>
      </c>
      <c r="BZ55" s="169" t="s">
        <v>24</v>
      </c>
      <c r="CA55" s="133">
        <v>21943</v>
      </c>
      <c r="CB55" s="133">
        <v>1528</v>
      </c>
      <c r="CC55" s="133">
        <v>1528</v>
      </c>
      <c r="CD55" s="27">
        <v>6.9634963314040926E-2</v>
      </c>
      <c r="CE55" s="27">
        <v>6.9634963314040926E-2</v>
      </c>
      <c r="CF55" s="133">
        <v>199852370</v>
      </c>
      <c r="CG55" s="133">
        <v>199852370</v>
      </c>
      <c r="CH55" s="133">
        <v>130793.43586387434</v>
      </c>
      <c r="CI55" s="133">
        <v>130793.43586387434</v>
      </c>
      <c r="CK55" s="42" t="str">
        <f t="shared" si="35"/>
        <v>大阪狭山市</v>
      </c>
      <c r="CL55" s="86">
        <f t="shared" si="54"/>
        <v>6.9992412746585742E-2</v>
      </c>
      <c r="CM55" s="86">
        <f t="shared" si="37"/>
        <v>7.0000000000000007E-2</v>
      </c>
      <c r="CN55" s="86">
        <f t="shared" si="38"/>
        <v>7.4297795228027791E-2</v>
      </c>
      <c r="CO55" s="86">
        <f t="shared" si="39"/>
        <v>7.3999999999999996E-2</v>
      </c>
      <c r="CP55" s="136">
        <f t="shared" si="40"/>
        <v>-0.39999999999999897</v>
      </c>
      <c r="CQ55" s="42" t="str">
        <f t="shared" si="41"/>
        <v>大阪狭山市</v>
      </c>
      <c r="CR55" s="86">
        <f t="shared" si="55"/>
        <v>6.9992412746585742E-2</v>
      </c>
      <c r="CS55" s="86">
        <f t="shared" si="42"/>
        <v>7.0000000000000007E-2</v>
      </c>
      <c r="CT55" s="86">
        <f t="shared" si="43"/>
        <v>7.4297795228027791E-2</v>
      </c>
      <c r="CU55" s="86">
        <f t="shared" si="44"/>
        <v>7.3999999999999996E-2</v>
      </c>
      <c r="CV55" s="136">
        <f t="shared" si="45"/>
        <v>-0.39999999999999897</v>
      </c>
      <c r="CW55" s="43"/>
      <c r="CX55" s="86">
        <f t="shared" si="46"/>
        <v>7.6999999999999999E-2</v>
      </c>
      <c r="CY55" s="86">
        <f t="shared" si="47"/>
        <v>7.4999999999999997E-2</v>
      </c>
      <c r="CZ55" s="136">
        <f t="shared" si="48"/>
        <v>0.20000000000000018</v>
      </c>
      <c r="DA55" s="86">
        <f t="shared" si="49"/>
        <v>7.6999999999999999E-2</v>
      </c>
      <c r="DB55" s="86">
        <f t="shared" si="50"/>
        <v>7.4999999999999997E-2</v>
      </c>
      <c r="DC55" s="136">
        <f t="shared" si="51"/>
        <v>0.20000000000000018</v>
      </c>
      <c r="DD55" s="149">
        <v>0</v>
      </c>
    </row>
    <row r="56" spans="2:108" s="15" customFormat="1" ht="13.5" customHeight="1">
      <c r="B56" s="52">
        <v>50</v>
      </c>
      <c r="C56" s="169" t="s">
        <v>15</v>
      </c>
      <c r="D56" s="133">
        <f>'市区町村別_在宅(医科)'!D56</f>
        <v>14</v>
      </c>
      <c r="E56" s="77">
        <v>0</v>
      </c>
      <c r="F56" s="77">
        <v>0</v>
      </c>
      <c r="G56" s="53">
        <f t="shared" si="1"/>
        <v>0</v>
      </c>
      <c r="H56" s="53">
        <f t="shared" si="2"/>
        <v>0</v>
      </c>
      <c r="I56" s="77">
        <v>0</v>
      </c>
      <c r="J56" s="77">
        <v>0</v>
      </c>
      <c r="K56" s="77" t="str">
        <f t="shared" si="3"/>
        <v>-</v>
      </c>
      <c r="L56" s="77" t="str">
        <f t="shared" si="4"/>
        <v>-</v>
      </c>
      <c r="M56" s="133">
        <f>'市区町村別_在宅(医科)'!M56</f>
        <v>84</v>
      </c>
      <c r="N56" s="77">
        <v>15</v>
      </c>
      <c r="O56" s="77">
        <v>15</v>
      </c>
      <c r="P56" s="53">
        <f t="shared" si="5"/>
        <v>0.17857142857142858</v>
      </c>
      <c r="Q56" s="53">
        <f t="shared" si="6"/>
        <v>0.17857142857142858</v>
      </c>
      <c r="R56" s="77">
        <v>2471410</v>
      </c>
      <c r="S56" s="77">
        <v>2471410</v>
      </c>
      <c r="T56" s="77">
        <f t="shared" si="7"/>
        <v>164760.66666666666</v>
      </c>
      <c r="U56" s="77">
        <f t="shared" si="8"/>
        <v>164760.66666666666</v>
      </c>
      <c r="V56" s="133">
        <f>'市区町村別_在宅(医科)'!V56</f>
        <v>7650</v>
      </c>
      <c r="W56" s="77">
        <v>131</v>
      </c>
      <c r="X56" s="77">
        <v>131</v>
      </c>
      <c r="Y56" s="53">
        <f t="shared" si="9"/>
        <v>1.7124183006535947E-2</v>
      </c>
      <c r="Z56" s="53">
        <f t="shared" si="10"/>
        <v>1.7124183006535947E-2</v>
      </c>
      <c r="AA56" s="77">
        <v>20772270</v>
      </c>
      <c r="AB56" s="77">
        <v>20772270</v>
      </c>
      <c r="AC56" s="77">
        <f t="shared" si="11"/>
        <v>158566.9465648855</v>
      </c>
      <c r="AD56" s="77">
        <f t="shared" si="12"/>
        <v>158566.9465648855</v>
      </c>
      <c r="AE56" s="77">
        <f>'市区町村別_在宅(医科)'!AE56</f>
        <v>6832</v>
      </c>
      <c r="AF56" s="77">
        <v>315</v>
      </c>
      <c r="AG56" s="77">
        <v>315</v>
      </c>
      <c r="AH56" s="53">
        <f t="shared" si="13"/>
        <v>4.6106557377049183E-2</v>
      </c>
      <c r="AI56" s="53">
        <f t="shared" si="14"/>
        <v>4.6106557377049183E-2</v>
      </c>
      <c r="AJ56" s="77">
        <v>49851210</v>
      </c>
      <c r="AK56" s="77">
        <v>49851210</v>
      </c>
      <c r="AL56" s="77">
        <f t="shared" si="15"/>
        <v>158257.80952380953</v>
      </c>
      <c r="AM56" s="77">
        <f t="shared" si="16"/>
        <v>158257.80952380953</v>
      </c>
      <c r="AN56" s="77">
        <f>'市区町村別_在宅(医科)'!AN56</f>
        <v>3964</v>
      </c>
      <c r="AO56" s="77">
        <v>415</v>
      </c>
      <c r="AP56" s="77">
        <v>415</v>
      </c>
      <c r="AQ56" s="53">
        <f t="shared" si="17"/>
        <v>0.10469223007063572</v>
      </c>
      <c r="AR56" s="53">
        <f t="shared" si="18"/>
        <v>0.10469223007063572</v>
      </c>
      <c r="AS56" s="77">
        <v>62986480</v>
      </c>
      <c r="AT56" s="77">
        <v>62986480</v>
      </c>
      <c r="AU56" s="77">
        <f t="shared" si="19"/>
        <v>151774.65060240965</v>
      </c>
      <c r="AV56" s="77">
        <f t="shared" si="20"/>
        <v>151774.65060240965</v>
      </c>
      <c r="AW56" s="77">
        <f>'市区町村別_在宅(医科)'!AW56</f>
        <v>1733</v>
      </c>
      <c r="AX56" s="77">
        <v>305</v>
      </c>
      <c r="AY56" s="77">
        <v>305</v>
      </c>
      <c r="AZ56" s="53">
        <f t="shared" si="21"/>
        <v>0.17599538372763993</v>
      </c>
      <c r="BA56" s="53">
        <f t="shared" si="22"/>
        <v>0.17599538372763993</v>
      </c>
      <c r="BB56" s="77">
        <v>45213060</v>
      </c>
      <c r="BC56" s="77">
        <v>45213060</v>
      </c>
      <c r="BD56" s="77">
        <f t="shared" si="23"/>
        <v>148239.54098360657</v>
      </c>
      <c r="BE56" s="77">
        <f t="shared" si="24"/>
        <v>148239.54098360657</v>
      </c>
      <c r="BF56" s="77">
        <f>'市区町村別_在宅(医科)'!BF56</f>
        <v>626</v>
      </c>
      <c r="BG56" s="77">
        <v>155</v>
      </c>
      <c r="BH56" s="77">
        <v>155</v>
      </c>
      <c r="BI56" s="53">
        <f t="shared" si="25"/>
        <v>0.24760383386581469</v>
      </c>
      <c r="BJ56" s="53">
        <f t="shared" si="26"/>
        <v>0.24760383386581469</v>
      </c>
      <c r="BK56" s="77">
        <v>21023360</v>
      </c>
      <c r="BL56" s="77">
        <v>21023360</v>
      </c>
      <c r="BM56" s="77">
        <f t="shared" si="27"/>
        <v>135634.5806451613</v>
      </c>
      <c r="BN56" s="77">
        <f t="shared" si="28"/>
        <v>135634.5806451613</v>
      </c>
      <c r="BO56" s="77">
        <f>'市区町村別_在宅(医科)'!BO56</f>
        <v>20903</v>
      </c>
      <c r="BP56" s="77">
        <f t="shared" si="52"/>
        <v>1336</v>
      </c>
      <c r="BQ56" s="77">
        <f t="shared" si="52"/>
        <v>1336</v>
      </c>
      <c r="BR56" s="53">
        <f t="shared" si="30"/>
        <v>6.391427067884993E-2</v>
      </c>
      <c r="BS56" s="53">
        <f t="shared" si="31"/>
        <v>6.391427067884993E-2</v>
      </c>
      <c r="BT56" s="77">
        <f t="shared" si="53"/>
        <v>202317790</v>
      </c>
      <c r="BU56" s="77">
        <f t="shared" si="53"/>
        <v>202317790</v>
      </c>
      <c r="BV56" s="77">
        <f t="shared" si="33"/>
        <v>151435.47155688622</v>
      </c>
      <c r="BW56" s="77">
        <f t="shared" si="34"/>
        <v>151435.47155688622</v>
      </c>
      <c r="BY56" s="90">
        <v>50</v>
      </c>
      <c r="BZ56" s="169" t="s">
        <v>15</v>
      </c>
      <c r="CA56" s="133">
        <v>19908</v>
      </c>
      <c r="CB56" s="133">
        <v>1247</v>
      </c>
      <c r="CC56" s="133">
        <v>1247</v>
      </c>
      <c r="CD56" s="27">
        <v>6.2638135422945551E-2</v>
      </c>
      <c r="CE56" s="27">
        <v>6.2638135422945551E-2</v>
      </c>
      <c r="CF56" s="133">
        <v>189504810</v>
      </c>
      <c r="CG56" s="133">
        <v>189489730</v>
      </c>
      <c r="CH56" s="133">
        <v>151968.57257417802</v>
      </c>
      <c r="CI56" s="133">
        <v>151956.4795509222</v>
      </c>
      <c r="CK56" s="42" t="str">
        <f t="shared" si="35"/>
        <v>豊能町</v>
      </c>
      <c r="CL56" s="86">
        <f t="shared" si="54"/>
        <v>6.9841269841269843E-2</v>
      </c>
      <c r="CM56" s="86">
        <f t="shared" si="37"/>
        <v>7.0000000000000007E-2</v>
      </c>
      <c r="CN56" s="86">
        <f t="shared" si="38"/>
        <v>7.2655958162121781E-2</v>
      </c>
      <c r="CO56" s="86">
        <f t="shared" si="39"/>
        <v>7.2999999999999995E-2</v>
      </c>
      <c r="CP56" s="136">
        <f t="shared" si="40"/>
        <v>-0.29999999999999888</v>
      </c>
      <c r="CQ56" s="42" t="str">
        <f t="shared" si="41"/>
        <v>豊能町</v>
      </c>
      <c r="CR56" s="86">
        <f t="shared" si="55"/>
        <v>6.9664902998236328E-2</v>
      </c>
      <c r="CS56" s="86">
        <f t="shared" si="42"/>
        <v>7.0000000000000007E-2</v>
      </c>
      <c r="CT56" s="86">
        <f t="shared" si="43"/>
        <v>7.2469181920059772E-2</v>
      </c>
      <c r="CU56" s="86">
        <f t="shared" si="44"/>
        <v>7.1999999999999995E-2</v>
      </c>
      <c r="CV56" s="136">
        <f t="shared" si="45"/>
        <v>-0.19999999999999879</v>
      </c>
      <c r="CW56" s="43"/>
      <c r="CX56" s="86">
        <f t="shared" si="46"/>
        <v>7.6999999999999999E-2</v>
      </c>
      <c r="CY56" s="86">
        <f t="shared" si="47"/>
        <v>7.4999999999999997E-2</v>
      </c>
      <c r="CZ56" s="136">
        <f t="shared" si="48"/>
        <v>0.20000000000000018</v>
      </c>
      <c r="DA56" s="86">
        <f t="shared" si="49"/>
        <v>7.6999999999999999E-2</v>
      </c>
      <c r="DB56" s="86">
        <f t="shared" si="50"/>
        <v>7.4999999999999997E-2</v>
      </c>
      <c r="DC56" s="136">
        <f t="shared" si="51"/>
        <v>0.20000000000000018</v>
      </c>
      <c r="DD56" s="149">
        <v>0</v>
      </c>
    </row>
    <row r="57" spans="2:108" s="15" customFormat="1" ht="13.5" customHeight="1">
      <c r="B57" s="52">
        <v>51</v>
      </c>
      <c r="C57" s="169" t="s">
        <v>43</v>
      </c>
      <c r="D57" s="133">
        <f>'市区町村別_在宅(医科)'!D57</f>
        <v>46</v>
      </c>
      <c r="E57" s="77">
        <v>3</v>
      </c>
      <c r="F57" s="77">
        <v>3</v>
      </c>
      <c r="G57" s="53">
        <f t="shared" si="1"/>
        <v>6.5217391304347824E-2</v>
      </c>
      <c r="H57" s="53">
        <f t="shared" si="2"/>
        <v>6.5217391304347824E-2</v>
      </c>
      <c r="I57" s="77">
        <v>469140</v>
      </c>
      <c r="J57" s="77">
        <v>469140</v>
      </c>
      <c r="K57" s="77">
        <f t="shared" si="3"/>
        <v>156380</v>
      </c>
      <c r="L57" s="77">
        <f t="shared" si="4"/>
        <v>156380</v>
      </c>
      <c r="M57" s="133">
        <f>'市区町村別_在宅(医科)'!M57</f>
        <v>132</v>
      </c>
      <c r="N57" s="77">
        <v>14</v>
      </c>
      <c r="O57" s="77">
        <v>14</v>
      </c>
      <c r="P57" s="53">
        <f t="shared" si="5"/>
        <v>0.10606060606060606</v>
      </c>
      <c r="Q57" s="53">
        <f t="shared" si="6"/>
        <v>0.10606060606060606</v>
      </c>
      <c r="R57" s="77">
        <v>2606310</v>
      </c>
      <c r="S57" s="77">
        <v>2606310</v>
      </c>
      <c r="T57" s="77">
        <f t="shared" si="7"/>
        <v>186165</v>
      </c>
      <c r="U57" s="77">
        <f t="shared" si="8"/>
        <v>186165</v>
      </c>
      <c r="V57" s="133">
        <f>'市区町村別_在宅(医科)'!V57</f>
        <v>10901</v>
      </c>
      <c r="W57" s="77">
        <v>225</v>
      </c>
      <c r="X57" s="77">
        <v>225</v>
      </c>
      <c r="Y57" s="53">
        <f t="shared" si="9"/>
        <v>2.0640308228602879E-2</v>
      </c>
      <c r="Z57" s="53">
        <f t="shared" si="10"/>
        <v>2.0640308228602879E-2</v>
      </c>
      <c r="AA57" s="77">
        <v>33696080</v>
      </c>
      <c r="AB57" s="77">
        <v>33696080</v>
      </c>
      <c r="AC57" s="77">
        <f t="shared" si="11"/>
        <v>149760.35555555555</v>
      </c>
      <c r="AD57" s="77">
        <f t="shared" si="12"/>
        <v>149760.35555555555</v>
      </c>
      <c r="AE57" s="77">
        <f>'市区町村別_在宅(医科)'!AE57</f>
        <v>8533</v>
      </c>
      <c r="AF57" s="77">
        <v>416</v>
      </c>
      <c r="AG57" s="77">
        <v>415</v>
      </c>
      <c r="AH57" s="53">
        <f t="shared" si="13"/>
        <v>4.8751904371264504E-2</v>
      </c>
      <c r="AI57" s="53">
        <f t="shared" si="14"/>
        <v>4.8634712293448963E-2</v>
      </c>
      <c r="AJ57" s="77">
        <v>57565740</v>
      </c>
      <c r="AK57" s="77">
        <v>57558990</v>
      </c>
      <c r="AL57" s="77">
        <f t="shared" si="15"/>
        <v>138379.18269230769</v>
      </c>
      <c r="AM57" s="77">
        <f t="shared" si="16"/>
        <v>138696.36144578314</v>
      </c>
      <c r="AN57" s="77">
        <f>'市区町村別_在宅(医科)'!AN57</f>
        <v>5266</v>
      </c>
      <c r="AO57" s="77">
        <v>594</v>
      </c>
      <c r="AP57" s="77">
        <v>594</v>
      </c>
      <c r="AQ57" s="53">
        <f t="shared" si="17"/>
        <v>0.11279908849221421</v>
      </c>
      <c r="AR57" s="53">
        <f t="shared" si="18"/>
        <v>0.11279908849221421</v>
      </c>
      <c r="AS57" s="77">
        <v>90091340</v>
      </c>
      <c r="AT57" s="77">
        <v>90091340</v>
      </c>
      <c r="AU57" s="77">
        <f t="shared" si="19"/>
        <v>151668.92255892255</v>
      </c>
      <c r="AV57" s="77">
        <f t="shared" si="20"/>
        <v>151668.92255892255</v>
      </c>
      <c r="AW57" s="77">
        <f>'市区町村別_在宅(医科)'!AW57</f>
        <v>2653</v>
      </c>
      <c r="AX57" s="77">
        <v>530</v>
      </c>
      <c r="AY57" s="77">
        <v>530</v>
      </c>
      <c r="AZ57" s="53">
        <f t="shared" si="21"/>
        <v>0.19977384093479081</v>
      </c>
      <c r="BA57" s="53">
        <f t="shared" si="22"/>
        <v>0.19977384093479081</v>
      </c>
      <c r="BB57" s="77">
        <v>79820200</v>
      </c>
      <c r="BC57" s="77">
        <v>79820200</v>
      </c>
      <c r="BD57" s="77">
        <f t="shared" si="23"/>
        <v>150604.15094339623</v>
      </c>
      <c r="BE57" s="77">
        <f t="shared" si="24"/>
        <v>150604.15094339623</v>
      </c>
      <c r="BF57" s="77">
        <f>'市区町村別_在宅(医科)'!BF57</f>
        <v>1074</v>
      </c>
      <c r="BG57" s="77">
        <v>251</v>
      </c>
      <c r="BH57" s="77">
        <v>251</v>
      </c>
      <c r="BI57" s="53">
        <f t="shared" si="25"/>
        <v>0.23370577281191807</v>
      </c>
      <c r="BJ57" s="53">
        <f t="shared" si="26"/>
        <v>0.23370577281191807</v>
      </c>
      <c r="BK57" s="77">
        <v>37815470</v>
      </c>
      <c r="BL57" s="77">
        <v>37815470</v>
      </c>
      <c r="BM57" s="77">
        <f t="shared" si="27"/>
        <v>150659.24302788844</v>
      </c>
      <c r="BN57" s="77">
        <f t="shared" si="28"/>
        <v>150659.24302788844</v>
      </c>
      <c r="BO57" s="77">
        <f>'市区町村別_在宅(医科)'!BO57</f>
        <v>28605</v>
      </c>
      <c r="BP57" s="77">
        <f t="shared" si="52"/>
        <v>2033</v>
      </c>
      <c r="BQ57" s="77">
        <f t="shared" si="52"/>
        <v>2032</v>
      </c>
      <c r="BR57" s="53">
        <f t="shared" si="30"/>
        <v>7.1071490998077261E-2</v>
      </c>
      <c r="BS57" s="53">
        <f t="shared" si="31"/>
        <v>7.10365320748121E-2</v>
      </c>
      <c r="BT57" s="77">
        <f t="shared" si="53"/>
        <v>302064280</v>
      </c>
      <c r="BU57" s="77">
        <f t="shared" si="53"/>
        <v>302057530</v>
      </c>
      <c r="BV57" s="77">
        <f t="shared" si="33"/>
        <v>148580.56074766355</v>
      </c>
      <c r="BW57" s="77">
        <f t="shared" si="34"/>
        <v>148650.3592519685</v>
      </c>
      <c r="BY57" s="90">
        <v>51</v>
      </c>
      <c r="BZ57" s="169" t="s">
        <v>43</v>
      </c>
      <c r="CA57" s="133">
        <v>26891</v>
      </c>
      <c r="CB57" s="133">
        <v>1937</v>
      </c>
      <c r="CC57" s="133">
        <v>1936</v>
      </c>
      <c r="CD57" s="27">
        <v>7.2031534714216652E-2</v>
      </c>
      <c r="CE57" s="27">
        <v>7.1994347551225316E-2</v>
      </c>
      <c r="CF57" s="133">
        <v>289912110</v>
      </c>
      <c r="CG57" s="133">
        <v>289880700</v>
      </c>
      <c r="CH57" s="133">
        <v>149670.68146618482</v>
      </c>
      <c r="CI57" s="133">
        <v>149731.76652892563</v>
      </c>
      <c r="CK57" s="42" t="str">
        <f t="shared" si="35"/>
        <v>河内長野市</v>
      </c>
      <c r="CL57" s="86">
        <f t="shared" si="54"/>
        <v>6.9644634895900961E-2</v>
      </c>
      <c r="CM57" s="86">
        <f t="shared" si="37"/>
        <v>7.0000000000000007E-2</v>
      </c>
      <c r="CN57" s="86">
        <f t="shared" si="38"/>
        <v>6.9652875975003414E-2</v>
      </c>
      <c r="CO57" s="86">
        <f t="shared" si="39"/>
        <v>7.0000000000000007E-2</v>
      </c>
      <c r="CP57" s="136">
        <f t="shared" si="40"/>
        <v>0</v>
      </c>
      <c r="CQ57" s="42" t="str">
        <f t="shared" si="41"/>
        <v>河内長野市</v>
      </c>
      <c r="CR57" s="86">
        <f t="shared" si="55"/>
        <v>6.9601350473964416E-2</v>
      </c>
      <c r="CS57" s="86">
        <f t="shared" si="42"/>
        <v>7.0000000000000007E-2</v>
      </c>
      <c r="CT57" s="86">
        <f t="shared" si="43"/>
        <v>6.9561647584728367E-2</v>
      </c>
      <c r="CU57" s="86">
        <f t="shared" si="44"/>
        <v>7.0000000000000007E-2</v>
      </c>
      <c r="CV57" s="136">
        <f t="shared" si="45"/>
        <v>0</v>
      </c>
      <c r="CW57" s="43"/>
      <c r="CX57" s="86">
        <f t="shared" si="46"/>
        <v>7.6999999999999999E-2</v>
      </c>
      <c r="CY57" s="86">
        <f t="shared" si="47"/>
        <v>7.4999999999999997E-2</v>
      </c>
      <c r="CZ57" s="136">
        <f t="shared" si="48"/>
        <v>0.20000000000000018</v>
      </c>
      <c r="DA57" s="86">
        <f t="shared" si="49"/>
        <v>7.6999999999999999E-2</v>
      </c>
      <c r="DB57" s="86">
        <f t="shared" si="50"/>
        <v>7.4999999999999997E-2</v>
      </c>
      <c r="DC57" s="136">
        <f t="shared" si="51"/>
        <v>0.20000000000000018</v>
      </c>
      <c r="DD57" s="149">
        <v>0</v>
      </c>
    </row>
    <row r="58" spans="2:108" s="15" customFormat="1" ht="13.5" customHeight="1">
      <c r="B58" s="52">
        <v>52</v>
      </c>
      <c r="C58" s="169" t="s">
        <v>5</v>
      </c>
      <c r="D58" s="133">
        <f>'市区町村別_在宅(医科)'!D58</f>
        <v>9</v>
      </c>
      <c r="E58" s="77">
        <v>2</v>
      </c>
      <c r="F58" s="77">
        <v>2</v>
      </c>
      <c r="G58" s="53">
        <f t="shared" si="1"/>
        <v>0.22222222222222221</v>
      </c>
      <c r="H58" s="53">
        <f t="shared" si="2"/>
        <v>0.22222222222222221</v>
      </c>
      <c r="I58" s="77">
        <v>179570</v>
      </c>
      <c r="J58" s="77">
        <v>179570</v>
      </c>
      <c r="K58" s="77">
        <f t="shared" si="3"/>
        <v>89785</v>
      </c>
      <c r="L58" s="77">
        <f t="shared" si="4"/>
        <v>89785</v>
      </c>
      <c r="M58" s="133">
        <f>'市区町村別_在宅(医科)'!M58</f>
        <v>16</v>
      </c>
      <c r="N58" s="77">
        <v>2</v>
      </c>
      <c r="O58" s="77">
        <v>2</v>
      </c>
      <c r="P58" s="53">
        <f t="shared" si="5"/>
        <v>0.125</v>
      </c>
      <c r="Q58" s="53">
        <f t="shared" si="6"/>
        <v>0.125</v>
      </c>
      <c r="R58" s="77">
        <v>321900</v>
      </c>
      <c r="S58" s="77">
        <v>321900</v>
      </c>
      <c r="T58" s="77">
        <f t="shared" si="7"/>
        <v>160950</v>
      </c>
      <c r="U58" s="77">
        <f t="shared" si="8"/>
        <v>160950</v>
      </c>
      <c r="V58" s="133">
        <f>'市区町村別_在宅(医科)'!V58</f>
        <v>8279</v>
      </c>
      <c r="W58" s="77">
        <v>145</v>
      </c>
      <c r="X58" s="77">
        <v>145</v>
      </c>
      <c r="Y58" s="53">
        <f t="shared" si="9"/>
        <v>1.7514192535330354E-2</v>
      </c>
      <c r="Z58" s="53">
        <f t="shared" si="10"/>
        <v>1.7514192535330354E-2</v>
      </c>
      <c r="AA58" s="77">
        <v>18403350</v>
      </c>
      <c r="AB58" s="77">
        <v>18403350</v>
      </c>
      <c r="AC58" s="77">
        <f t="shared" si="11"/>
        <v>126919.6551724138</v>
      </c>
      <c r="AD58" s="77">
        <f t="shared" si="12"/>
        <v>126919.6551724138</v>
      </c>
      <c r="AE58" s="77">
        <f>'市区町村別_在宅(医科)'!AE58</f>
        <v>7009</v>
      </c>
      <c r="AF58" s="77">
        <v>287</v>
      </c>
      <c r="AG58" s="77">
        <v>282</v>
      </c>
      <c r="AH58" s="53">
        <f t="shared" si="13"/>
        <v>4.0947353402767867E-2</v>
      </c>
      <c r="AI58" s="53">
        <f t="shared" si="14"/>
        <v>4.0233984876587248E-2</v>
      </c>
      <c r="AJ58" s="77">
        <v>35393980</v>
      </c>
      <c r="AK58" s="77">
        <v>35022020</v>
      </c>
      <c r="AL58" s="77">
        <f t="shared" si="15"/>
        <v>123323.97212543554</v>
      </c>
      <c r="AM58" s="77">
        <f t="shared" si="16"/>
        <v>124191.56028368794</v>
      </c>
      <c r="AN58" s="77">
        <f>'市区町村別_在宅(医科)'!AN58</f>
        <v>4271</v>
      </c>
      <c r="AO58" s="77">
        <v>467</v>
      </c>
      <c r="AP58" s="77">
        <v>457</v>
      </c>
      <c r="AQ58" s="53">
        <f t="shared" si="17"/>
        <v>0.109342074455631</v>
      </c>
      <c r="AR58" s="53">
        <f t="shared" si="18"/>
        <v>0.1070007024116132</v>
      </c>
      <c r="AS58" s="77">
        <v>53393540</v>
      </c>
      <c r="AT58" s="77">
        <v>52682330</v>
      </c>
      <c r="AU58" s="77">
        <f t="shared" si="19"/>
        <v>114333.06209850108</v>
      </c>
      <c r="AV58" s="77">
        <f t="shared" si="20"/>
        <v>115278.62144420132</v>
      </c>
      <c r="AW58" s="77">
        <f>'市区町村別_在宅(医科)'!AW58</f>
        <v>2291</v>
      </c>
      <c r="AX58" s="77">
        <v>488</v>
      </c>
      <c r="AY58" s="77">
        <v>475</v>
      </c>
      <c r="AZ58" s="53">
        <f t="shared" si="21"/>
        <v>0.21300742034046269</v>
      </c>
      <c r="BA58" s="53">
        <f t="shared" si="22"/>
        <v>0.20733304233958971</v>
      </c>
      <c r="BB58" s="77">
        <v>54221040</v>
      </c>
      <c r="BC58" s="77">
        <v>53635150</v>
      </c>
      <c r="BD58" s="77">
        <f t="shared" si="23"/>
        <v>111108.68852459016</v>
      </c>
      <c r="BE58" s="77">
        <f t="shared" si="24"/>
        <v>112916.10526315789</v>
      </c>
      <c r="BF58" s="77">
        <f>'市区町村別_在宅(医科)'!BF58</f>
        <v>1037</v>
      </c>
      <c r="BG58" s="77">
        <v>298</v>
      </c>
      <c r="BH58" s="77">
        <v>285</v>
      </c>
      <c r="BI58" s="53">
        <f t="shared" si="25"/>
        <v>0.28736740597878496</v>
      </c>
      <c r="BJ58" s="53">
        <f t="shared" si="26"/>
        <v>0.27483124397299902</v>
      </c>
      <c r="BK58" s="77">
        <v>30617860</v>
      </c>
      <c r="BL58" s="77">
        <v>30082070</v>
      </c>
      <c r="BM58" s="77">
        <f t="shared" si="27"/>
        <v>102744.4966442953</v>
      </c>
      <c r="BN58" s="77">
        <f t="shared" si="28"/>
        <v>105551.12280701754</v>
      </c>
      <c r="BO58" s="77">
        <f>'市区町村別_在宅(医科)'!BO58</f>
        <v>22912</v>
      </c>
      <c r="BP58" s="77">
        <f t="shared" si="52"/>
        <v>1689</v>
      </c>
      <c r="BQ58" s="77">
        <f t="shared" si="52"/>
        <v>1648</v>
      </c>
      <c r="BR58" s="53">
        <f t="shared" si="30"/>
        <v>7.371682960893855E-2</v>
      </c>
      <c r="BS58" s="53">
        <f t="shared" si="31"/>
        <v>7.1927374301675978E-2</v>
      </c>
      <c r="BT58" s="77">
        <f t="shared" si="53"/>
        <v>192531240</v>
      </c>
      <c r="BU58" s="77">
        <f t="shared" si="53"/>
        <v>190326390</v>
      </c>
      <c r="BV58" s="77">
        <f t="shared" si="33"/>
        <v>113991.26110124333</v>
      </c>
      <c r="BW58" s="77">
        <f t="shared" si="34"/>
        <v>115489.31432038835</v>
      </c>
      <c r="BY58" s="90">
        <v>52</v>
      </c>
      <c r="BZ58" s="169" t="s">
        <v>5</v>
      </c>
      <c r="CA58" s="133">
        <v>21754</v>
      </c>
      <c r="CB58" s="133">
        <v>1579</v>
      </c>
      <c r="CC58" s="133">
        <v>1534</v>
      </c>
      <c r="CD58" s="27">
        <v>7.2584352303024735E-2</v>
      </c>
      <c r="CE58" s="27">
        <v>7.0515767215224789E-2</v>
      </c>
      <c r="CF58" s="133">
        <v>177305710</v>
      </c>
      <c r="CG58" s="133">
        <v>175489050</v>
      </c>
      <c r="CH58" s="133">
        <v>112289.87333755541</v>
      </c>
      <c r="CI58" s="133">
        <v>114399.64146023468</v>
      </c>
      <c r="CK58" s="42" t="str">
        <f t="shared" si="35"/>
        <v>富田林市</v>
      </c>
      <c r="CL58" s="86">
        <f t="shared" si="54"/>
        <v>6.8888888888888888E-2</v>
      </c>
      <c r="CM58" s="86">
        <f t="shared" si="37"/>
        <v>6.9000000000000006E-2</v>
      </c>
      <c r="CN58" s="86">
        <f t="shared" si="38"/>
        <v>6.8419746961051853E-2</v>
      </c>
      <c r="CO58" s="86">
        <f t="shared" si="39"/>
        <v>6.8000000000000005E-2</v>
      </c>
      <c r="CP58" s="136">
        <f t="shared" si="40"/>
        <v>0.10000000000000009</v>
      </c>
      <c r="CQ58" s="42" t="str">
        <f t="shared" si="41"/>
        <v>富田林市</v>
      </c>
      <c r="CR58" s="86">
        <f t="shared" si="55"/>
        <v>6.8888888888888888E-2</v>
      </c>
      <c r="CS58" s="86">
        <f t="shared" si="42"/>
        <v>6.9000000000000006E-2</v>
      </c>
      <c r="CT58" s="86">
        <f t="shared" si="43"/>
        <v>6.8419746961051853E-2</v>
      </c>
      <c r="CU58" s="86">
        <f t="shared" si="44"/>
        <v>6.8000000000000005E-2</v>
      </c>
      <c r="CV58" s="136">
        <f t="shared" si="45"/>
        <v>0.10000000000000009</v>
      </c>
      <c r="CW58" s="43"/>
      <c r="CX58" s="86">
        <f t="shared" si="46"/>
        <v>7.6999999999999999E-2</v>
      </c>
      <c r="CY58" s="86">
        <f t="shared" si="47"/>
        <v>7.4999999999999997E-2</v>
      </c>
      <c r="CZ58" s="136">
        <f t="shared" si="48"/>
        <v>0.20000000000000018</v>
      </c>
      <c r="DA58" s="86">
        <f t="shared" si="49"/>
        <v>7.6999999999999999E-2</v>
      </c>
      <c r="DB58" s="86">
        <f t="shared" si="50"/>
        <v>7.4999999999999997E-2</v>
      </c>
      <c r="DC58" s="136">
        <f t="shared" si="51"/>
        <v>0.20000000000000018</v>
      </c>
      <c r="DD58" s="149">
        <v>0</v>
      </c>
    </row>
    <row r="59" spans="2:108" s="15" customFormat="1" ht="13.5" customHeight="1">
      <c r="B59" s="52">
        <v>53</v>
      </c>
      <c r="C59" s="169" t="s">
        <v>20</v>
      </c>
      <c r="D59" s="133">
        <f>'市区町村別_在宅(医科)'!D59</f>
        <v>15</v>
      </c>
      <c r="E59" s="77">
        <v>2</v>
      </c>
      <c r="F59" s="77">
        <v>2</v>
      </c>
      <c r="G59" s="53">
        <f t="shared" si="1"/>
        <v>0.13333333333333333</v>
      </c>
      <c r="H59" s="53">
        <f t="shared" si="2"/>
        <v>0.13333333333333333</v>
      </c>
      <c r="I59" s="77">
        <v>30920</v>
      </c>
      <c r="J59" s="77">
        <v>30920</v>
      </c>
      <c r="K59" s="77">
        <f t="shared" si="3"/>
        <v>15460</v>
      </c>
      <c r="L59" s="77">
        <f t="shared" si="4"/>
        <v>15460</v>
      </c>
      <c r="M59" s="133">
        <f>'市区町村別_在宅(医科)'!M59</f>
        <v>65</v>
      </c>
      <c r="N59" s="77">
        <v>9</v>
      </c>
      <c r="O59" s="77">
        <v>9</v>
      </c>
      <c r="P59" s="53">
        <f t="shared" si="5"/>
        <v>0.13846153846153847</v>
      </c>
      <c r="Q59" s="53">
        <f t="shared" si="6"/>
        <v>0.13846153846153847</v>
      </c>
      <c r="R59" s="77">
        <v>1645990</v>
      </c>
      <c r="S59" s="77">
        <v>1645990</v>
      </c>
      <c r="T59" s="77">
        <f t="shared" si="7"/>
        <v>182887.77777777778</v>
      </c>
      <c r="U59" s="77">
        <f t="shared" si="8"/>
        <v>182887.77777777778</v>
      </c>
      <c r="V59" s="133">
        <f>'市区町村別_在宅(医科)'!V59</f>
        <v>4664</v>
      </c>
      <c r="W59" s="77">
        <v>67</v>
      </c>
      <c r="X59" s="77">
        <v>67</v>
      </c>
      <c r="Y59" s="53">
        <f t="shared" si="9"/>
        <v>1.4365351629502573E-2</v>
      </c>
      <c r="Z59" s="53">
        <f t="shared" si="10"/>
        <v>1.4365351629502573E-2</v>
      </c>
      <c r="AA59" s="77">
        <v>8425240</v>
      </c>
      <c r="AB59" s="77">
        <v>8425240</v>
      </c>
      <c r="AC59" s="77">
        <f t="shared" si="11"/>
        <v>125749.85074626865</v>
      </c>
      <c r="AD59" s="77">
        <f t="shared" si="12"/>
        <v>125749.85074626865</v>
      </c>
      <c r="AE59" s="77">
        <f>'市区町村別_在宅(医科)'!AE59</f>
        <v>3987</v>
      </c>
      <c r="AF59" s="77">
        <v>167</v>
      </c>
      <c r="AG59" s="77">
        <v>167</v>
      </c>
      <c r="AH59" s="53">
        <f t="shared" si="13"/>
        <v>4.18861299222473E-2</v>
      </c>
      <c r="AI59" s="53">
        <f t="shared" si="14"/>
        <v>4.18861299222473E-2</v>
      </c>
      <c r="AJ59" s="77">
        <v>26199510</v>
      </c>
      <c r="AK59" s="77">
        <v>26199510</v>
      </c>
      <c r="AL59" s="77">
        <f t="shared" si="15"/>
        <v>156883.29341317364</v>
      </c>
      <c r="AM59" s="77">
        <f t="shared" si="16"/>
        <v>156883.29341317364</v>
      </c>
      <c r="AN59" s="77">
        <f>'市区町村別_在宅(医科)'!AN59</f>
        <v>2409</v>
      </c>
      <c r="AO59" s="77">
        <v>248</v>
      </c>
      <c r="AP59" s="77">
        <v>248</v>
      </c>
      <c r="AQ59" s="53">
        <f t="shared" si="17"/>
        <v>0.10294728102947281</v>
      </c>
      <c r="AR59" s="53">
        <f t="shared" si="18"/>
        <v>0.10294728102947281</v>
      </c>
      <c r="AS59" s="77">
        <v>30639840</v>
      </c>
      <c r="AT59" s="77">
        <v>30639840</v>
      </c>
      <c r="AU59" s="77">
        <f t="shared" si="19"/>
        <v>123547.74193548386</v>
      </c>
      <c r="AV59" s="77">
        <f t="shared" si="20"/>
        <v>123547.74193548386</v>
      </c>
      <c r="AW59" s="77">
        <f>'市区町村別_在宅(医科)'!AW59</f>
        <v>1185</v>
      </c>
      <c r="AX59" s="77">
        <v>212</v>
      </c>
      <c r="AY59" s="77">
        <v>212</v>
      </c>
      <c r="AZ59" s="53">
        <f t="shared" si="21"/>
        <v>0.17890295358649788</v>
      </c>
      <c r="BA59" s="53">
        <f t="shared" si="22"/>
        <v>0.17890295358649788</v>
      </c>
      <c r="BB59" s="77">
        <v>25764830</v>
      </c>
      <c r="BC59" s="77">
        <v>25764830</v>
      </c>
      <c r="BD59" s="77">
        <f t="shared" si="23"/>
        <v>121532.21698113208</v>
      </c>
      <c r="BE59" s="77">
        <f t="shared" si="24"/>
        <v>121532.21698113208</v>
      </c>
      <c r="BF59" s="77">
        <f>'市区町村別_在宅(医科)'!BF59</f>
        <v>469</v>
      </c>
      <c r="BG59" s="77">
        <v>116</v>
      </c>
      <c r="BH59" s="77">
        <v>116</v>
      </c>
      <c r="BI59" s="53">
        <f t="shared" si="25"/>
        <v>0.24733475479744135</v>
      </c>
      <c r="BJ59" s="53">
        <f t="shared" si="26"/>
        <v>0.24733475479744135</v>
      </c>
      <c r="BK59" s="77">
        <v>12877060</v>
      </c>
      <c r="BL59" s="77">
        <v>12877060</v>
      </c>
      <c r="BM59" s="77">
        <f t="shared" si="27"/>
        <v>111009.13793103448</v>
      </c>
      <c r="BN59" s="77">
        <f t="shared" si="28"/>
        <v>111009.13793103448</v>
      </c>
      <c r="BO59" s="77">
        <f>'市区町村別_在宅(医科)'!BO59</f>
        <v>12794</v>
      </c>
      <c r="BP59" s="77">
        <f t="shared" si="52"/>
        <v>821</v>
      </c>
      <c r="BQ59" s="77">
        <f t="shared" si="52"/>
        <v>821</v>
      </c>
      <c r="BR59" s="53">
        <f t="shared" si="30"/>
        <v>6.417070501797717E-2</v>
      </c>
      <c r="BS59" s="53">
        <f t="shared" si="31"/>
        <v>6.417070501797717E-2</v>
      </c>
      <c r="BT59" s="77">
        <f t="shared" si="53"/>
        <v>105583390</v>
      </c>
      <c r="BU59" s="77">
        <f t="shared" si="53"/>
        <v>105583390</v>
      </c>
      <c r="BV59" s="77">
        <f t="shared" si="33"/>
        <v>128603.39829476249</v>
      </c>
      <c r="BW59" s="77">
        <f t="shared" si="34"/>
        <v>128603.39829476249</v>
      </c>
      <c r="BY59" s="90">
        <v>53</v>
      </c>
      <c r="BZ59" s="169" t="s">
        <v>20</v>
      </c>
      <c r="CA59" s="133">
        <v>12051</v>
      </c>
      <c r="CB59" s="133">
        <v>774</v>
      </c>
      <c r="CC59" s="133">
        <v>774</v>
      </c>
      <c r="CD59" s="27">
        <v>6.4227035100821506E-2</v>
      </c>
      <c r="CE59" s="27">
        <v>6.4227035100821506E-2</v>
      </c>
      <c r="CF59" s="133">
        <v>96803410</v>
      </c>
      <c r="CG59" s="133">
        <v>96803410</v>
      </c>
      <c r="CH59" s="133">
        <v>125069.00516795866</v>
      </c>
      <c r="CI59" s="133">
        <v>125069.00516795866</v>
      </c>
      <c r="CK59" s="42" t="str">
        <f t="shared" si="35"/>
        <v>守口市</v>
      </c>
      <c r="CL59" s="86">
        <f t="shared" si="54"/>
        <v>6.8825449851947454E-2</v>
      </c>
      <c r="CM59" s="86">
        <f t="shared" si="37"/>
        <v>6.9000000000000006E-2</v>
      </c>
      <c r="CN59" s="86">
        <f t="shared" si="38"/>
        <v>6.7753780550400752E-2</v>
      </c>
      <c r="CO59" s="86">
        <f t="shared" si="39"/>
        <v>6.8000000000000005E-2</v>
      </c>
      <c r="CP59" s="136">
        <f t="shared" si="40"/>
        <v>0.10000000000000009</v>
      </c>
      <c r="CQ59" s="42" t="str">
        <f t="shared" si="41"/>
        <v>堺市北区</v>
      </c>
      <c r="CR59" s="86">
        <f t="shared" si="55"/>
        <v>6.8591215033264596E-2</v>
      </c>
      <c r="CS59" s="86">
        <f t="shared" si="42"/>
        <v>6.9000000000000006E-2</v>
      </c>
      <c r="CT59" s="86">
        <f t="shared" si="43"/>
        <v>6.6840773688076394E-2</v>
      </c>
      <c r="CU59" s="86">
        <f t="shared" si="44"/>
        <v>6.7000000000000004E-2</v>
      </c>
      <c r="CV59" s="136">
        <f t="shared" si="45"/>
        <v>0.20000000000000018</v>
      </c>
      <c r="CW59" s="43"/>
      <c r="CX59" s="86">
        <f t="shared" si="46"/>
        <v>7.6999999999999999E-2</v>
      </c>
      <c r="CY59" s="86">
        <f t="shared" si="47"/>
        <v>7.4999999999999997E-2</v>
      </c>
      <c r="CZ59" s="136">
        <f t="shared" si="48"/>
        <v>0.20000000000000018</v>
      </c>
      <c r="DA59" s="86">
        <f t="shared" si="49"/>
        <v>7.6999999999999999E-2</v>
      </c>
      <c r="DB59" s="86">
        <f t="shared" si="50"/>
        <v>7.4999999999999997E-2</v>
      </c>
      <c r="DC59" s="136">
        <f t="shared" si="51"/>
        <v>0.20000000000000018</v>
      </c>
      <c r="DD59" s="149">
        <v>0</v>
      </c>
    </row>
    <row r="60" spans="2:108" s="15" customFormat="1" ht="13.5" customHeight="1">
      <c r="B60" s="52">
        <v>54</v>
      </c>
      <c r="C60" s="169" t="s">
        <v>25</v>
      </c>
      <c r="D60" s="133">
        <f>'市区町村別_在宅(医科)'!D60</f>
        <v>21</v>
      </c>
      <c r="E60" s="77">
        <v>6</v>
      </c>
      <c r="F60" s="77">
        <v>6</v>
      </c>
      <c r="G60" s="53">
        <f t="shared" si="1"/>
        <v>0.2857142857142857</v>
      </c>
      <c r="H60" s="53">
        <f t="shared" si="2"/>
        <v>0.2857142857142857</v>
      </c>
      <c r="I60" s="77">
        <v>651540</v>
      </c>
      <c r="J60" s="77">
        <v>651540</v>
      </c>
      <c r="K60" s="77">
        <f t="shared" si="3"/>
        <v>108590</v>
      </c>
      <c r="L60" s="77">
        <f t="shared" si="4"/>
        <v>108590</v>
      </c>
      <c r="M60" s="133">
        <f>'市区町村別_在宅(医科)'!M60</f>
        <v>102</v>
      </c>
      <c r="N60" s="77">
        <v>17</v>
      </c>
      <c r="O60" s="77">
        <v>17</v>
      </c>
      <c r="P60" s="53">
        <f t="shared" si="5"/>
        <v>0.16666666666666666</v>
      </c>
      <c r="Q60" s="53">
        <f t="shared" si="6"/>
        <v>0.16666666666666666</v>
      </c>
      <c r="R60" s="77">
        <v>3236040</v>
      </c>
      <c r="S60" s="77">
        <v>3236040</v>
      </c>
      <c r="T60" s="77">
        <f t="shared" si="7"/>
        <v>190355.29411764705</v>
      </c>
      <c r="U60" s="77">
        <f t="shared" si="8"/>
        <v>190355.29411764705</v>
      </c>
      <c r="V60" s="133">
        <f>'市区町村別_在宅(医科)'!V60</f>
        <v>7547</v>
      </c>
      <c r="W60" s="77">
        <v>186</v>
      </c>
      <c r="X60" s="77">
        <v>186</v>
      </c>
      <c r="Y60" s="53">
        <f t="shared" si="9"/>
        <v>2.4645554524976812E-2</v>
      </c>
      <c r="Z60" s="53">
        <f t="shared" si="10"/>
        <v>2.4645554524976812E-2</v>
      </c>
      <c r="AA60" s="77">
        <v>22305610</v>
      </c>
      <c r="AB60" s="77">
        <v>22305610</v>
      </c>
      <c r="AC60" s="77">
        <f t="shared" si="11"/>
        <v>119922.63440860216</v>
      </c>
      <c r="AD60" s="77">
        <f t="shared" si="12"/>
        <v>119922.63440860216</v>
      </c>
      <c r="AE60" s="77">
        <f>'市区町村別_在宅(医科)'!AE60</f>
        <v>6606</v>
      </c>
      <c r="AF60" s="77">
        <v>373</v>
      </c>
      <c r="AG60" s="77">
        <v>373</v>
      </c>
      <c r="AH60" s="53">
        <f t="shared" si="13"/>
        <v>5.6463820768997884E-2</v>
      </c>
      <c r="AI60" s="53">
        <f t="shared" si="14"/>
        <v>5.6463820768997884E-2</v>
      </c>
      <c r="AJ60" s="77">
        <v>50810130</v>
      </c>
      <c r="AK60" s="77">
        <v>50810130</v>
      </c>
      <c r="AL60" s="77">
        <f t="shared" si="15"/>
        <v>136220.18766756033</v>
      </c>
      <c r="AM60" s="77">
        <f t="shared" si="16"/>
        <v>136220.18766756033</v>
      </c>
      <c r="AN60" s="77">
        <f>'市区町村別_在宅(医科)'!AN60</f>
        <v>4042</v>
      </c>
      <c r="AO60" s="77">
        <v>491</v>
      </c>
      <c r="AP60" s="77">
        <v>491</v>
      </c>
      <c r="AQ60" s="53">
        <f t="shared" si="17"/>
        <v>0.1214745175655616</v>
      </c>
      <c r="AR60" s="53">
        <f t="shared" si="18"/>
        <v>0.1214745175655616</v>
      </c>
      <c r="AS60" s="77">
        <v>61354800</v>
      </c>
      <c r="AT60" s="77">
        <v>61354800</v>
      </c>
      <c r="AU60" s="77">
        <f t="shared" si="19"/>
        <v>124958.85947046844</v>
      </c>
      <c r="AV60" s="77">
        <f t="shared" si="20"/>
        <v>124958.85947046844</v>
      </c>
      <c r="AW60" s="77">
        <f>'市区町村別_在宅(医科)'!AW60</f>
        <v>2074</v>
      </c>
      <c r="AX60" s="77">
        <v>468</v>
      </c>
      <c r="AY60" s="77">
        <v>468</v>
      </c>
      <c r="AZ60" s="53">
        <f t="shared" si="21"/>
        <v>0.22565091610414659</v>
      </c>
      <c r="BA60" s="53">
        <f t="shared" si="22"/>
        <v>0.22565091610414659</v>
      </c>
      <c r="BB60" s="77">
        <v>58468300</v>
      </c>
      <c r="BC60" s="77">
        <v>58468300</v>
      </c>
      <c r="BD60" s="77">
        <f t="shared" si="23"/>
        <v>124932.26495726495</v>
      </c>
      <c r="BE60" s="77">
        <f t="shared" si="24"/>
        <v>124932.26495726495</v>
      </c>
      <c r="BF60" s="77">
        <f>'市区町村別_在宅(医科)'!BF60</f>
        <v>845</v>
      </c>
      <c r="BG60" s="77">
        <v>224</v>
      </c>
      <c r="BH60" s="77">
        <v>224</v>
      </c>
      <c r="BI60" s="53">
        <f t="shared" si="25"/>
        <v>0.26508875739644971</v>
      </c>
      <c r="BJ60" s="53">
        <f t="shared" si="26"/>
        <v>0.26508875739644971</v>
      </c>
      <c r="BK60" s="77">
        <v>27764250</v>
      </c>
      <c r="BL60" s="77">
        <v>27764250</v>
      </c>
      <c r="BM60" s="77">
        <f t="shared" si="27"/>
        <v>123947.54464285714</v>
      </c>
      <c r="BN60" s="77">
        <f t="shared" si="28"/>
        <v>123947.54464285714</v>
      </c>
      <c r="BO60" s="77">
        <f>'市区町村別_在宅(医科)'!BO60</f>
        <v>21237</v>
      </c>
      <c r="BP60" s="77">
        <f t="shared" si="52"/>
        <v>1765</v>
      </c>
      <c r="BQ60" s="77">
        <f t="shared" si="52"/>
        <v>1765</v>
      </c>
      <c r="BR60" s="53">
        <f t="shared" si="30"/>
        <v>8.3109667090455336E-2</v>
      </c>
      <c r="BS60" s="53">
        <f t="shared" si="31"/>
        <v>8.3109667090455336E-2</v>
      </c>
      <c r="BT60" s="77">
        <f t="shared" si="53"/>
        <v>224590670</v>
      </c>
      <c r="BU60" s="77">
        <f t="shared" si="53"/>
        <v>224590670</v>
      </c>
      <c r="BV60" s="77">
        <f t="shared" si="33"/>
        <v>127246.83852691218</v>
      </c>
      <c r="BW60" s="77">
        <f t="shared" si="34"/>
        <v>127246.83852691218</v>
      </c>
      <c r="BY60" s="90">
        <v>54</v>
      </c>
      <c r="BZ60" s="169" t="s">
        <v>25</v>
      </c>
      <c r="CA60" s="133">
        <v>20276</v>
      </c>
      <c r="CB60" s="133">
        <v>1584</v>
      </c>
      <c r="CC60" s="133">
        <v>1583</v>
      </c>
      <c r="CD60" s="27">
        <v>7.8121917537975927E-2</v>
      </c>
      <c r="CE60" s="27">
        <v>7.8072598145590852E-2</v>
      </c>
      <c r="CF60" s="133">
        <v>194345030</v>
      </c>
      <c r="CG60" s="133">
        <v>194335340</v>
      </c>
      <c r="CH60" s="133">
        <v>122692.56944444444</v>
      </c>
      <c r="CI60" s="133">
        <v>122763.95451674037</v>
      </c>
      <c r="CK60" s="42" t="str">
        <f t="shared" si="35"/>
        <v>堺市北区</v>
      </c>
      <c r="CL60" s="86">
        <f t="shared" si="54"/>
        <v>6.8824650818970545E-2</v>
      </c>
      <c r="CM60" s="86">
        <f t="shared" si="37"/>
        <v>6.9000000000000006E-2</v>
      </c>
      <c r="CN60" s="86">
        <f t="shared" si="38"/>
        <v>6.7248837019505431E-2</v>
      </c>
      <c r="CO60" s="86">
        <f t="shared" si="39"/>
        <v>6.7000000000000004E-2</v>
      </c>
      <c r="CP60" s="136">
        <f t="shared" si="40"/>
        <v>0.20000000000000018</v>
      </c>
      <c r="CQ60" s="42" t="str">
        <f t="shared" si="41"/>
        <v>忠岡町</v>
      </c>
      <c r="CR60" s="86">
        <f t="shared" si="55"/>
        <v>6.8454258675078858E-2</v>
      </c>
      <c r="CS60" s="86">
        <f t="shared" si="42"/>
        <v>6.8000000000000005E-2</v>
      </c>
      <c r="CT60" s="86">
        <f t="shared" si="43"/>
        <v>7.4086161879895557E-2</v>
      </c>
      <c r="CU60" s="86">
        <f t="shared" si="44"/>
        <v>7.3999999999999996E-2</v>
      </c>
      <c r="CV60" s="136">
        <f t="shared" si="45"/>
        <v>-0.5999999999999992</v>
      </c>
      <c r="CW60" s="43"/>
      <c r="CX60" s="86">
        <f t="shared" si="46"/>
        <v>7.6999999999999999E-2</v>
      </c>
      <c r="CY60" s="86">
        <f t="shared" si="47"/>
        <v>7.4999999999999997E-2</v>
      </c>
      <c r="CZ60" s="136">
        <f t="shared" si="48"/>
        <v>0.20000000000000018</v>
      </c>
      <c r="DA60" s="86">
        <f t="shared" si="49"/>
        <v>7.6999999999999999E-2</v>
      </c>
      <c r="DB60" s="86">
        <f t="shared" si="50"/>
        <v>7.4999999999999997E-2</v>
      </c>
      <c r="DC60" s="136">
        <f t="shared" si="51"/>
        <v>0.20000000000000018</v>
      </c>
      <c r="DD60" s="149">
        <v>0</v>
      </c>
    </row>
    <row r="61" spans="2:108" s="15" customFormat="1" ht="13.5" customHeight="1">
      <c r="B61" s="52">
        <v>55</v>
      </c>
      <c r="C61" s="169" t="s">
        <v>16</v>
      </c>
      <c r="D61" s="133">
        <f>'市区町村別_在宅(医科)'!D61</f>
        <v>26</v>
      </c>
      <c r="E61" s="77">
        <v>0</v>
      </c>
      <c r="F61" s="77">
        <v>0</v>
      </c>
      <c r="G61" s="53">
        <f t="shared" si="1"/>
        <v>0</v>
      </c>
      <c r="H61" s="53">
        <f t="shared" si="2"/>
        <v>0</v>
      </c>
      <c r="I61" s="77">
        <v>0</v>
      </c>
      <c r="J61" s="77">
        <v>0</v>
      </c>
      <c r="K61" s="77" t="str">
        <f t="shared" si="3"/>
        <v>-</v>
      </c>
      <c r="L61" s="77" t="str">
        <f t="shared" si="4"/>
        <v>-</v>
      </c>
      <c r="M61" s="133">
        <f>'市区町村別_在宅(医科)'!M61</f>
        <v>81</v>
      </c>
      <c r="N61" s="77">
        <v>7</v>
      </c>
      <c r="O61" s="77">
        <v>7</v>
      </c>
      <c r="P61" s="53">
        <f t="shared" si="5"/>
        <v>8.6419753086419748E-2</v>
      </c>
      <c r="Q61" s="53">
        <f t="shared" si="6"/>
        <v>8.6419753086419748E-2</v>
      </c>
      <c r="R61" s="77">
        <v>1174700</v>
      </c>
      <c r="S61" s="77">
        <v>1174700</v>
      </c>
      <c r="T61" s="77">
        <f t="shared" si="7"/>
        <v>167814.28571428571</v>
      </c>
      <c r="U61" s="77">
        <f t="shared" si="8"/>
        <v>167814.28571428571</v>
      </c>
      <c r="V61" s="133">
        <f>'市区町村別_在宅(医科)'!V61</f>
        <v>7622</v>
      </c>
      <c r="W61" s="77">
        <v>155</v>
      </c>
      <c r="X61" s="77">
        <v>155</v>
      </c>
      <c r="Y61" s="53">
        <f t="shared" si="9"/>
        <v>2.0335869850432956E-2</v>
      </c>
      <c r="Z61" s="53">
        <f t="shared" si="10"/>
        <v>2.0335869850432956E-2</v>
      </c>
      <c r="AA61" s="77">
        <v>21138480</v>
      </c>
      <c r="AB61" s="77">
        <v>21138480</v>
      </c>
      <c r="AC61" s="77">
        <f t="shared" si="11"/>
        <v>136377.29032258064</v>
      </c>
      <c r="AD61" s="77">
        <f t="shared" si="12"/>
        <v>136377.29032258064</v>
      </c>
      <c r="AE61" s="77">
        <f>'市区町村別_在宅(医科)'!AE61</f>
        <v>7263</v>
      </c>
      <c r="AF61" s="77">
        <v>364</v>
      </c>
      <c r="AG61" s="77">
        <v>364</v>
      </c>
      <c r="AH61" s="53">
        <f t="shared" si="13"/>
        <v>5.0117031529670932E-2</v>
      </c>
      <c r="AI61" s="53">
        <f t="shared" si="14"/>
        <v>5.0117031529670932E-2</v>
      </c>
      <c r="AJ61" s="77">
        <v>50249200</v>
      </c>
      <c r="AK61" s="77">
        <v>50249200</v>
      </c>
      <c r="AL61" s="77">
        <f t="shared" si="15"/>
        <v>138047.25274725276</v>
      </c>
      <c r="AM61" s="77">
        <f t="shared" si="16"/>
        <v>138047.25274725276</v>
      </c>
      <c r="AN61" s="77">
        <f>'市区町村別_在宅(医科)'!AN61</f>
        <v>4448</v>
      </c>
      <c r="AO61" s="77">
        <v>394</v>
      </c>
      <c r="AP61" s="77">
        <v>394</v>
      </c>
      <c r="AQ61" s="53">
        <f t="shared" si="17"/>
        <v>8.8579136690647486E-2</v>
      </c>
      <c r="AR61" s="53">
        <f t="shared" si="18"/>
        <v>8.8579136690647486E-2</v>
      </c>
      <c r="AS61" s="77">
        <v>53357820</v>
      </c>
      <c r="AT61" s="77">
        <v>53357820</v>
      </c>
      <c r="AU61" s="77">
        <f t="shared" si="19"/>
        <v>135425.93908629441</v>
      </c>
      <c r="AV61" s="77">
        <f t="shared" si="20"/>
        <v>135425.93908629441</v>
      </c>
      <c r="AW61" s="77">
        <f>'市区町村別_在宅(医科)'!AW61</f>
        <v>1923</v>
      </c>
      <c r="AX61" s="77">
        <v>342</v>
      </c>
      <c r="AY61" s="77">
        <v>341</v>
      </c>
      <c r="AZ61" s="53">
        <f t="shared" si="21"/>
        <v>0.17784711388455537</v>
      </c>
      <c r="BA61" s="53">
        <f t="shared" si="22"/>
        <v>0.17732709308372335</v>
      </c>
      <c r="BB61" s="77">
        <v>46672310</v>
      </c>
      <c r="BC61" s="77">
        <v>46605220</v>
      </c>
      <c r="BD61" s="77">
        <f t="shared" si="23"/>
        <v>136468.74269005848</v>
      </c>
      <c r="BE61" s="77">
        <f t="shared" si="24"/>
        <v>136672.19941348972</v>
      </c>
      <c r="BF61" s="77">
        <f>'市区町村別_在宅(医科)'!BF61</f>
        <v>612</v>
      </c>
      <c r="BG61" s="77">
        <v>118</v>
      </c>
      <c r="BH61" s="77">
        <v>118</v>
      </c>
      <c r="BI61" s="53">
        <f t="shared" si="25"/>
        <v>0.19281045751633988</v>
      </c>
      <c r="BJ61" s="53">
        <f t="shared" si="26"/>
        <v>0.19281045751633988</v>
      </c>
      <c r="BK61" s="77">
        <v>17977450</v>
      </c>
      <c r="BL61" s="77">
        <v>17977450</v>
      </c>
      <c r="BM61" s="77">
        <f t="shared" si="27"/>
        <v>152351.27118644069</v>
      </c>
      <c r="BN61" s="77">
        <f t="shared" si="28"/>
        <v>152351.27118644069</v>
      </c>
      <c r="BO61" s="77">
        <f>'市区町村別_在宅(医科)'!BO61</f>
        <v>21975</v>
      </c>
      <c r="BP61" s="77">
        <f t="shared" si="52"/>
        <v>1380</v>
      </c>
      <c r="BQ61" s="77">
        <f t="shared" si="52"/>
        <v>1379</v>
      </c>
      <c r="BR61" s="53">
        <f t="shared" si="30"/>
        <v>6.2798634812286688E-2</v>
      </c>
      <c r="BS61" s="53">
        <f t="shared" si="31"/>
        <v>6.2753128555176341E-2</v>
      </c>
      <c r="BT61" s="77">
        <f t="shared" si="53"/>
        <v>190569960</v>
      </c>
      <c r="BU61" s="77">
        <f t="shared" si="53"/>
        <v>190502870</v>
      </c>
      <c r="BV61" s="77">
        <f t="shared" si="33"/>
        <v>138094.17391304349</v>
      </c>
      <c r="BW61" s="77">
        <f t="shared" si="34"/>
        <v>138145.66352429296</v>
      </c>
      <c r="BY61" s="90">
        <v>55</v>
      </c>
      <c r="BZ61" s="169" t="s">
        <v>16</v>
      </c>
      <c r="CA61" s="133">
        <v>21086</v>
      </c>
      <c r="CB61" s="133">
        <v>1307</v>
      </c>
      <c r="CC61" s="133">
        <v>1307</v>
      </c>
      <c r="CD61" s="27">
        <v>6.1984254955894907E-2</v>
      </c>
      <c r="CE61" s="27">
        <v>6.1984254955894907E-2</v>
      </c>
      <c r="CF61" s="133">
        <v>173345450</v>
      </c>
      <c r="CG61" s="133">
        <v>173345450</v>
      </c>
      <c r="CH61" s="133">
        <v>132628.50038255547</v>
      </c>
      <c r="CI61" s="133">
        <v>132628.50038255547</v>
      </c>
      <c r="CK61" s="42" t="str">
        <f t="shared" si="35"/>
        <v>忠岡町</v>
      </c>
      <c r="CL61" s="86">
        <f t="shared" si="54"/>
        <v>6.8454258675078858E-2</v>
      </c>
      <c r="CM61" s="86">
        <f t="shared" si="37"/>
        <v>6.8000000000000005E-2</v>
      </c>
      <c r="CN61" s="86">
        <f t="shared" si="38"/>
        <v>7.4086161879895557E-2</v>
      </c>
      <c r="CO61" s="86">
        <f t="shared" si="39"/>
        <v>7.3999999999999996E-2</v>
      </c>
      <c r="CP61" s="136">
        <f t="shared" si="40"/>
        <v>-0.5999999999999992</v>
      </c>
      <c r="CQ61" s="42" t="str">
        <f t="shared" si="41"/>
        <v>此花区</v>
      </c>
      <c r="CR61" s="86">
        <f t="shared" si="55"/>
        <v>6.819022945965951E-2</v>
      </c>
      <c r="CS61" s="86">
        <f t="shared" si="42"/>
        <v>6.8000000000000005E-2</v>
      </c>
      <c r="CT61" s="86">
        <f t="shared" si="43"/>
        <v>7.0695443645083927E-2</v>
      </c>
      <c r="CU61" s="86">
        <f t="shared" si="44"/>
        <v>7.0999999999999994E-2</v>
      </c>
      <c r="CV61" s="136">
        <f t="shared" si="45"/>
        <v>-0.29999999999999888</v>
      </c>
      <c r="CW61" s="43"/>
      <c r="CX61" s="86">
        <f t="shared" si="46"/>
        <v>7.6999999999999999E-2</v>
      </c>
      <c r="CY61" s="86">
        <f t="shared" si="47"/>
        <v>7.4999999999999997E-2</v>
      </c>
      <c r="CZ61" s="136">
        <f t="shared" si="48"/>
        <v>0.20000000000000018</v>
      </c>
      <c r="DA61" s="86">
        <f t="shared" si="49"/>
        <v>7.6999999999999999E-2</v>
      </c>
      <c r="DB61" s="86">
        <f t="shared" si="50"/>
        <v>7.4999999999999997E-2</v>
      </c>
      <c r="DC61" s="136">
        <f t="shared" si="51"/>
        <v>0.20000000000000018</v>
      </c>
      <c r="DD61" s="149">
        <v>0</v>
      </c>
    </row>
    <row r="62" spans="2:108" s="15" customFormat="1" ht="13.5" customHeight="1">
      <c r="B62" s="52">
        <v>56</v>
      </c>
      <c r="C62" s="169" t="s">
        <v>10</v>
      </c>
      <c r="D62" s="133">
        <f>'市区町村別_在宅(医科)'!D62</f>
        <v>5</v>
      </c>
      <c r="E62" s="77">
        <v>0</v>
      </c>
      <c r="F62" s="77">
        <v>0</v>
      </c>
      <c r="G62" s="53">
        <f t="shared" si="1"/>
        <v>0</v>
      </c>
      <c r="H62" s="53">
        <f t="shared" si="2"/>
        <v>0</v>
      </c>
      <c r="I62" s="77">
        <v>0</v>
      </c>
      <c r="J62" s="77">
        <v>0</v>
      </c>
      <c r="K62" s="77" t="str">
        <f t="shared" si="3"/>
        <v>-</v>
      </c>
      <c r="L62" s="77" t="str">
        <f t="shared" si="4"/>
        <v>-</v>
      </c>
      <c r="M62" s="133">
        <f>'市区町村別_在宅(医科)'!M62</f>
        <v>50</v>
      </c>
      <c r="N62" s="77">
        <v>6</v>
      </c>
      <c r="O62" s="77">
        <v>6</v>
      </c>
      <c r="P62" s="53">
        <f t="shared" si="5"/>
        <v>0.12</v>
      </c>
      <c r="Q62" s="53">
        <f t="shared" si="6"/>
        <v>0.12</v>
      </c>
      <c r="R62" s="77">
        <v>1017000</v>
      </c>
      <c r="S62" s="77">
        <v>1017000</v>
      </c>
      <c r="T62" s="77">
        <f t="shared" si="7"/>
        <v>169500</v>
      </c>
      <c r="U62" s="77">
        <f t="shared" si="8"/>
        <v>169500</v>
      </c>
      <c r="V62" s="133">
        <f>'市区町村別_在宅(医科)'!V62</f>
        <v>5336</v>
      </c>
      <c r="W62" s="77">
        <v>118</v>
      </c>
      <c r="X62" s="77">
        <v>118</v>
      </c>
      <c r="Y62" s="53">
        <f t="shared" si="9"/>
        <v>2.2113943028485756E-2</v>
      </c>
      <c r="Z62" s="53">
        <f t="shared" si="10"/>
        <v>2.2113943028485756E-2</v>
      </c>
      <c r="AA62" s="77">
        <v>17146260</v>
      </c>
      <c r="AB62" s="77">
        <v>17146260</v>
      </c>
      <c r="AC62" s="77">
        <f t="shared" si="11"/>
        <v>145307.28813559323</v>
      </c>
      <c r="AD62" s="77">
        <f t="shared" si="12"/>
        <v>145307.28813559323</v>
      </c>
      <c r="AE62" s="77">
        <f>'市区町村別_在宅(医科)'!AE62</f>
        <v>4627</v>
      </c>
      <c r="AF62" s="77">
        <v>206</v>
      </c>
      <c r="AG62" s="77">
        <v>206</v>
      </c>
      <c r="AH62" s="53">
        <f t="shared" si="13"/>
        <v>4.4521288091636052E-2</v>
      </c>
      <c r="AI62" s="53">
        <f t="shared" si="14"/>
        <v>4.4521288091636052E-2</v>
      </c>
      <c r="AJ62" s="77">
        <v>26839840</v>
      </c>
      <c r="AK62" s="77">
        <v>26839840</v>
      </c>
      <c r="AL62" s="77">
        <f t="shared" si="15"/>
        <v>130290.4854368932</v>
      </c>
      <c r="AM62" s="77">
        <f t="shared" si="16"/>
        <v>130290.4854368932</v>
      </c>
      <c r="AN62" s="77">
        <f>'市区町村別_在宅(医科)'!AN62</f>
        <v>2584</v>
      </c>
      <c r="AO62" s="77">
        <v>279</v>
      </c>
      <c r="AP62" s="77">
        <v>279</v>
      </c>
      <c r="AQ62" s="53">
        <f t="shared" si="17"/>
        <v>0.10797213622291021</v>
      </c>
      <c r="AR62" s="53">
        <f t="shared" si="18"/>
        <v>0.10797213622291021</v>
      </c>
      <c r="AS62" s="77">
        <v>37589320</v>
      </c>
      <c r="AT62" s="77">
        <v>37589320</v>
      </c>
      <c r="AU62" s="77">
        <f t="shared" si="19"/>
        <v>134728.74551971327</v>
      </c>
      <c r="AV62" s="77">
        <f t="shared" si="20"/>
        <v>134728.74551971327</v>
      </c>
      <c r="AW62" s="77">
        <f>'市区町村別_在宅(医科)'!AW62</f>
        <v>1141</v>
      </c>
      <c r="AX62" s="77">
        <v>220</v>
      </c>
      <c r="AY62" s="77">
        <v>220</v>
      </c>
      <c r="AZ62" s="53">
        <f t="shared" si="21"/>
        <v>0.19281332164767748</v>
      </c>
      <c r="BA62" s="53">
        <f t="shared" si="22"/>
        <v>0.19281332164767748</v>
      </c>
      <c r="BB62" s="77">
        <v>27585700</v>
      </c>
      <c r="BC62" s="77">
        <v>27585700</v>
      </c>
      <c r="BD62" s="77">
        <f t="shared" si="23"/>
        <v>125389.54545454546</v>
      </c>
      <c r="BE62" s="77">
        <f t="shared" si="24"/>
        <v>125389.54545454546</v>
      </c>
      <c r="BF62" s="77">
        <f>'市区町村別_在宅(医科)'!BF62</f>
        <v>462</v>
      </c>
      <c r="BG62" s="77">
        <v>118</v>
      </c>
      <c r="BH62" s="77">
        <v>118</v>
      </c>
      <c r="BI62" s="53">
        <f t="shared" si="25"/>
        <v>0.25541125541125542</v>
      </c>
      <c r="BJ62" s="53">
        <f t="shared" si="26"/>
        <v>0.25541125541125542</v>
      </c>
      <c r="BK62" s="77">
        <v>15208810</v>
      </c>
      <c r="BL62" s="77">
        <v>15208810</v>
      </c>
      <c r="BM62" s="77">
        <f t="shared" si="27"/>
        <v>128888.22033898305</v>
      </c>
      <c r="BN62" s="77">
        <f t="shared" si="28"/>
        <v>128888.22033898305</v>
      </c>
      <c r="BO62" s="77">
        <f>'市区町村別_在宅(医科)'!BO62</f>
        <v>14205</v>
      </c>
      <c r="BP62" s="77">
        <f t="shared" si="52"/>
        <v>947</v>
      </c>
      <c r="BQ62" s="77">
        <f t="shared" si="52"/>
        <v>947</v>
      </c>
      <c r="BR62" s="53">
        <f t="shared" si="30"/>
        <v>6.6666666666666666E-2</v>
      </c>
      <c r="BS62" s="53">
        <f t="shared" si="31"/>
        <v>6.6666666666666666E-2</v>
      </c>
      <c r="BT62" s="77">
        <f t="shared" si="53"/>
        <v>125386930</v>
      </c>
      <c r="BU62" s="77">
        <f t="shared" si="53"/>
        <v>125386930</v>
      </c>
      <c r="BV62" s="77">
        <f t="shared" si="33"/>
        <v>132404.36114044351</v>
      </c>
      <c r="BW62" s="77">
        <f t="shared" si="34"/>
        <v>132404.36114044351</v>
      </c>
      <c r="BY62" s="90">
        <v>56</v>
      </c>
      <c r="BZ62" s="169" t="s">
        <v>10</v>
      </c>
      <c r="CA62" s="133">
        <v>13466</v>
      </c>
      <c r="CB62" s="133">
        <v>873</v>
      </c>
      <c r="CC62" s="133">
        <v>873</v>
      </c>
      <c r="CD62" s="27">
        <v>6.4829942076340408E-2</v>
      </c>
      <c r="CE62" s="27">
        <v>6.4829942076340408E-2</v>
      </c>
      <c r="CF62" s="133">
        <v>107102490</v>
      </c>
      <c r="CG62" s="133">
        <v>107102490</v>
      </c>
      <c r="CH62" s="133">
        <v>122683.264604811</v>
      </c>
      <c r="CI62" s="133">
        <v>122683.264604811</v>
      </c>
      <c r="CK62" s="42" t="str">
        <f t="shared" si="35"/>
        <v>此花区</v>
      </c>
      <c r="CL62" s="86">
        <f t="shared" si="54"/>
        <v>6.819022945965951E-2</v>
      </c>
      <c r="CM62" s="86">
        <f t="shared" si="37"/>
        <v>6.8000000000000005E-2</v>
      </c>
      <c r="CN62" s="86">
        <f t="shared" si="38"/>
        <v>7.0695443645083927E-2</v>
      </c>
      <c r="CO62" s="86">
        <f t="shared" si="39"/>
        <v>7.0999999999999994E-2</v>
      </c>
      <c r="CP62" s="136">
        <f t="shared" si="40"/>
        <v>-0.29999999999999888</v>
      </c>
      <c r="CQ62" s="42" t="str">
        <f t="shared" si="41"/>
        <v>守口市</v>
      </c>
      <c r="CR62" s="86">
        <f t="shared" si="55"/>
        <v>6.8180092627742772E-2</v>
      </c>
      <c r="CS62" s="86">
        <f t="shared" si="42"/>
        <v>6.8000000000000005E-2</v>
      </c>
      <c r="CT62" s="86">
        <f t="shared" si="43"/>
        <v>6.7201010779010542E-2</v>
      </c>
      <c r="CU62" s="86">
        <f t="shared" si="44"/>
        <v>6.7000000000000004E-2</v>
      </c>
      <c r="CV62" s="136">
        <f t="shared" si="45"/>
        <v>0.10000000000000009</v>
      </c>
      <c r="CW62" s="43"/>
      <c r="CX62" s="86">
        <f t="shared" si="46"/>
        <v>7.6999999999999999E-2</v>
      </c>
      <c r="CY62" s="86">
        <f t="shared" si="47"/>
        <v>7.4999999999999997E-2</v>
      </c>
      <c r="CZ62" s="136">
        <f t="shared" si="48"/>
        <v>0.20000000000000018</v>
      </c>
      <c r="DA62" s="86">
        <f t="shared" si="49"/>
        <v>7.6999999999999999E-2</v>
      </c>
      <c r="DB62" s="86">
        <f t="shared" si="50"/>
        <v>7.4999999999999997E-2</v>
      </c>
      <c r="DC62" s="136">
        <f t="shared" si="51"/>
        <v>0.20000000000000018</v>
      </c>
      <c r="DD62" s="149">
        <v>0</v>
      </c>
    </row>
    <row r="63" spans="2:108" s="15" customFormat="1" ht="13.5" customHeight="1">
      <c r="B63" s="52">
        <v>57</v>
      </c>
      <c r="C63" s="169" t="s">
        <v>44</v>
      </c>
      <c r="D63" s="133">
        <f>'市区町村別_在宅(医科)'!D63</f>
        <v>9</v>
      </c>
      <c r="E63" s="77">
        <v>0</v>
      </c>
      <c r="F63" s="77">
        <v>0</v>
      </c>
      <c r="G63" s="53">
        <f t="shared" si="1"/>
        <v>0</v>
      </c>
      <c r="H63" s="53">
        <f t="shared" si="2"/>
        <v>0</v>
      </c>
      <c r="I63" s="77">
        <v>0</v>
      </c>
      <c r="J63" s="77">
        <v>0</v>
      </c>
      <c r="K63" s="77" t="str">
        <f t="shared" si="3"/>
        <v>-</v>
      </c>
      <c r="L63" s="77" t="str">
        <f t="shared" si="4"/>
        <v>-</v>
      </c>
      <c r="M63" s="133">
        <f>'市区町村別_在宅(医科)'!M63</f>
        <v>49</v>
      </c>
      <c r="N63" s="77">
        <v>6</v>
      </c>
      <c r="O63" s="77">
        <v>6</v>
      </c>
      <c r="P63" s="53">
        <f t="shared" si="5"/>
        <v>0.12244897959183673</v>
      </c>
      <c r="Q63" s="53">
        <f t="shared" si="6"/>
        <v>0.12244897959183673</v>
      </c>
      <c r="R63" s="77">
        <v>740790</v>
      </c>
      <c r="S63" s="77">
        <v>740790</v>
      </c>
      <c r="T63" s="77">
        <f t="shared" si="7"/>
        <v>123465</v>
      </c>
      <c r="U63" s="77">
        <f t="shared" si="8"/>
        <v>123465</v>
      </c>
      <c r="V63" s="133">
        <f>'市区町村別_在宅(医科)'!V63</f>
        <v>3510</v>
      </c>
      <c r="W63" s="77">
        <v>56</v>
      </c>
      <c r="X63" s="77">
        <v>56</v>
      </c>
      <c r="Y63" s="53">
        <f t="shared" si="9"/>
        <v>1.5954415954415956E-2</v>
      </c>
      <c r="Z63" s="53">
        <f t="shared" si="10"/>
        <v>1.5954415954415956E-2</v>
      </c>
      <c r="AA63" s="77">
        <v>7477260</v>
      </c>
      <c r="AB63" s="77">
        <v>7477260</v>
      </c>
      <c r="AC63" s="77">
        <f t="shared" si="11"/>
        <v>133522.5</v>
      </c>
      <c r="AD63" s="77">
        <f t="shared" si="12"/>
        <v>133522.5</v>
      </c>
      <c r="AE63" s="77">
        <f>'市区町村別_在宅(医科)'!AE63</f>
        <v>3010</v>
      </c>
      <c r="AF63" s="77">
        <v>131</v>
      </c>
      <c r="AG63" s="77">
        <v>131</v>
      </c>
      <c r="AH63" s="53">
        <f t="shared" si="13"/>
        <v>4.3521594684385385E-2</v>
      </c>
      <c r="AI63" s="53">
        <f t="shared" si="14"/>
        <v>4.3521594684385385E-2</v>
      </c>
      <c r="AJ63" s="77">
        <v>15654640</v>
      </c>
      <c r="AK63" s="77">
        <v>15654640</v>
      </c>
      <c r="AL63" s="77">
        <f t="shared" si="15"/>
        <v>119501.06870229008</v>
      </c>
      <c r="AM63" s="77">
        <f t="shared" si="16"/>
        <v>119501.06870229008</v>
      </c>
      <c r="AN63" s="77">
        <f>'市区町村別_在宅(医科)'!AN63</f>
        <v>1944</v>
      </c>
      <c r="AO63" s="77">
        <v>189</v>
      </c>
      <c r="AP63" s="77">
        <v>189</v>
      </c>
      <c r="AQ63" s="53">
        <f t="shared" si="17"/>
        <v>9.7222222222222224E-2</v>
      </c>
      <c r="AR63" s="53">
        <f t="shared" si="18"/>
        <v>9.7222222222222224E-2</v>
      </c>
      <c r="AS63" s="77">
        <v>23854790</v>
      </c>
      <c r="AT63" s="77">
        <v>23854790</v>
      </c>
      <c r="AU63" s="77">
        <f t="shared" si="19"/>
        <v>126215.82010582011</v>
      </c>
      <c r="AV63" s="77">
        <f t="shared" si="20"/>
        <v>126215.82010582011</v>
      </c>
      <c r="AW63" s="77">
        <f>'市区町村別_在宅(医科)'!AW63</f>
        <v>1065</v>
      </c>
      <c r="AX63" s="77">
        <v>227</v>
      </c>
      <c r="AY63" s="77">
        <v>227</v>
      </c>
      <c r="AZ63" s="53">
        <f t="shared" si="21"/>
        <v>0.2131455399061033</v>
      </c>
      <c r="BA63" s="53">
        <f t="shared" si="22"/>
        <v>0.2131455399061033</v>
      </c>
      <c r="BB63" s="77">
        <v>29099510</v>
      </c>
      <c r="BC63" s="77">
        <v>29099510</v>
      </c>
      <c r="BD63" s="77">
        <f t="shared" si="23"/>
        <v>128191.67400881057</v>
      </c>
      <c r="BE63" s="77">
        <f t="shared" si="24"/>
        <v>128191.67400881057</v>
      </c>
      <c r="BF63" s="77">
        <f>'市区町村別_在宅(医科)'!BF63</f>
        <v>419</v>
      </c>
      <c r="BG63" s="77">
        <v>120</v>
      </c>
      <c r="BH63" s="77">
        <v>120</v>
      </c>
      <c r="BI63" s="53">
        <f t="shared" si="25"/>
        <v>0.28639618138424822</v>
      </c>
      <c r="BJ63" s="53">
        <f t="shared" si="26"/>
        <v>0.28639618138424822</v>
      </c>
      <c r="BK63" s="77">
        <v>13302000</v>
      </c>
      <c r="BL63" s="77">
        <v>13302000</v>
      </c>
      <c r="BM63" s="77">
        <f t="shared" si="27"/>
        <v>110850</v>
      </c>
      <c r="BN63" s="77">
        <f t="shared" si="28"/>
        <v>110850</v>
      </c>
      <c r="BO63" s="77">
        <f>'市区町村別_在宅(医科)'!BO63</f>
        <v>10006</v>
      </c>
      <c r="BP63" s="77">
        <f t="shared" si="52"/>
        <v>729</v>
      </c>
      <c r="BQ63" s="77">
        <f t="shared" si="52"/>
        <v>729</v>
      </c>
      <c r="BR63" s="53">
        <f t="shared" si="30"/>
        <v>7.285628622826304E-2</v>
      </c>
      <c r="BS63" s="53">
        <f t="shared" si="31"/>
        <v>7.285628622826304E-2</v>
      </c>
      <c r="BT63" s="77">
        <f t="shared" si="53"/>
        <v>90128990</v>
      </c>
      <c r="BU63" s="77">
        <f t="shared" si="53"/>
        <v>90128990</v>
      </c>
      <c r="BV63" s="77">
        <f t="shared" si="33"/>
        <v>123633.73113854595</v>
      </c>
      <c r="BW63" s="77">
        <f t="shared" si="34"/>
        <v>123633.73113854595</v>
      </c>
      <c r="BY63" s="90">
        <v>57</v>
      </c>
      <c r="BZ63" s="169" t="s">
        <v>44</v>
      </c>
      <c r="CA63" s="133">
        <v>9612</v>
      </c>
      <c r="CB63" s="133">
        <v>688</v>
      </c>
      <c r="CC63" s="133">
        <v>688</v>
      </c>
      <c r="CD63" s="27">
        <v>7.1577195172700794E-2</v>
      </c>
      <c r="CE63" s="27">
        <v>7.1577195172700794E-2</v>
      </c>
      <c r="CF63" s="133">
        <v>83829050</v>
      </c>
      <c r="CG63" s="133">
        <v>83829050</v>
      </c>
      <c r="CH63" s="133">
        <v>121844.54941860466</v>
      </c>
      <c r="CI63" s="133">
        <v>121844.54941860466</v>
      </c>
      <c r="CK63" s="42" t="str">
        <f t="shared" si="35"/>
        <v>交野市</v>
      </c>
      <c r="CL63" s="86">
        <f t="shared" si="54"/>
        <v>6.754130223517979E-2</v>
      </c>
      <c r="CM63" s="86">
        <f t="shared" si="37"/>
        <v>6.8000000000000005E-2</v>
      </c>
      <c r="CN63" s="86">
        <f t="shared" si="38"/>
        <v>6.250914946567121E-2</v>
      </c>
      <c r="CO63" s="86">
        <f t="shared" si="39"/>
        <v>6.3E-2</v>
      </c>
      <c r="CP63" s="136">
        <f t="shared" si="40"/>
        <v>0.50000000000000044</v>
      </c>
      <c r="CQ63" s="42" t="str">
        <f t="shared" si="41"/>
        <v>交野市</v>
      </c>
      <c r="CR63" s="86">
        <f t="shared" si="55"/>
        <v>6.7402471192558655E-2</v>
      </c>
      <c r="CS63" s="86">
        <f t="shared" si="42"/>
        <v>6.7000000000000004E-2</v>
      </c>
      <c r="CT63" s="86">
        <f t="shared" si="43"/>
        <v>6.2435953740301565E-2</v>
      </c>
      <c r="CU63" s="86">
        <f t="shared" si="44"/>
        <v>6.2E-2</v>
      </c>
      <c r="CV63" s="136">
        <f t="shared" si="45"/>
        <v>0.50000000000000044</v>
      </c>
      <c r="CW63" s="43"/>
      <c r="CX63" s="86">
        <f t="shared" si="46"/>
        <v>7.6999999999999999E-2</v>
      </c>
      <c r="CY63" s="86">
        <f t="shared" si="47"/>
        <v>7.4999999999999997E-2</v>
      </c>
      <c r="CZ63" s="136">
        <f t="shared" si="48"/>
        <v>0.20000000000000018</v>
      </c>
      <c r="DA63" s="86">
        <f t="shared" si="49"/>
        <v>7.6999999999999999E-2</v>
      </c>
      <c r="DB63" s="86">
        <f t="shared" si="50"/>
        <v>7.4999999999999997E-2</v>
      </c>
      <c r="DC63" s="136">
        <f t="shared" si="51"/>
        <v>0.20000000000000018</v>
      </c>
      <c r="DD63" s="149">
        <v>0</v>
      </c>
    </row>
    <row r="64" spans="2:108" s="15" customFormat="1" ht="13.5" customHeight="1">
      <c r="B64" s="52">
        <v>58</v>
      </c>
      <c r="C64" s="169" t="s">
        <v>26</v>
      </c>
      <c r="D64" s="133">
        <f>'市区町村別_在宅(医科)'!D64</f>
        <v>3</v>
      </c>
      <c r="E64" s="77">
        <v>0</v>
      </c>
      <c r="F64" s="77">
        <v>0</v>
      </c>
      <c r="G64" s="53">
        <f t="shared" si="1"/>
        <v>0</v>
      </c>
      <c r="H64" s="53">
        <f t="shared" si="2"/>
        <v>0</v>
      </c>
      <c r="I64" s="77">
        <v>0</v>
      </c>
      <c r="J64" s="77">
        <v>0</v>
      </c>
      <c r="K64" s="77" t="str">
        <f t="shared" si="3"/>
        <v>-</v>
      </c>
      <c r="L64" s="77" t="str">
        <f t="shared" si="4"/>
        <v>-</v>
      </c>
      <c r="M64" s="133">
        <f>'市区町村別_在宅(医科)'!M64</f>
        <v>42</v>
      </c>
      <c r="N64" s="77">
        <v>5</v>
      </c>
      <c r="O64" s="77">
        <v>5</v>
      </c>
      <c r="P64" s="53">
        <f t="shared" si="5"/>
        <v>0.11904761904761904</v>
      </c>
      <c r="Q64" s="53">
        <f t="shared" si="6"/>
        <v>0.11904761904761904</v>
      </c>
      <c r="R64" s="77">
        <v>1070070</v>
      </c>
      <c r="S64" s="77">
        <v>1070070</v>
      </c>
      <c r="T64" s="77">
        <f t="shared" si="7"/>
        <v>214014</v>
      </c>
      <c r="U64" s="77">
        <f t="shared" si="8"/>
        <v>214014</v>
      </c>
      <c r="V64" s="133">
        <f>'市区町村別_在宅(医科)'!V64</f>
        <v>4022</v>
      </c>
      <c r="W64" s="77">
        <v>75</v>
      </c>
      <c r="X64" s="77">
        <v>75</v>
      </c>
      <c r="Y64" s="53">
        <f t="shared" si="9"/>
        <v>1.8647439085032323E-2</v>
      </c>
      <c r="Z64" s="53">
        <f t="shared" si="10"/>
        <v>1.8647439085032323E-2</v>
      </c>
      <c r="AA64" s="77">
        <v>10677460</v>
      </c>
      <c r="AB64" s="77">
        <v>10677460</v>
      </c>
      <c r="AC64" s="77">
        <f t="shared" si="11"/>
        <v>142366.13333333333</v>
      </c>
      <c r="AD64" s="77">
        <f t="shared" si="12"/>
        <v>142366.13333333333</v>
      </c>
      <c r="AE64" s="77">
        <f>'市区町村別_在宅(医科)'!AE64</f>
        <v>3597</v>
      </c>
      <c r="AF64" s="77">
        <v>172</v>
      </c>
      <c r="AG64" s="77">
        <v>172</v>
      </c>
      <c r="AH64" s="53">
        <f t="shared" si="13"/>
        <v>4.7817625799277175E-2</v>
      </c>
      <c r="AI64" s="53">
        <f t="shared" si="14"/>
        <v>4.7817625799277175E-2</v>
      </c>
      <c r="AJ64" s="77">
        <v>25429690</v>
      </c>
      <c r="AK64" s="77">
        <v>25429690</v>
      </c>
      <c r="AL64" s="77">
        <f t="shared" si="15"/>
        <v>147847.03488372092</v>
      </c>
      <c r="AM64" s="77">
        <f t="shared" si="16"/>
        <v>147847.03488372092</v>
      </c>
      <c r="AN64" s="77">
        <f>'市区町村別_在宅(医科)'!AN64</f>
        <v>2328</v>
      </c>
      <c r="AO64" s="77">
        <v>253</v>
      </c>
      <c r="AP64" s="77">
        <v>253</v>
      </c>
      <c r="AQ64" s="53">
        <f t="shared" si="17"/>
        <v>0.10867697594501718</v>
      </c>
      <c r="AR64" s="53">
        <f t="shared" si="18"/>
        <v>0.10867697594501718</v>
      </c>
      <c r="AS64" s="77">
        <v>37106500</v>
      </c>
      <c r="AT64" s="77">
        <v>37106500</v>
      </c>
      <c r="AU64" s="77">
        <f t="shared" si="19"/>
        <v>146666.00790513834</v>
      </c>
      <c r="AV64" s="77">
        <f t="shared" si="20"/>
        <v>146666.00790513834</v>
      </c>
      <c r="AW64" s="77">
        <f>'市区町村別_在宅(医科)'!AW64</f>
        <v>1238</v>
      </c>
      <c r="AX64" s="77">
        <v>292</v>
      </c>
      <c r="AY64" s="77">
        <v>292</v>
      </c>
      <c r="AZ64" s="53">
        <f t="shared" si="21"/>
        <v>0.23586429725363489</v>
      </c>
      <c r="BA64" s="53">
        <f t="shared" si="22"/>
        <v>0.23586429725363489</v>
      </c>
      <c r="BB64" s="77">
        <v>39388120</v>
      </c>
      <c r="BC64" s="77">
        <v>39388120</v>
      </c>
      <c r="BD64" s="77">
        <f t="shared" si="23"/>
        <v>134890.82191780821</v>
      </c>
      <c r="BE64" s="77">
        <f t="shared" si="24"/>
        <v>134890.82191780821</v>
      </c>
      <c r="BF64" s="77">
        <f>'市区町村別_在宅(医科)'!BF64</f>
        <v>504</v>
      </c>
      <c r="BG64" s="77">
        <v>124</v>
      </c>
      <c r="BH64" s="77">
        <v>124</v>
      </c>
      <c r="BI64" s="53">
        <f t="shared" si="25"/>
        <v>0.24603174603174602</v>
      </c>
      <c r="BJ64" s="53">
        <f t="shared" si="26"/>
        <v>0.24603174603174602</v>
      </c>
      <c r="BK64" s="77">
        <v>16712530</v>
      </c>
      <c r="BL64" s="77">
        <v>16712530</v>
      </c>
      <c r="BM64" s="77">
        <f t="shared" si="27"/>
        <v>134778.46774193548</v>
      </c>
      <c r="BN64" s="77">
        <f t="shared" si="28"/>
        <v>134778.46774193548</v>
      </c>
      <c r="BO64" s="77">
        <f>'市区町村別_在宅(医科)'!BO64</f>
        <v>11734</v>
      </c>
      <c r="BP64" s="77">
        <f t="shared" si="52"/>
        <v>921</v>
      </c>
      <c r="BQ64" s="77">
        <f t="shared" si="52"/>
        <v>921</v>
      </c>
      <c r="BR64" s="53">
        <f t="shared" si="30"/>
        <v>7.8489858530765302E-2</v>
      </c>
      <c r="BS64" s="53">
        <f t="shared" si="31"/>
        <v>7.8489858530765302E-2</v>
      </c>
      <c r="BT64" s="77">
        <f t="shared" si="53"/>
        <v>130384370</v>
      </c>
      <c r="BU64" s="77">
        <f t="shared" si="53"/>
        <v>130384370</v>
      </c>
      <c r="BV64" s="77">
        <f t="shared" si="33"/>
        <v>141568.26275787188</v>
      </c>
      <c r="BW64" s="77">
        <f t="shared" si="34"/>
        <v>141568.26275787188</v>
      </c>
      <c r="BY64" s="90">
        <v>58</v>
      </c>
      <c r="BZ64" s="169" t="s">
        <v>26</v>
      </c>
      <c r="CA64" s="133">
        <v>11221</v>
      </c>
      <c r="CB64" s="133">
        <v>846</v>
      </c>
      <c r="CC64" s="133">
        <v>846</v>
      </c>
      <c r="CD64" s="27">
        <v>7.5394349879689862E-2</v>
      </c>
      <c r="CE64" s="27">
        <v>7.5394349879689862E-2</v>
      </c>
      <c r="CF64" s="133">
        <v>111815300</v>
      </c>
      <c r="CG64" s="133">
        <v>111815300</v>
      </c>
      <c r="CH64" s="133">
        <v>132169.38534278961</v>
      </c>
      <c r="CI64" s="133">
        <v>132169.38534278961</v>
      </c>
      <c r="CK64" s="42" t="str">
        <f t="shared" si="35"/>
        <v>四條畷市</v>
      </c>
      <c r="CL64" s="86">
        <f t="shared" si="54"/>
        <v>6.7301782421634912E-2</v>
      </c>
      <c r="CM64" s="86">
        <f t="shared" si="37"/>
        <v>6.7000000000000004E-2</v>
      </c>
      <c r="CN64" s="86">
        <f t="shared" si="38"/>
        <v>6.6759987078712182E-2</v>
      </c>
      <c r="CO64" s="86">
        <f t="shared" si="39"/>
        <v>6.7000000000000004E-2</v>
      </c>
      <c r="CP64" s="136">
        <f t="shared" si="40"/>
        <v>0</v>
      </c>
      <c r="CQ64" s="42" t="str">
        <f t="shared" si="41"/>
        <v>四條畷市</v>
      </c>
      <c r="CR64" s="86">
        <f t="shared" si="55"/>
        <v>6.7301782421634912E-2</v>
      </c>
      <c r="CS64" s="86">
        <f t="shared" si="42"/>
        <v>6.7000000000000004E-2</v>
      </c>
      <c r="CT64" s="86">
        <f t="shared" si="43"/>
        <v>6.6759987078712182E-2</v>
      </c>
      <c r="CU64" s="86">
        <f t="shared" si="44"/>
        <v>6.7000000000000004E-2</v>
      </c>
      <c r="CV64" s="136">
        <f t="shared" si="45"/>
        <v>0</v>
      </c>
      <c r="CW64" s="43"/>
      <c r="CX64" s="86">
        <f t="shared" si="46"/>
        <v>7.6999999999999999E-2</v>
      </c>
      <c r="CY64" s="86">
        <f t="shared" si="47"/>
        <v>7.4999999999999997E-2</v>
      </c>
      <c r="CZ64" s="136">
        <f t="shared" si="48"/>
        <v>0.20000000000000018</v>
      </c>
      <c r="DA64" s="86">
        <f t="shared" si="49"/>
        <v>7.6999999999999999E-2</v>
      </c>
      <c r="DB64" s="86">
        <f t="shared" si="50"/>
        <v>7.4999999999999997E-2</v>
      </c>
      <c r="DC64" s="136">
        <f t="shared" si="51"/>
        <v>0.20000000000000018</v>
      </c>
      <c r="DD64" s="149">
        <v>0</v>
      </c>
    </row>
    <row r="65" spans="2:108" s="15" customFormat="1" ht="13.5" customHeight="1">
      <c r="B65" s="52">
        <v>59</v>
      </c>
      <c r="C65" s="169" t="s">
        <v>21</v>
      </c>
      <c r="D65" s="133">
        <f>'市区町村別_在宅(医科)'!D65</f>
        <v>44</v>
      </c>
      <c r="E65" s="77">
        <v>4</v>
      </c>
      <c r="F65" s="77">
        <v>4</v>
      </c>
      <c r="G65" s="53">
        <f t="shared" si="1"/>
        <v>9.0909090909090912E-2</v>
      </c>
      <c r="H65" s="53">
        <f t="shared" si="2"/>
        <v>9.0909090909090912E-2</v>
      </c>
      <c r="I65" s="77">
        <v>912570</v>
      </c>
      <c r="J65" s="77">
        <v>912570</v>
      </c>
      <c r="K65" s="77">
        <f t="shared" si="3"/>
        <v>228142.5</v>
      </c>
      <c r="L65" s="77">
        <f t="shared" si="4"/>
        <v>228142.5</v>
      </c>
      <c r="M65" s="133">
        <f>'市区町村別_在宅(医科)'!M65</f>
        <v>123</v>
      </c>
      <c r="N65" s="77">
        <v>9</v>
      </c>
      <c r="O65" s="77">
        <v>9</v>
      </c>
      <c r="P65" s="53">
        <f t="shared" si="5"/>
        <v>7.3170731707317069E-2</v>
      </c>
      <c r="Q65" s="53">
        <f t="shared" si="6"/>
        <v>7.3170731707317069E-2</v>
      </c>
      <c r="R65" s="77">
        <v>1256480</v>
      </c>
      <c r="S65" s="77">
        <v>1256480</v>
      </c>
      <c r="T65" s="77">
        <f t="shared" si="7"/>
        <v>139608.88888888888</v>
      </c>
      <c r="U65" s="77">
        <f t="shared" si="8"/>
        <v>139608.88888888888</v>
      </c>
      <c r="V65" s="133">
        <f>'市区町村別_在宅(医科)'!V65</f>
        <v>29861</v>
      </c>
      <c r="W65" s="77">
        <v>657</v>
      </c>
      <c r="X65" s="77">
        <v>657</v>
      </c>
      <c r="Y65" s="53">
        <f t="shared" si="9"/>
        <v>2.200194233280868E-2</v>
      </c>
      <c r="Z65" s="53">
        <f t="shared" si="10"/>
        <v>2.200194233280868E-2</v>
      </c>
      <c r="AA65" s="77">
        <v>93539630</v>
      </c>
      <c r="AB65" s="77">
        <v>93539630</v>
      </c>
      <c r="AC65" s="77">
        <f t="shared" si="11"/>
        <v>142373.86605783866</v>
      </c>
      <c r="AD65" s="77">
        <f t="shared" si="12"/>
        <v>142373.86605783866</v>
      </c>
      <c r="AE65" s="77">
        <f>'市区町村別_在宅(医科)'!AE65</f>
        <v>26394</v>
      </c>
      <c r="AF65" s="77">
        <v>1370</v>
      </c>
      <c r="AG65" s="77">
        <v>1370</v>
      </c>
      <c r="AH65" s="53">
        <f t="shared" si="13"/>
        <v>5.1905736152155796E-2</v>
      </c>
      <c r="AI65" s="53">
        <f t="shared" si="14"/>
        <v>5.1905736152155796E-2</v>
      </c>
      <c r="AJ65" s="77">
        <v>188492970</v>
      </c>
      <c r="AK65" s="77">
        <v>188492970</v>
      </c>
      <c r="AL65" s="77">
        <f t="shared" si="15"/>
        <v>137586.1094890511</v>
      </c>
      <c r="AM65" s="77">
        <f t="shared" si="16"/>
        <v>137586.1094890511</v>
      </c>
      <c r="AN65" s="77">
        <f>'市区町村別_在宅(医科)'!AN65</f>
        <v>16785</v>
      </c>
      <c r="AO65" s="77">
        <v>1968</v>
      </c>
      <c r="AP65" s="77">
        <v>1968</v>
      </c>
      <c r="AQ65" s="53">
        <f t="shared" si="17"/>
        <v>0.11724754244861484</v>
      </c>
      <c r="AR65" s="53">
        <f t="shared" si="18"/>
        <v>0.11724754244861484</v>
      </c>
      <c r="AS65" s="77">
        <v>269614870</v>
      </c>
      <c r="AT65" s="77">
        <v>269614870</v>
      </c>
      <c r="AU65" s="77">
        <f t="shared" si="19"/>
        <v>136999.42581300813</v>
      </c>
      <c r="AV65" s="77">
        <f t="shared" si="20"/>
        <v>136999.42581300813</v>
      </c>
      <c r="AW65" s="77">
        <f>'市区町村別_在宅(医科)'!AW65</f>
        <v>7601</v>
      </c>
      <c r="AX65" s="77">
        <v>1554</v>
      </c>
      <c r="AY65" s="77">
        <v>1553</v>
      </c>
      <c r="AZ65" s="53">
        <f t="shared" si="21"/>
        <v>0.20444678331798447</v>
      </c>
      <c r="BA65" s="53">
        <f t="shared" si="22"/>
        <v>0.20431522168135771</v>
      </c>
      <c r="BB65" s="77">
        <v>219596160</v>
      </c>
      <c r="BC65" s="77">
        <v>219592240</v>
      </c>
      <c r="BD65" s="77">
        <f t="shared" si="23"/>
        <v>141310.27027027027</v>
      </c>
      <c r="BE65" s="77">
        <f t="shared" si="24"/>
        <v>141398.73792659369</v>
      </c>
      <c r="BF65" s="77">
        <f>'市区町村別_在宅(医科)'!BF65</f>
        <v>2806</v>
      </c>
      <c r="BG65" s="77">
        <v>732</v>
      </c>
      <c r="BH65" s="77">
        <v>732</v>
      </c>
      <c r="BI65" s="53">
        <f t="shared" si="25"/>
        <v>0.2608695652173913</v>
      </c>
      <c r="BJ65" s="53">
        <f t="shared" si="26"/>
        <v>0.2608695652173913</v>
      </c>
      <c r="BK65" s="77">
        <v>93930000</v>
      </c>
      <c r="BL65" s="77">
        <v>93930000</v>
      </c>
      <c r="BM65" s="77">
        <f t="shared" si="27"/>
        <v>128319.67213114754</v>
      </c>
      <c r="BN65" s="77">
        <f t="shared" si="28"/>
        <v>128319.67213114754</v>
      </c>
      <c r="BO65" s="77">
        <f>'市区町村別_在宅(医科)'!BO65</f>
        <v>83614</v>
      </c>
      <c r="BP65" s="77">
        <f t="shared" si="52"/>
        <v>6294</v>
      </c>
      <c r="BQ65" s="77">
        <f t="shared" si="52"/>
        <v>6293</v>
      </c>
      <c r="BR65" s="53">
        <f t="shared" si="30"/>
        <v>7.5274475566292728E-2</v>
      </c>
      <c r="BS65" s="53">
        <f t="shared" si="31"/>
        <v>7.5262515846628561E-2</v>
      </c>
      <c r="BT65" s="77">
        <f t="shared" si="53"/>
        <v>867342680</v>
      </c>
      <c r="BU65" s="77">
        <f t="shared" si="53"/>
        <v>867338760</v>
      </c>
      <c r="BV65" s="77">
        <f t="shared" si="33"/>
        <v>137804.68382586591</v>
      </c>
      <c r="BW65" s="77">
        <f t="shared" si="34"/>
        <v>137825.95900206579</v>
      </c>
      <c r="BY65" s="90">
        <v>59</v>
      </c>
      <c r="BZ65" s="169" t="s">
        <v>21</v>
      </c>
      <c r="CA65" s="133">
        <v>80159</v>
      </c>
      <c r="CB65" s="133">
        <v>5959</v>
      </c>
      <c r="CC65" s="133">
        <v>5959</v>
      </c>
      <c r="CD65" s="27">
        <v>7.4339749747377087E-2</v>
      </c>
      <c r="CE65" s="27">
        <v>7.4339749747377087E-2</v>
      </c>
      <c r="CF65" s="133">
        <v>803982020</v>
      </c>
      <c r="CG65" s="133">
        <v>803970950</v>
      </c>
      <c r="CH65" s="133">
        <v>134918.94948816916</v>
      </c>
      <c r="CI65" s="133">
        <v>134917.09179392515</v>
      </c>
      <c r="CK65" s="42" t="str">
        <f t="shared" si="35"/>
        <v>摂津市</v>
      </c>
      <c r="CL65" s="86">
        <f t="shared" si="54"/>
        <v>6.6666666666666666E-2</v>
      </c>
      <c r="CM65" s="86">
        <f t="shared" si="37"/>
        <v>6.7000000000000004E-2</v>
      </c>
      <c r="CN65" s="86">
        <f t="shared" si="38"/>
        <v>6.4829942076340408E-2</v>
      </c>
      <c r="CO65" s="86">
        <f t="shared" si="39"/>
        <v>6.5000000000000002E-2</v>
      </c>
      <c r="CP65" s="136">
        <f t="shared" si="40"/>
        <v>0.20000000000000018</v>
      </c>
      <c r="CQ65" s="42" t="str">
        <f t="shared" si="41"/>
        <v>摂津市</v>
      </c>
      <c r="CR65" s="86">
        <f t="shared" si="55"/>
        <v>6.6666666666666666E-2</v>
      </c>
      <c r="CS65" s="86">
        <f t="shared" si="42"/>
        <v>6.7000000000000004E-2</v>
      </c>
      <c r="CT65" s="86">
        <f t="shared" si="43"/>
        <v>6.4829942076340408E-2</v>
      </c>
      <c r="CU65" s="86">
        <f t="shared" si="44"/>
        <v>6.5000000000000002E-2</v>
      </c>
      <c r="CV65" s="136">
        <f t="shared" si="45"/>
        <v>0.20000000000000018</v>
      </c>
      <c r="CW65" s="43"/>
      <c r="CX65" s="86">
        <f t="shared" si="46"/>
        <v>7.6999999999999999E-2</v>
      </c>
      <c r="CY65" s="86">
        <f t="shared" si="47"/>
        <v>7.4999999999999997E-2</v>
      </c>
      <c r="CZ65" s="136">
        <f t="shared" si="48"/>
        <v>0.20000000000000018</v>
      </c>
      <c r="DA65" s="86">
        <f t="shared" si="49"/>
        <v>7.6999999999999999E-2</v>
      </c>
      <c r="DB65" s="86">
        <f t="shared" si="50"/>
        <v>7.4999999999999997E-2</v>
      </c>
      <c r="DC65" s="136">
        <f t="shared" si="51"/>
        <v>0.20000000000000018</v>
      </c>
      <c r="DD65" s="149">
        <v>0</v>
      </c>
    </row>
    <row r="66" spans="2:108" s="15" customFormat="1" ht="13.5" customHeight="1">
      <c r="B66" s="52">
        <v>60</v>
      </c>
      <c r="C66" s="169" t="s">
        <v>45</v>
      </c>
      <c r="D66" s="133">
        <f>'市区町村別_在宅(医科)'!D66</f>
        <v>39</v>
      </c>
      <c r="E66" s="77">
        <v>2</v>
      </c>
      <c r="F66" s="77">
        <v>2</v>
      </c>
      <c r="G66" s="53">
        <f t="shared" si="1"/>
        <v>5.128205128205128E-2</v>
      </c>
      <c r="H66" s="53">
        <f t="shared" si="2"/>
        <v>5.128205128205128E-2</v>
      </c>
      <c r="I66" s="77">
        <v>445720</v>
      </c>
      <c r="J66" s="77">
        <v>445720</v>
      </c>
      <c r="K66" s="77">
        <f t="shared" si="3"/>
        <v>222860</v>
      </c>
      <c r="L66" s="77">
        <f t="shared" si="4"/>
        <v>222860</v>
      </c>
      <c r="M66" s="133">
        <f>'市区町村別_在宅(医科)'!M66</f>
        <v>43</v>
      </c>
      <c r="N66" s="77">
        <v>2</v>
      </c>
      <c r="O66" s="77">
        <v>2</v>
      </c>
      <c r="P66" s="53">
        <f t="shared" si="5"/>
        <v>4.6511627906976744E-2</v>
      </c>
      <c r="Q66" s="53">
        <f t="shared" si="6"/>
        <v>4.6511627906976744E-2</v>
      </c>
      <c r="R66" s="77">
        <v>440940</v>
      </c>
      <c r="S66" s="77">
        <v>440940</v>
      </c>
      <c r="T66" s="77">
        <f t="shared" si="7"/>
        <v>220470</v>
      </c>
      <c r="U66" s="77">
        <f t="shared" si="8"/>
        <v>220470</v>
      </c>
      <c r="V66" s="133">
        <f>'市区町村別_在宅(医科)'!V66</f>
        <v>4075</v>
      </c>
      <c r="W66" s="77">
        <v>55</v>
      </c>
      <c r="X66" s="77">
        <v>55</v>
      </c>
      <c r="Y66" s="53">
        <f t="shared" si="9"/>
        <v>1.3496932515337423E-2</v>
      </c>
      <c r="Z66" s="53">
        <f t="shared" si="10"/>
        <v>1.3496932515337423E-2</v>
      </c>
      <c r="AA66" s="77">
        <v>7679500</v>
      </c>
      <c r="AB66" s="77">
        <v>7679500</v>
      </c>
      <c r="AC66" s="77">
        <f t="shared" si="11"/>
        <v>139627.27272727274</v>
      </c>
      <c r="AD66" s="77">
        <f t="shared" si="12"/>
        <v>139627.27272727274</v>
      </c>
      <c r="AE66" s="77">
        <f>'市区町村別_在宅(医科)'!AE66</f>
        <v>3496</v>
      </c>
      <c r="AF66" s="77">
        <v>140</v>
      </c>
      <c r="AG66" s="77">
        <v>140</v>
      </c>
      <c r="AH66" s="53">
        <f t="shared" si="13"/>
        <v>4.0045766590389019E-2</v>
      </c>
      <c r="AI66" s="53">
        <f t="shared" si="14"/>
        <v>4.0045766590389019E-2</v>
      </c>
      <c r="AJ66" s="77">
        <v>19036610</v>
      </c>
      <c r="AK66" s="77">
        <v>19036610</v>
      </c>
      <c r="AL66" s="77">
        <f t="shared" si="15"/>
        <v>135975.78571428571</v>
      </c>
      <c r="AM66" s="77">
        <f t="shared" si="16"/>
        <v>135975.78571428571</v>
      </c>
      <c r="AN66" s="77">
        <f>'市区町村別_在宅(医科)'!AN66</f>
        <v>2072</v>
      </c>
      <c r="AO66" s="77">
        <v>151</v>
      </c>
      <c r="AP66" s="77">
        <v>151</v>
      </c>
      <c r="AQ66" s="53">
        <f t="shared" si="17"/>
        <v>7.287644787644787E-2</v>
      </c>
      <c r="AR66" s="53">
        <f t="shared" si="18"/>
        <v>7.287644787644787E-2</v>
      </c>
      <c r="AS66" s="77">
        <v>20946240</v>
      </c>
      <c r="AT66" s="77">
        <v>20946240</v>
      </c>
      <c r="AU66" s="77">
        <f t="shared" si="19"/>
        <v>138716.82119205297</v>
      </c>
      <c r="AV66" s="77">
        <f t="shared" si="20"/>
        <v>138716.82119205297</v>
      </c>
      <c r="AW66" s="77">
        <f>'市区町村別_在宅(医科)'!AW66</f>
        <v>1049</v>
      </c>
      <c r="AX66" s="77">
        <v>157</v>
      </c>
      <c r="AY66" s="77">
        <v>157</v>
      </c>
      <c r="AZ66" s="53">
        <f t="shared" si="21"/>
        <v>0.14966634890371783</v>
      </c>
      <c r="BA66" s="53">
        <f t="shared" si="22"/>
        <v>0.14966634890371783</v>
      </c>
      <c r="BB66" s="77">
        <v>20722300</v>
      </c>
      <c r="BC66" s="77">
        <v>20722300</v>
      </c>
      <c r="BD66" s="77">
        <f t="shared" si="23"/>
        <v>131989.17197452229</v>
      </c>
      <c r="BE66" s="77">
        <f t="shared" si="24"/>
        <v>131989.17197452229</v>
      </c>
      <c r="BF66" s="77">
        <f>'市区町村別_在宅(医科)'!BF66</f>
        <v>403</v>
      </c>
      <c r="BG66" s="77">
        <v>77</v>
      </c>
      <c r="BH66" s="77">
        <v>77</v>
      </c>
      <c r="BI66" s="53">
        <f t="shared" si="25"/>
        <v>0.19106699751861042</v>
      </c>
      <c r="BJ66" s="53">
        <f t="shared" si="26"/>
        <v>0.19106699751861042</v>
      </c>
      <c r="BK66" s="77">
        <v>7763880</v>
      </c>
      <c r="BL66" s="77">
        <v>7763880</v>
      </c>
      <c r="BM66" s="77">
        <f t="shared" si="27"/>
        <v>100829.61038961039</v>
      </c>
      <c r="BN66" s="77">
        <f t="shared" si="28"/>
        <v>100829.61038961039</v>
      </c>
      <c r="BO66" s="77">
        <f>'市区町村別_在宅(医科)'!BO66</f>
        <v>11177</v>
      </c>
      <c r="BP66" s="77">
        <f t="shared" si="52"/>
        <v>584</v>
      </c>
      <c r="BQ66" s="77">
        <f t="shared" si="52"/>
        <v>584</v>
      </c>
      <c r="BR66" s="53">
        <f t="shared" si="30"/>
        <v>5.2250156571530822E-2</v>
      </c>
      <c r="BS66" s="53">
        <f t="shared" si="31"/>
        <v>5.2250156571530822E-2</v>
      </c>
      <c r="BT66" s="77">
        <f t="shared" si="53"/>
        <v>77035190</v>
      </c>
      <c r="BU66" s="77">
        <f t="shared" si="53"/>
        <v>77035190</v>
      </c>
      <c r="BV66" s="77">
        <f t="shared" si="33"/>
        <v>131909.57191780821</v>
      </c>
      <c r="BW66" s="77">
        <f t="shared" si="34"/>
        <v>131909.57191780821</v>
      </c>
      <c r="BY66" s="90">
        <v>60</v>
      </c>
      <c r="BZ66" s="169" t="s">
        <v>45</v>
      </c>
      <c r="CA66" s="133">
        <v>10569</v>
      </c>
      <c r="CB66" s="133">
        <v>557</v>
      </c>
      <c r="CC66" s="133">
        <v>557</v>
      </c>
      <c r="CD66" s="27">
        <v>5.2701296243731668E-2</v>
      </c>
      <c r="CE66" s="27">
        <v>5.2701296243731668E-2</v>
      </c>
      <c r="CF66" s="133">
        <v>68025350</v>
      </c>
      <c r="CG66" s="133">
        <v>68025350</v>
      </c>
      <c r="CH66" s="133">
        <v>122128.09694793537</v>
      </c>
      <c r="CI66" s="133">
        <v>122128.09694793537</v>
      </c>
      <c r="CK66" s="42" t="str">
        <f t="shared" si="35"/>
        <v>泉佐野市</v>
      </c>
      <c r="CL66" s="86">
        <f t="shared" si="54"/>
        <v>6.6118743866535823E-2</v>
      </c>
      <c r="CM66" s="86">
        <f t="shared" si="37"/>
        <v>6.6000000000000003E-2</v>
      </c>
      <c r="CN66" s="86">
        <f t="shared" si="38"/>
        <v>6.1858299853325679E-2</v>
      </c>
      <c r="CO66" s="86">
        <f t="shared" si="39"/>
        <v>6.2E-2</v>
      </c>
      <c r="CP66" s="136">
        <f t="shared" si="40"/>
        <v>0.40000000000000036</v>
      </c>
      <c r="CQ66" s="42" t="str">
        <f t="shared" si="41"/>
        <v>泉佐野市</v>
      </c>
      <c r="CR66" s="86">
        <f t="shared" si="55"/>
        <v>6.6118743866535823E-2</v>
      </c>
      <c r="CS66" s="86">
        <f t="shared" si="42"/>
        <v>6.6000000000000003E-2</v>
      </c>
      <c r="CT66" s="86">
        <f t="shared" si="43"/>
        <v>6.1858299853325679E-2</v>
      </c>
      <c r="CU66" s="86">
        <f t="shared" si="44"/>
        <v>6.2E-2</v>
      </c>
      <c r="CV66" s="136">
        <f t="shared" si="45"/>
        <v>0.40000000000000036</v>
      </c>
      <c r="CW66" s="43"/>
      <c r="CX66" s="86">
        <f t="shared" si="46"/>
        <v>7.6999999999999999E-2</v>
      </c>
      <c r="CY66" s="86">
        <f t="shared" si="47"/>
        <v>7.4999999999999997E-2</v>
      </c>
      <c r="CZ66" s="136">
        <f t="shared" si="48"/>
        <v>0.20000000000000018</v>
      </c>
      <c r="DA66" s="86">
        <f t="shared" si="49"/>
        <v>7.6999999999999999E-2</v>
      </c>
      <c r="DB66" s="86">
        <f t="shared" si="50"/>
        <v>7.4999999999999997E-2</v>
      </c>
      <c r="DC66" s="136">
        <f t="shared" si="51"/>
        <v>0.20000000000000018</v>
      </c>
      <c r="DD66" s="149">
        <v>0</v>
      </c>
    </row>
    <row r="67" spans="2:108" s="15" customFormat="1" ht="13.5" customHeight="1">
      <c r="B67" s="52">
        <v>61</v>
      </c>
      <c r="C67" s="169" t="s">
        <v>17</v>
      </c>
      <c r="D67" s="133">
        <f>'市区町村別_在宅(医科)'!D67</f>
        <v>0</v>
      </c>
      <c r="E67" s="77">
        <v>0</v>
      </c>
      <c r="F67" s="77">
        <v>0</v>
      </c>
      <c r="G67" s="53" t="str">
        <f t="shared" si="1"/>
        <v>-</v>
      </c>
      <c r="H67" s="53" t="str">
        <f t="shared" si="2"/>
        <v>-</v>
      </c>
      <c r="I67" s="77">
        <v>0</v>
      </c>
      <c r="J67" s="77">
        <v>0</v>
      </c>
      <c r="K67" s="77" t="str">
        <f t="shared" si="3"/>
        <v>-</v>
      </c>
      <c r="L67" s="77" t="str">
        <f t="shared" si="4"/>
        <v>-</v>
      </c>
      <c r="M67" s="133">
        <f>'市区町村別_在宅(医科)'!M67</f>
        <v>6</v>
      </c>
      <c r="N67" s="77">
        <v>1</v>
      </c>
      <c r="O67" s="77">
        <v>1</v>
      </c>
      <c r="P67" s="53">
        <f t="shared" si="5"/>
        <v>0.16666666666666666</v>
      </c>
      <c r="Q67" s="53">
        <f t="shared" si="6"/>
        <v>0.16666666666666666</v>
      </c>
      <c r="R67" s="77">
        <v>17990</v>
      </c>
      <c r="S67" s="77">
        <v>17990</v>
      </c>
      <c r="T67" s="77">
        <f t="shared" si="7"/>
        <v>17990</v>
      </c>
      <c r="U67" s="77">
        <f t="shared" si="8"/>
        <v>17990</v>
      </c>
      <c r="V67" s="133">
        <f>'市区町村別_在宅(医科)'!V67</f>
        <v>3665</v>
      </c>
      <c r="W67" s="77">
        <v>73</v>
      </c>
      <c r="X67" s="77">
        <v>73</v>
      </c>
      <c r="Y67" s="53">
        <f t="shared" si="9"/>
        <v>1.9918144611186902E-2</v>
      </c>
      <c r="Z67" s="53">
        <f t="shared" si="10"/>
        <v>1.9918144611186902E-2</v>
      </c>
      <c r="AA67" s="77">
        <v>8789190</v>
      </c>
      <c r="AB67" s="77">
        <v>8789190</v>
      </c>
      <c r="AC67" s="77">
        <f t="shared" si="11"/>
        <v>120399.86301369863</v>
      </c>
      <c r="AD67" s="77">
        <f t="shared" si="12"/>
        <v>120399.86301369863</v>
      </c>
      <c r="AE67" s="77">
        <f>'市区町村別_在宅(医科)'!AE67</f>
        <v>3196</v>
      </c>
      <c r="AF67" s="77">
        <v>142</v>
      </c>
      <c r="AG67" s="77">
        <v>142</v>
      </c>
      <c r="AH67" s="53">
        <f t="shared" si="13"/>
        <v>4.4430538172715896E-2</v>
      </c>
      <c r="AI67" s="53">
        <f t="shared" si="14"/>
        <v>4.4430538172715896E-2</v>
      </c>
      <c r="AJ67" s="77">
        <v>17439300</v>
      </c>
      <c r="AK67" s="77">
        <v>17439300</v>
      </c>
      <c r="AL67" s="77">
        <f t="shared" si="15"/>
        <v>122811.97183098592</v>
      </c>
      <c r="AM67" s="77">
        <f t="shared" si="16"/>
        <v>122811.97183098592</v>
      </c>
      <c r="AN67" s="77">
        <f>'市区町村別_在宅(医科)'!AN67</f>
        <v>1789</v>
      </c>
      <c r="AO67" s="77">
        <v>201</v>
      </c>
      <c r="AP67" s="77">
        <v>201</v>
      </c>
      <c r="AQ67" s="53">
        <f t="shared" si="17"/>
        <v>0.11235326998323085</v>
      </c>
      <c r="AR67" s="53">
        <f t="shared" si="18"/>
        <v>0.11235326998323085</v>
      </c>
      <c r="AS67" s="77">
        <v>24972110</v>
      </c>
      <c r="AT67" s="77">
        <v>24962950</v>
      </c>
      <c r="AU67" s="77">
        <f t="shared" si="19"/>
        <v>124239.35323383084</v>
      </c>
      <c r="AV67" s="77">
        <f t="shared" si="20"/>
        <v>124193.78109452737</v>
      </c>
      <c r="AW67" s="77">
        <f>'市区町村別_在宅(医科)'!AW67</f>
        <v>785</v>
      </c>
      <c r="AX67" s="77">
        <v>159</v>
      </c>
      <c r="AY67" s="77">
        <v>159</v>
      </c>
      <c r="AZ67" s="53">
        <f t="shared" si="21"/>
        <v>0.20254777070063695</v>
      </c>
      <c r="BA67" s="53">
        <f t="shared" si="22"/>
        <v>0.20254777070063695</v>
      </c>
      <c r="BB67" s="77">
        <v>18366990</v>
      </c>
      <c r="BC67" s="77">
        <v>18362110</v>
      </c>
      <c r="BD67" s="77">
        <f t="shared" si="23"/>
        <v>115515.66037735849</v>
      </c>
      <c r="BE67" s="77">
        <f t="shared" si="24"/>
        <v>115484.96855345913</v>
      </c>
      <c r="BF67" s="77">
        <f>'市区町村別_在宅(医科)'!BF67</f>
        <v>321</v>
      </c>
      <c r="BG67" s="77">
        <v>81</v>
      </c>
      <c r="BH67" s="77">
        <v>81</v>
      </c>
      <c r="BI67" s="53">
        <f t="shared" si="25"/>
        <v>0.25233644859813081</v>
      </c>
      <c r="BJ67" s="53">
        <f t="shared" si="26"/>
        <v>0.25233644859813081</v>
      </c>
      <c r="BK67" s="77">
        <v>10946130</v>
      </c>
      <c r="BL67" s="77">
        <v>10946130</v>
      </c>
      <c r="BM67" s="77">
        <f t="shared" si="27"/>
        <v>135137.40740740742</v>
      </c>
      <c r="BN67" s="77">
        <f t="shared" si="28"/>
        <v>135137.40740740742</v>
      </c>
      <c r="BO67" s="77">
        <f>'市区町村別_在宅(医科)'!BO67</f>
        <v>9762</v>
      </c>
      <c r="BP67" s="77">
        <f t="shared" si="52"/>
        <v>657</v>
      </c>
      <c r="BQ67" s="77">
        <f t="shared" si="52"/>
        <v>657</v>
      </c>
      <c r="BR67" s="53">
        <f t="shared" si="30"/>
        <v>6.7301782421634912E-2</v>
      </c>
      <c r="BS67" s="53">
        <f t="shared" si="31"/>
        <v>6.7301782421634912E-2</v>
      </c>
      <c r="BT67" s="77">
        <f t="shared" si="53"/>
        <v>80531710</v>
      </c>
      <c r="BU67" s="77">
        <f t="shared" si="53"/>
        <v>80517670</v>
      </c>
      <c r="BV67" s="77">
        <f t="shared" si="33"/>
        <v>122574.90106544901</v>
      </c>
      <c r="BW67" s="77">
        <f t="shared" si="34"/>
        <v>122553.53120243532</v>
      </c>
      <c r="BY67" s="90">
        <v>61</v>
      </c>
      <c r="BZ67" s="169" t="s">
        <v>17</v>
      </c>
      <c r="CA67" s="133">
        <v>9287</v>
      </c>
      <c r="CB67" s="133">
        <v>620</v>
      </c>
      <c r="CC67" s="133">
        <v>620</v>
      </c>
      <c r="CD67" s="27">
        <v>6.6759987078712182E-2</v>
      </c>
      <c r="CE67" s="27">
        <v>6.6759987078712182E-2</v>
      </c>
      <c r="CF67" s="133">
        <v>79027320</v>
      </c>
      <c r="CG67" s="133">
        <v>79027320</v>
      </c>
      <c r="CH67" s="133">
        <v>127463.41935483871</v>
      </c>
      <c r="CI67" s="133">
        <v>127463.41935483871</v>
      </c>
      <c r="CK67" s="42" t="str">
        <f t="shared" si="35"/>
        <v>枚方市</v>
      </c>
      <c r="CL67" s="86">
        <f t="shared" si="54"/>
        <v>6.5876750382674751E-2</v>
      </c>
      <c r="CM67" s="86">
        <f t="shared" si="37"/>
        <v>6.6000000000000003E-2</v>
      </c>
      <c r="CN67" s="86">
        <f t="shared" si="38"/>
        <v>6.4648729446935727E-2</v>
      </c>
      <c r="CO67" s="86">
        <f t="shared" si="39"/>
        <v>6.5000000000000002E-2</v>
      </c>
      <c r="CP67" s="136">
        <f t="shared" si="40"/>
        <v>0.10000000000000009</v>
      </c>
      <c r="CQ67" s="42" t="str">
        <f t="shared" si="41"/>
        <v>枚方市</v>
      </c>
      <c r="CR67" s="86">
        <f t="shared" si="55"/>
        <v>6.5550768184137423E-2</v>
      </c>
      <c r="CS67" s="86">
        <f t="shared" si="42"/>
        <v>6.6000000000000003E-2</v>
      </c>
      <c r="CT67" s="86">
        <f t="shared" si="43"/>
        <v>6.4484304932735423E-2</v>
      </c>
      <c r="CU67" s="86">
        <f t="shared" si="44"/>
        <v>6.4000000000000001E-2</v>
      </c>
      <c r="CV67" s="136">
        <f t="shared" si="45"/>
        <v>0.20000000000000018</v>
      </c>
      <c r="CW67" s="43"/>
      <c r="CX67" s="86">
        <f t="shared" si="46"/>
        <v>7.6999999999999999E-2</v>
      </c>
      <c r="CY67" s="86">
        <f t="shared" si="47"/>
        <v>7.4999999999999997E-2</v>
      </c>
      <c r="CZ67" s="136">
        <f t="shared" si="48"/>
        <v>0.20000000000000018</v>
      </c>
      <c r="DA67" s="86">
        <f t="shared" si="49"/>
        <v>7.6999999999999999E-2</v>
      </c>
      <c r="DB67" s="86">
        <f t="shared" si="50"/>
        <v>7.4999999999999997E-2</v>
      </c>
      <c r="DC67" s="136">
        <f t="shared" si="51"/>
        <v>0.20000000000000018</v>
      </c>
      <c r="DD67" s="149">
        <v>0</v>
      </c>
    </row>
    <row r="68" spans="2:108" s="15" customFormat="1" ht="13.5" customHeight="1">
      <c r="B68" s="52">
        <v>62</v>
      </c>
      <c r="C68" s="169" t="s">
        <v>18</v>
      </c>
      <c r="D68" s="133">
        <f>'市区町村別_在宅(医科)'!D68</f>
        <v>9</v>
      </c>
      <c r="E68" s="77">
        <v>0</v>
      </c>
      <c r="F68" s="77">
        <v>0</v>
      </c>
      <c r="G68" s="53">
        <f t="shared" si="1"/>
        <v>0</v>
      </c>
      <c r="H68" s="53">
        <f t="shared" si="2"/>
        <v>0</v>
      </c>
      <c r="I68" s="77">
        <v>0</v>
      </c>
      <c r="J68" s="77">
        <v>0</v>
      </c>
      <c r="K68" s="77" t="str">
        <f t="shared" si="3"/>
        <v>-</v>
      </c>
      <c r="L68" s="77" t="str">
        <f t="shared" si="4"/>
        <v>-</v>
      </c>
      <c r="M68" s="133">
        <f>'市区町村別_在宅(医科)'!M68</f>
        <v>42</v>
      </c>
      <c r="N68" s="77">
        <v>4</v>
      </c>
      <c r="O68" s="77">
        <v>4</v>
      </c>
      <c r="P68" s="53">
        <f t="shared" si="5"/>
        <v>9.5238095238095233E-2</v>
      </c>
      <c r="Q68" s="53">
        <f t="shared" si="6"/>
        <v>9.5238095238095233E-2</v>
      </c>
      <c r="R68" s="77">
        <v>809400</v>
      </c>
      <c r="S68" s="77">
        <v>809400</v>
      </c>
      <c r="T68" s="77">
        <f t="shared" si="7"/>
        <v>202350</v>
      </c>
      <c r="U68" s="77">
        <f t="shared" si="8"/>
        <v>202350</v>
      </c>
      <c r="V68" s="133">
        <f>'市区町村別_在宅(医科)'!V68</f>
        <v>5255</v>
      </c>
      <c r="W68" s="77">
        <v>100</v>
      </c>
      <c r="X68" s="77">
        <v>99</v>
      </c>
      <c r="Y68" s="53">
        <f t="shared" si="9"/>
        <v>1.9029495718363463E-2</v>
      </c>
      <c r="Z68" s="53">
        <f t="shared" si="10"/>
        <v>1.8839200761179828E-2</v>
      </c>
      <c r="AA68" s="77">
        <v>15336060</v>
      </c>
      <c r="AB68" s="77">
        <v>15328110</v>
      </c>
      <c r="AC68" s="77">
        <f t="shared" si="11"/>
        <v>153360.6</v>
      </c>
      <c r="AD68" s="77">
        <f t="shared" si="12"/>
        <v>154829.39393939395</v>
      </c>
      <c r="AE68" s="77">
        <f>'市区町村別_在宅(医科)'!AE68</f>
        <v>4642</v>
      </c>
      <c r="AF68" s="77">
        <v>206</v>
      </c>
      <c r="AG68" s="77">
        <v>206</v>
      </c>
      <c r="AH68" s="53">
        <f t="shared" si="13"/>
        <v>4.4377423524342957E-2</v>
      </c>
      <c r="AI68" s="53">
        <f t="shared" si="14"/>
        <v>4.4377423524342957E-2</v>
      </c>
      <c r="AJ68" s="77">
        <v>27461750</v>
      </c>
      <c r="AK68" s="77">
        <v>27407110</v>
      </c>
      <c r="AL68" s="77">
        <f t="shared" si="15"/>
        <v>133309.46601941748</v>
      </c>
      <c r="AM68" s="77">
        <f t="shared" si="16"/>
        <v>133044.22330097089</v>
      </c>
      <c r="AN68" s="77">
        <f>'市区町村別_在宅(医科)'!AN68</f>
        <v>2786</v>
      </c>
      <c r="AO68" s="77">
        <v>293</v>
      </c>
      <c r="AP68" s="77">
        <v>292</v>
      </c>
      <c r="AQ68" s="53">
        <f t="shared" si="17"/>
        <v>0.10516870064608758</v>
      </c>
      <c r="AR68" s="53">
        <f t="shared" si="18"/>
        <v>0.10480976310122039</v>
      </c>
      <c r="AS68" s="77">
        <v>37262600</v>
      </c>
      <c r="AT68" s="77">
        <v>37245490</v>
      </c>
      <c r="AU68" s="77">
        <f t="shared" si="19"/>
        <v>127176.10921501706</v>
      </c>
      <c r="AV68" s="77">
        <f t="shared" si="20"/>
        <v>127553.04794520549</v>
      </c>
      <c r="AW68" s="77">
        <f>'市区町村別_在宅(医科)'!AW68</f>
        <v>1209</v>
      </c>
      <c r="AX68" s="77">
        <v>249</v>
      </c>
      <c r="AY68" s="77">
        <v>249</v>
      </c>
      <c r="AZ68" s="53">
        <f t="shared" si="21"/>
        <v>0.20595533498759305</v>
      </c>
      <c r="BA68" s="53">
        <f t="shared" si="22"/>
        <v>0.20595533498759305</v>
      </c>
      <c r="BB68" s="77">
        <v>34462050</v>
      </c>
      <c r="BC68" s="77">
        <v>34462050</v>
      </c>
      <c r="BD68" s="77">
        <f t="shared" si="23"/>
        <v>138401.80722891566</v>
      </c>
      <c r="BE68" s="77">
        <f t="shared" si="24"/>
        <v>138401.80722891566</v>
      </c>
      <c r="BF68" s="77">
        <f>'市区町村別_在宅(医科)'!BF68</f>
        <v>463</v>
      </c>
      <c r="BG68" s="77">
        <v>121</v>
      </c>
      <c r="BH68" s="77">
        <v>121</v>
      </c>
      <c r="BI68" s="53">
        <f t="shared" si="25"/>
        <v>0.26133909287257018</v>
      </c>
      <c r="BJ68" s="53">
        <f t="shared" si="26"/>
        <v>0.26133909287257018</v>
      </c>
      <c r="BK68" s="77">
        <v>16063200</v>
      </c>
      <c r="BL68" s="77">
        <v>16063200</v>
      </c>
      <c r="BM68" s="77">
        <f t="shared" si="27"/>
        <v>132753.71900826445</v>
      </c>
      <c r="BN68" s="77">
        <f t="shared" si="28"/>
        <v>132753.71900826445</v>
      </c>
      <c r="BO68" s="77">
        <f>'市区町村別_在宅(医科)'!BO68</f>
        <v>14406</v>
      </c>
      <c r="BP68" s="77">
        <f t="shared" si="52"/>
        <v>973</v>
      </c>
      <c r="BQ68" s="77">
        <f t="shared" si="52"/>
        <v>971</v>
      </c>
      <c r="BR68" s="53">
        <f t="shared" si="30"/>
        <v>6.754130223517979E-2</v>
      </c>
      <c r="BS68" s="53">
        <f t="shared" si="31"/>
        <v>6.7402471192558655E-2</v>
      </c>
      <c r="BT68" s="77">
        <f t="shared" si="53"/>
        <v>131395060</v>
      </c>
      <c r="BU68" s="77">
        <f t="shared" si="53"/>
        <v>131315360</v>
      </c>
      <c r="BV68" s="77">
        <f t="shared" si="33"/>
        <v>135041.17163412127</v>
      </c>
      <c r="BW68" s="77">
        <f t="shared" si="34"/>
        <v>135237.23995880535</v>
      </c>
      <c r="BY68" s="90">
        <v>62</v>
      </c>
      <c r="BZ68" s="169" t="s">
        <v>18</v>
      </c>
      <c r="CA68" s="133">
        <v>13662</v>
      </c>
      <c r="CB68" s="133">
        <v>854</v>
      </c>
      <c r="CC68" s="133">
        <v>853</v>
      </c>
      <c r="CD68" s="27">
        <v>6.250914946567121E-2</v>
      </c>
      <c r="CE68" s="27">
        <v>6.2435953740301565E-2</v>
      </c>
      <c r="CF68" s="133">
        <v>110031250</v>
      </c>
      <c r="CG68" s="133">
        <v>109988740</v>
      </c>
      <c r="CH68" s="133">
        <v>128842.21311475409</v>
      </c>
      <c r="CI68" s="133">
        <v>128943.42321219227</v>
      </c>
      <c r="CK68" s="42" t="str">
        <f t="shared" si="35"/>
        <v>柏原市</v>
      </c>
      <c r="CL68" s="86">
        <f t="shared" si="54"/>
        <v>6.417070501797717E-2</v>
      </c>
      <c r="CM68" s="86">
        <f t="shared" si="37"/>
        <v>6.4000000000000001E-2</v>
      </c>
      <c r="CN68" s="86">
        <f t="shared" si="38"/>
        <v>6.4227035100821506E-2</v>
      </c>
      <c r="CO68" s="86">
        <f t="shared" si="39"/>
        <v>6.4000000000000001E-2</v>
      </c>
      <c r="CP68" s="136">
        <f t="shared" si="40"/>
        <v>0</v>
      </c>
      <c r="CQ68" s="42" t="str">
        <f t="shared" si="41"/>
        <v>柏原市</v>
      </c>
      <c r="CR68" s="86">
        <f t="shared" si="55"/>
        <v>6.417070501797717E-2</v>
      </c>
      <c r="CS68" s="86">
        <f t="shared" si="42"/>
        <v>6.4000000000000001E-2</v>
      </c>
      <c r="CT68" s="86">
        <f t="shared" si="43"/>
        <v>6.4227035100821506E-2</v>
      </c>
      <c r="CU68" s="86">
        <f t="shared" si="44"/>
        <v>6.4000000000000001E-2</v>
      </c>
      <c r="CV68" s="136">
        <f t="shared" si="45"/>
        <v>0</v>
      </c>
      <c r="CW68" s="43"/>
      <c r="CX68" s="86">
        <f t="shared" si="46"/>
        <v>7.6999999999999999E-2</v>
      </c>
      <c r="CY68" s="86">
        <f t="shared" si="47"/>
        <v>7.4999999999999997E-2</v>
      </c>
      <c r="CZ68" s="136">
        <f t="shared" si="48"/>
        <v>0.20000000000000018</v>
      </c>
      <c r="DA68" s="86">
        <f t="shared" si="49"/>
        <v>7.6999999999999999E-2</v>
      </c>
      <c r="DB68" s="86">
        <f t="shared" si="50"/>
        <v>7.4999999999999997E-2</v>
      </c>
      <c r="DC68" s="136">
        <f t="shared" si="51"/>
        <v>0.20000000000000018</v>
      </c>
      <c r="DD68" s="149">
        <v>0</v>
      </c>
    </row>
    <row r="69" spans="2:108" s="15" customFormat="1" ht="13.5" customHeight="1">
      <c r="B69" s="52">
        <v>63</v>
      </c>
      <c r="C69" s="169" t="s">
        <v>27</v>
      </c>
      <c r="D69" s="133">
        <f>'市区町村別_在宅(医科)'!D69</f>
        <v>9</v>
      </c>
      <c r="E69" s="77">
        <v>2</v>
      </c>
      <c r="F69" s="77">
        <v>2</v>
      </c>
      <c r="G69" s="53">
        <f t="shared" si="1"/>
        <v>0.22222222222222221</v>
      </c>
      <c r="H69" s="53">
        <f t="shared" si="2"/>
        <v>0.22222222222222221</v>
      </c>
      <c r="I69" s="77">
        <v>398700</v>
      </c>
      <c r="J69" s="77">
        <v>398700</v>
      </c>
      <c r="K69" s="77">
        <f t="shared" si="3"/>
        <v>199350</v>
      </c>
      <c r="L69" s="77">
        <f t="shared" si="4"/>
        <v>199350</v>
      </c>
      <c r="M69" s="133">
        <f>'市区町村別_在宅(医科)'!M69</f>
        <v>16</v>
      </c>
      <c r="N69" s="77">
        <v>1</v>
      </c>
      <c r="O69" s="77">
        <v>1</v>
      </c>
      <c r="P69" s="53">
        <f t="shared" si="5"/>
        <v>6.25E-2</v>
      </c>
      <c r="Q69" s="53">
        <f t="shared" si="6"/>
        <v>6.25E-2</v>
      </c>
      <c r="R69" s="77">
        <v>109910</v>
      </c>
      <c r="S69" s="77">
        <v>109910</v>
      </c>
      <c r="T69" s="77">
        <f t="shared" si="7"/>
        <v>109910</v>
      </c>
      <c r="U69" s="77">
        <f t="shared" si="8"/>
        <v>109910</v>
      </c>
      <c r="V69" s="133">
        <f>'市区町村別_在宅(医科)'!V69</f>
        <v>3749</v>
      </c>
      <c r="W69" s="77">
        <v>62</v>
      </c>
      <c r="X69" s="77">
        <v>62</v>
      </c>
      <c r="Y69" s="53">
        <f t="shared" si="9"/>
        <v>1.6537743398239532E-2</v>
      </c>
      <c r="Z69" s="53">
        <f t="shared" si="10"/>
        <v>1.6537743398239532E-2</v>
      </c>
      <c r="AA69" s="77">
        <v>7116000</v>
      </c>
      <c r="AB69" s="77">
        <v>7116000</v>
      </c>
      <c r="AC69" s="77">
        <f t="shared" si="11"/>
        <v>114774.19354838709</v>
      </c>
      <c r="AD69" s="77">
        <f t="shared" si="12"/>
        <v>114774.19354838709</v>
      </c>
      <c r="AE69" s="77">
        <f>'市区町村別_在宅(医科)'!AE69</f>
        <v>3183</v>
      </c>
      <c r="AF69" s="77">
        <v>137</v>
      </c>
      <c r="AG69" s="77">
        <v>137</v>
      </c>
      <c r="AH69" s="53">
        <f t="shared" si="13"/>
        <v>4.3041156142004398E-2</v>
      </c>
      <c r="AI69" s="53">
        <f t="shared" si="14"/>
        <v>4.3041156142004398E-2</v>
      </c>
      <c r="AJ69" s="77">
        <v>20692390</v>
      </c>
      <c r="AK69" s="77">
        <v>20692390</v>
      </c>
      <c r="AL69" s="77">
        <f t="shared" si="15"/>
        <v>151039.34306569342</v>
      </c>
      <c r="AM69" s="77">
        <f t="shared" si="16"/>
        <v>151039.34306569342</v>
      </c>
      <c r="AN69" s="77">
        <f>'市区町村別_在宅(医科)'!AN69</f>
        <v>2040</v>
      </c>
      <c r="AO69" s="77">
        <v>201</v>
      </c>
      <c r="AP69" s="77">
        <v>201</v>
      </c>
      <c r="AQ69" s="53">
        <f t="shared" si="17"/>
        <v>9.8529411764705879E-2</v>
      </c>
      <c r="AR69" s="53">
        <f t="shared" si="18"/>
        <v>9.8529411764705879E-2</v>
      </c>
      <c r="AS69" s="77">
        <v>26706450</v>
      </c>
      <c r="AT69" s="77">
        <v>26706450</v>
      </c>
      <c r="AU69" s="77">
        <f t="shared" si="19"/>
        <v>132867.91044776118</v>
      </c>
      <c r="AV69" s="77">
        <f t="shared" si="20"/>
        <v>132867.91044776118</v>
      </c>
      <c r="AW69" s="77">
        <f>'市区町村別_在宅(医科)'!AW69</f>
        <v>1077</v>
      </c>
      <c r="AX69" s="77">
        <v>190</v>
      </c>
      <c r="AY69" s="77">
        <v>190</v>
      </c>
      <c r="AZ69" s="53">
        <f t="shared" si="21"/>
        <v>0.17641597028783659</v>
      </c>
      <c r="BA69" s="53">
        <f t="shared" si="22"/>
        <v>0.17641597028783659</v>
      </c>
      <c r="BB69" s="77">
        <v>27880390</v>
      </c>
      <c r="BC69" s="77">
        <v>27880390</v>
      </c>
      <c r="BD69" s="77">
        <f t="shared" si="23"/>
        <v>146738.89473684211</v>
      </c>
      <c r="BE69" s="77">
        <f t="shared" si="24"/>
        <v>146738.89473684211</v>
      </c>
      <c r="BF69" s="77">
        <f>'市区町村別_在宅(医科)'!BF69</f>
        <v>470</v>
      </c>
      <c r="BG69" s="77">
        <v>145</v>
      </c>
      <c r="BH69" s="77">
        <v>145</v>
      </c>
      <c r="BI69" s="53">
        <f t="shared" si="25"/>
        <v>0.30851063829787234</v>
      </c>
      <c r="BJ69" s="53">
        <f t="shared" si="26"/>
        <v>0.30851063829787234</v>
      </c>
      <c r="BK69" s="77">
        <v>19183990</v>
      </c>
      <c r="BL69" s="77">
        <v>19183990</v>
      </c>
      <c r="BM69" s="77">
        <f t="shared" si="27"/>
        <v>132303.37931034484</v>
      </c>
      <c r="BN69" s="77">
        <f t="shared" si="28"/>
        <v>132303.37931034484</v>
      </c>
      <c r="BO69" s="77">
        <f>'市区町村別_在宅(医科)'!BO69</f>
        <v>10544</v>
      </c>
      <c r="BP69" s="77">
        <f t="shared" si="52"/>
        <v>738</v>
      </c>
      <c r="BQ69" s="77">
        <f t="shared" si="52"/>
        <v>738</v>
      </c>
      <c r="BR69" s="53">
        <f t="shared" si="30"/>
        <v>6.9992412746585742E-2</v>
      </c>
      <c r="BS69" s="53">
        <f t="shared" si="31"/>
        <v>6.9992412746585742E-2</v>
      </c>
      <c r="BT69" s="77">
        <f t="shared" si="53"/>
        <v>102087830</v>
      </c>
      <c r="BU69" s="77">
        <f t="shared" si="53"/>
        <v>102087830</v>
      </c>
      <c r="BV69" s="77">
        <f t="shared" si="33"/>
        <v>138330.39295392955</v>
      </c>
      <c r="BW69" s="77">
        <f t="shared" si="34"/>
        <v>138330.39295392955</v>
      </c>
      <c r="BY69" s="90">
        <v>63</v>
      </c>
      <c r="BZ69" s="169" t="s">
        <v>27</v>
      </c>
      <c r="CA69" s="133">
        <v>9933</v>
      </c>
      <c r="CB69" s="133">
        <v>738</v>
      </c>
      <c r="CC69" s="133">
        <v>738</v>
      </c>
      <c r="CD69" s="27">
        <v>7.4297795228027791E-2</v>
      </c>
      <c r="CE69" s="27">
        <v>7.4297795228027791E-2</v>
      </c>
      <c r="CF69" s="133">
        <v>97698140</v>
      </c>
      <c r="CG69" s="133">
        <v>97698140</v>
      </c>
      <c r="CH69" s="133">
        <v>132382.30352303523</v>
      </c>
      <c r="CI69" s="133">
        <v>132382.30352303523</v>
      </c>
      <c r="CK69" s="42" t="str">
        <f t="shared" si="35"/>
        <v>大東市</v>
      </c>
      <c r="CL69" s="86">
        <f t="shared" si="54"/>
        <v>6.391427067884993E-2</v>
      </c>
      <c r="CM69" s="86">
        <f t="shared" si="37"/>
        <v>6.4000000000000001E-2</v>
      </c>
      <c r="CN69" s="86">
        <f t="shared" si="38"/>
        <v>6.2638135422945551E-2</v>
      </c>
      <c r="CO69" s="86">
        <f t="shared" si="39"/>
        <v>6.3E-2</v>
      </c>
      <c r="CP69" s="136">
        <f t="shared" si="40"/>
        <v>0.10000000000000009</v>
      </c>
      <c r="CQ69" s="42" t="str">
        <f t="shared" si="41"/>
        <v>大東市</v>
      </c>
      <c r="CR69" s="86">
        <f t="shared" si="55"/>
        <v>6.391427067884993E-2</v>
      </c>
      <c r="CS69" s="86">
        <f t="shared" si="42"/>
        <v>6.4000000000000001E-2</v>
      </c>
      <c r="CT69" s="86">
        <f t="shared" si="43"/>
        <v>6.2638135422945551E-2</v>
      </c>
      <c r="CU69" s="86">
        <f t="shared" si="44"/>
        <v>6.3E-2</v>
      </c>
      <c r="CV69" s="136">
        <f t="shared" si="45"/>
        <v>0.10000000000000009</v>
      </c>
      <c r="CW69" s="43"/>
      <c r="CX69" s="86">
        <f t="shared" si="46"/>
        <v>7.6999999999999999E-2</v>
      </c>
      <c r="CY69" s="86">
        <f t="shared" si="47"/>
        <v>7.4999999999999997E-2</v>
      </c>
      <c r="CZ69" s="136">
        <f t="shared" si="48"/>
        <v>0.20000000000000018</v>
      </c>
      <c r="DA69" s="86">
        <f t="shared" si="49"/>
        <v>7.6999999999999999E-2</v>
      </c>
      <c r="DB69" s="86">
        <f t="shared" si="50"/>
        <v>7.4999999999999997E-2</v>
      </c>
      <c r="DC69" s="136">
        <f t="shared" si="51"/>
        <v>0.20000000000000018</v>
      </c>
      <c r="DD69" s="149">
        <v>0</v>
      </c>
    </row>
    <row r="70" spans="2:108" s="15" customFormat="1" ht="13.5" customHeight="1">
      <c r="B70" s="52">
        <v>64</v>
      </c>
      <c r="C70" s="169" t="s">
        <v>46</v>
      </c>
      <c r="D70" s="133">
        <f>'市区町村別_在宅(医科)'!D70</f>
        <v>45</v>
      </c>
      <c r="E70" s="77">
        <v>5</v>
      </c>
      <c r="F70" s="77">
        <v>5</v>
      </c>
      <c r="G70" s="53">
        <f t="shared" si="1"/>
        <v>0.1111111111111111</v>
      </c>
      <c r="H70" s="53">
        <f t="shared" si="2"/>
        <v>0.1111111111111111</v>
      </c>
      <c r="I70" s="77">
        <v>981180</v>
      </c>
      <c r="J70" s="77">
        <v>981180</v>
      </c>
      <c r="K70" s="77">
        <f t="shared" si="3"/>
        <v>196236</v>
      </c>
      <c r="L70" s="77">
        <f t="shared" si="4"/>
        <v>196236</v>
      </c>
      <c r="M70" s="133">
        <f>'市区町村別_在宅(医科)'!M70</f>
        <v>108</v>
      </c>
      <c r="N70" s="77">
        <v>8</v>
      </c>
      <c r="O70" s="77">
        <v>8</v>
      </c>
      <c r="P70" s="53">
        <f t="shared" si="5"/>
        <v>7.407407407407407E-2</v>
      </c>
      <c r="Q70" s="53">
        <f t="shared" si="6"/>
        <v>7.407407407407407E-2</v>
      </c>
      <c r="R70" s="77">
        <v>1848340</v>
      </c>
      <c r="S70" s="77">
        <v>1848340</v>
      </c>
      <c r="T70" s="77">
        <f t="shared" si="7"/>
        <v>231042.5</v>
      </c>
      <c r="U70" s="77">
        <f t="shared" si="8"/>
        <v>231042.5</v>
      </c>
      <c r="V70" s="133">
        <f>'市区町村別_在宅(医科)'!V70</f>
        <v>4077</v>
      </c>
      <c r="W70" s="77">
        <v>59</v>
      </c>
      <c r="X70" s="77">
        <v>59</v>
      </c>
      <c r="Y70" s="53">
        <f t="shared" si="9"/>
        <v>1.4471425067451558E-2</v>
      </c>
      <c r="Z70" s="53">
        <f t="shared" si="10"/>
        <v>1.4471425067451558E-2</v>
      </c>
      <c r="AA70" s="77">
        <v>10612340</v>
      </c>
      <c r="AB70" s="77">
        <v>10612340</v>
      </c>
      <c r="AC70" s="77">
        <f t="shared" si="11"/>
        <v>179870.16949152542</v>
      </c>
      <c r="AD70" s="77">
        <f t="shared" si="12"/>
        <v>179870.16949152542</v>
      </c>
      <c r="AE70" s="77">
        <f>'市区町村別_在宅(医科)'!AE70</f>
        <v>3451</v>
      </c>
      <c r="AF70" s="77">
        <v>122</v>
      </c>
      <c r="AG70" s="77">
        <v>122</v>
      </c>
      <c r="AH70" s="53">
        <f t="shared" si="13"/>
        <v>3.535207186322805E-2</v>
      </c>
      <c r="AI70" s="53">
        <f t="shared" si="14"/>
        <v>3.535207186322805E-2</v>
      </c>
      <c r="AJ70" s="77">
        <v>22091760</v>
      </c>
      <c r="AK70" s="77">
        <v>22091760</v>
      </c>
      <c r="AL70" s="77">
        <f t="shared" si="15"/>
        <v>181080</v>
      </c>
      <c r="AM70" s="77">
        <f t="shared" si="16"/>
        <v>181080</v>
      </c>
      <c r="AN70" s="77">
        <f>'市区町村別_在宅(医科)'!AN70</f>
        <v>1903</v>
      </c>
      <c r="AO70" s="77">
        <v>154</v>
      </c>
      <c r="AP70" s="77">
        <v>154</v>
      </c>
      <c r="AQ70" s="53">
        <f t="shared" si="17"/>
        <v>8.0924855491329481E-2</v>
      </c>
      <c r="AR70" s="53">
        <f t="shared" si="18"/>
        <v>8.0924855491329481E-2</v>
      </c>
      <c r="AS70" s="77">
        <v>26424750</v>
      </c>
      <c r="AT70" s="77">
        <v>26424750</v>
      </c>
      <c r="AU70" s="77">
        <f t="shared" si="19"/>
        <v>171589.28571428571</v>
      </c>
      <c r="AV70" s="77">
        <f t="shared" si="20"/>
        <v>171589.28571428571</v>
      </c>
      <c r="AW70" s="77">
        <f>'市区町村別_在宅(医科)'!AW70</f>
        <v>965</v>
      </c>
      <c r="AX70" s="77">
        <v>168</v>
      </c>
      <c r="AY70" s="77">
        <v>168</v>
      </c>
      <c r="AZ70" s="53">
        <f t="shared" si="21"/>
        <v>0.17409326424870467</v>
      </c>
      <c r="BA70" s="53">
        <f t="shared" si="22"/>
        <v>0.17409326424870467</v>
      </c>
      <c r="BB70" s="77">
        <v>28320480</v>
      </c>
      <c r="BC70" s="77">
        <v>28320480</v>
      </c>
      <c r="BD70" s="77">
        <f t="shared" si="23"/>
        <v>168574.28571428571</v>
      </c>
      <c r="BE70" s="77">
        <f t="shared" si="24"/>
        <v>168574.28571428571</v>
      </c>
      <c r="BF70" s="77">
        <f>'市区町村別_在宅(医科)'!BF70</f>
        <v>411</v>
      </c>
      <c r="BG70" s="77">
        <v>89</v>
      </c>
      <c r="BH70" s="77">
        <v>89</v>
      </c>
      <c r="BI70" s="53">
        <f t="shared" si="25"/>
        <v>0.21654501216545013</v>
      </c>
      <c r="BJ70" s="53">
        <f t="shared" si="26"/>
        <v>0.21654501216545013</v>
      </c>
      <c r="BK70" s="77">
        <v>14654930</v>
      </c>
      <c r="BL70" s="77">
        <v>14654930</v>
      </c>
      <c r="BM70" s="77">
        <f t="shared" si="27"/>
        <v>164662.13483146069</v>
      </c>
      <c r="BN70" s="77">
        <f t="shared" si="28"/>
        <v>164662.13483146069</v>
      </c>
      <c r="BO70" s="77">
        <f>'市区町村別_在宅(医科)'!BO70</f>
        <v>10960</v>
      </c>
      <c r="BP70" s="77">
        <f t="shared" si="52"/>
        <v>605</v>
      </c>
      <c r="BQ70" s="77">
        <f t="shared" si="52"/>
        <v>605</v>
      </c>
      <c r="BR70" s="53">
        <f t="shared" si="30"/>
        <v>5.5200729927007301E-2</v>
      </c>
      <c r="BS70" s="53">
        <f t="shared" si="31"/>
        <v>5.5200729927007301E-2</v>
      </c>
      <c r="BT70" s="77">
        <f t="shared" si="53"/>
        <v>104933780</v>
      </c>
      <c r="BU70" s="77">
        <f t="shared" si="53"/>
        <v>104933780</v>
      </c>
      <c r="BV70" s="77">
        <f t="shared" si="33"/>
        <v>173444.26446280992</v>
      </c>
      <c r="BW70" s="77">
        <f t="shared" si="34"/>
        <v>173444.26446280992</v>
      </c>
      <c r="BY70" s="90">
        <v>64</v>
      </c>
      <c r="BZ70" s="169" t="s">
        <v>46</v>
      </c>
      <c r="CA70" s="133">
        <v>10465</v>
      </c>
      <c r="CB70" s="133">
        <v>606</v>
      </c>
      <c r="CC70" s="133">
        <v>606</v>
      </c>
      <c r="CD70" s="27">
        <v>5.7907310081223122E-2</v>
      </c>
      <c r="CE70" s="27">
        <v>5.7907310081223122E-2</v>
      </c>
      <c r="CF70" s="133">
        <v>100698380</v>
      </c>
      <c r="CG70" s="133">
        <v>100698380</v>
      </c>
      <c r="CH70" s="133">
        <v>166168.94389438943</v>
      </c>
      <c r="CI70" s="133">
        <v>166168.94389438943</v>
      </c>
      <c r="CK70" s="42" t="str">
        <f t="shared" si="35"/>
        <v>西区</v>
      </c>
      <c r="CL70" s="86">
        <f t="shared" si="54"/>
        <v>6.3033222924821844E-2</v>
      </c>
      <c r="CM70" s="86">
        <f t="shared" si="37"/>
        <v>6.3E-2</v>
      </c>
      <c r="CN70" s="86">
        <f t="shared" si="38"/>
        <v>6.3490364025695925E-2</v>
      </c>
      <c r="CO70" s="86">
        <f t="shared" si="39"/>
        <v>6.3E-2</v>
      </c>
      <c r="CP70" s="136">
        <f t="shared" si="40"/>
        <v>0</v>
      </c>
      <c r="CQ70" s="42" t="str">
        <f t="shared" si="41"/>
        <v>西区</v>
      </c>
      <c r="CR70" s="86">
        <f t="shared" si="55"/>
        <v>6.3033222924821844E-2</v>
      </c>
      <c r="CS70" s="86">
        <f t="shared" si="42"/>
        <v>6.3E-2</v>
      </c>
      <c r="CT70" s="86">
        <f t="shared" si="43"/>
        <v>6.3490364025695925E-2</v>
      </c>
      <c r="CU70" s="86">
        <f t="shared" si="44"/>
        <v>6.3E-2</v>
      </c>
      <c r="CV70" s="136">
        <f t="shared" si="45"/>
        <v>0</v>
      </c>
      <c r="CW70" s="43"/>
      <c r="CX70" s="86">
        <f t="shared" si="46"/>
        <v>7.6999999999999999E-2</v>
      </c>
      <c r="CY70" s="86">
        <f t="shared" si="47"/>
        <v>7.4999999999999997E-2</v>
      </c>
      <c r="CZ70" s="136">
        <f t="shared" si="48"/>
        <v>0.20000000000000018</v>
      </c>
      <c r="DA70" s="86">
        <f t="shared" si="49"/>
        <v>7.6999999999999999E-2</v>
      </c>
      <c r="DB70" s="86">
        <f t="shared" si="50"/>
        <v>7.4999999999999997E-2</v>
      </c>
      <c r="DC70" s="136">
        <f t="shared" si="51"/>
        <v>0.20000000000000018</v>
      </c>
      <c r="DD70" s="149">
        <v>0</v>
      </c>
    </row>
    <row r="71" spans="2:108" s="15" customFormat="1" ht="13.5" customHeight="1">
      <c r="B71" s="52">
        <v>65</v>
      </c>
      <c r="C71" s="169" t="s">
        <v>11</v>
      </c>
      <c r="D71" s="133">
        <f>'市区町村別_在宅(医科)'!D71</f>
        <v>4</v>
      </c>
      <c r="E71" s="77">
        <v>3</v>
      </c>
      <c r="F71" s="77">
        <v>3</v>
      </c>
      <c r="G71" s="53">
        <f t="shared" si="1"/>
        <v>0.75</v>
      </c>
      <c r="H71" s="53">
        <f t="shared" si="2"/>
        <v>0.75</v>
      </c>
      <c r="I71" s="77">
        <v>208950</v>
      </c>
      <c r="J71" s="77">
        <v>208950</v>
      </c>
      <c r="K71" s="77">
        <f t="shared" si="3"/>
        <v>69650</v>
      </c>
      <c r="L71" s="77">
        <f t="shared" si="4"/>
        <v>69650</v>
      </c>
      <c r="M71" s="133">
        <f>'市区町村別_在宅(医科)'!M71</f>
        <v>25</v>
      </c>
      <c r="N71" s="77">
        <v>1</v>
      </c>
      <c r="O71" s="77">
        <v>1</v>
      </c>
      <c r="P71" s="53">
        <f t="shared" si="5"/>
        <v>0.04</v>
      </c>
      <c r="Q71" s="53">
        <f t="shared" si="6"/>
        <v>0.04</v>
      </c>
      <c r="R71" s="77">
        <v>66720</v>
      </c>
      <c r="S71" s="77">
        <v>66720</v>
      </c>
      <c r="T71" s="77">
        <f t="shared" si="7"/>
        <v>66720</v>
      </c>
      <c r="U71" s="77">
        <f t="shared" si="8"/>
        <v>66720</v>
      </c>
      <c r="V71" s="133">
        <f>'市区町村別_在宅(医科)'!V71</f>
        <v>2101</v>
      </c>
      <c r="W71" s="77">
        <v>48</v>
      </c>
      <c r="X71" s="77">
        <v>48</v>
      </c>
      <c r="Y71" s="53">
        <f t="shared" si="9"/>
        <v>2.2846263683960019E-2</v>
      </c>
      <c r="Z71" s="53">
        <f t="shared" si="10"/>
        <v>2.2846263683960019E-2</v>
      </c>
      <c r="AA71" s="77">
        <v>5905570</v>
      </c>
      <c r="AB71" s="77">
        <v>5905570</v>
      </c>
      <c r="AC71" s="77">
        <f t="shared" si="11"/>
        <v>123032.70833333333</v>
      </c>
      <c r="AD71" s="77">
        <f t="shared" si="12"/>
        <v>123032.70833333333</v>
      </c>
      <c r="AE71" s="77">
        <f>'市区町村別_在宅(医科)'!AE71</f>
        <v>1637</v>
      </c>
      <c r="AF71" s="77">
        <v>86</v>
      </c>
      <c r="AG71" s="77">
        <v>86</v>
      </c>
      <c r="AH71" s="53">
        <f t="shared" si="13"/>
        <v>5.2535125229077578E-2</v>
      </c>
      <c r="AI71" s="53">
        <f t="shared" si="14"/>
        <v>5.2535125229077578E-2</v>
      </c>
      <c r="AJ71" s="77">
        <v>8799720</v>
      </c>
      <c r="AK71" s="77">
        <v>8799720</v>
      </c>
      <c r="AL71" s="77">
        <f t="shared" si="15"/>
        <v>102322.32558139534</v>
      </c>
      <c r="AM71" s="77">
        <f t="shared" si="16"/>
        <v>102322.32558139534</v>
      </c>
      <c r="AN71" s="77">
        <f>'市区町村別_在宅(医科)'!AN71</f>
        <v>987</v>
      </c>
      <c r="AO71" s="77">
        <v>102</v>
      </c>
      <c r="AP71" s="77">
        <v>102</v>
      </c>
      <c r="AQ71" s="53">
        <f t="shared" si="17"/>
        <v>0.10334346504559271</v>
      </c>
      <c r="AR71" s="53">
        <f t="shared" si="18"/>
        <v>0.10334346504559271</v>
      </c>
      <c r="AS71" s="77">
        <v>11357790</v>
      </c>
      <c r="AT71" s="77">
        <v>11357790</v>
      </c>
      <c r="AU71" s="77">
        <f t="shared" si="19"/>
        <v>111350.88235294117</v>
      </c>
      <c r="AV71" s="77">
        <f t="shared" si="20"/>
        <v>111350.88235294117</v>
      </c>
      <c r="AW71" s="77">
        <f>'市区町村別_在宅(医科)'!AW71</f>
        <v>513</v>
      </c>
      <c r="AX71" s="77">
        <v>123</v>
      </c>
      <c r="AY71" s="77">
        <v>123</v>
      </c>
      <c r="AZ71" s="53">
        <f t="shared" si="21"/>
        <v>0.23976608187134502</v>
      </c>
      <c r="BA71" s="53">
        <f t="shared" si="22"/>
        <v>0.23976608187134502</v>
      </c>
      <c r="BB71" s="77">
        <v>11974530</v>
      </c>
      <c r="BC71" s="77">
        <v>11974530</v>
      </c>
      <c r="BD71" s="77">
        <f t="shared" si="23"/>
        <v>97353.902439024387</v>
      </c>
      <c r="BE71" s="77">
        <f t="shared" si="24"/>
        <v>97353.902439024387</v>
      </c>
      <c r="BF71" s="77">
        <f>'市区町村別_在宅(医科)'!BF71</f>
        <v>241</v>
      </c>
      <c r="BG71" s="77">
        <v>86</v>
      </c>
      <c r="BH71" s="77">
        <v>86</v>
      </c>
      <c r="BI71" s="53">
        <f t="shared" si="25"/>
        <v>0.35684647302904565</v>
      </c>
      <c r="BJ71" s="53">
        <f t="shared" si="26"/>
        <v>0.35684647302904565</v>
      </c>
      <c r="BK71" s="77">
        <v>9484650</v>
      </c>
      <c r="BL71" s="77">
        <v>9484650</v>
      </c>
      <c r="BM71" s="77">
        <f t="shared" si="27"/>
        <v>110286.62790697675</v>
      </c>
      <c r="BN71" s="77">
        <f t="shared" si="28"/>
        <v>110286.62790697675</v>
      </c>
      <c r="BO71" s="77">
        <f>'市区町村別_在宅(医科)'!BO71</f>
        <v>5508</v>
      </c>
      <c r="BP71" s="77">
        <f t="shared" si="52"/>
        <v>449</v>
      </c>
      <c r="BQ71" s="77">
        <f t="shared" si="52"/>
        <v>449</v>
      </c>
      <c r="BR71" s="53">
        <f t="shared" si="30"/>
        <v>8.1517792302106026E-2</v>
      </c>
      <c r="BS71" s="53">
        <f t="shared" si="31"/>
        <v>8.1517792302106026E-2</v>
      </c>
      <c r="BT71" s="77">
        <f t="shared" si="53"/>
        <v>47797930</v>
      </c>
      <c r="BU71" s="77">
        <f t="shared" si="53"/>
        <v>47797930</v>
      </c>
      <c r="BV71" s="77">
        <f t="shared" si="33"/>
        <v>106454.18708240535</v>
      </c>
      <c r="BW71" s="77">
        <f t="shared" si="34"/>
        <v>106454.18708240535</v>
      </c>
      <c r="BY71" s="90">
        <v>65</v>
      </c>
      <c r="BZ71" s="169" t="s">
        <v>11</v>
      </c>
      <c r="CA71" s="133">
        <v>5213</v>
      </c>
      <c r="CB71" s="133">
        <v>422</v>
      </c>
      <c r="CC71" s="133">
        <v>422</v>
      </c>
      <c r="CD71" s="27">
        <v>8.0951467485133322E-2</v>
      </c>
      <c r="CE71" s="27">
        <v>8.0951467485133322E-2</v>
      </c>
      <c r="CF71" s="133">
        <v>46401340</v>
      </c>
      <c r="CG71" s="133">
        <v>46401340</v>
      </c>
      <c r="CH71" s="133">
        <v>109955.78199052133</v>
      </c>
      <c r="CI71" s="133">
        <v>109955.78199052133</v>
      </c>
      <c r="CK71" s="42" t="str">
        <f t="shared" si="35"/>
        <v>門真市</v>
      </c>
      <c r="CL71" s="86">
        <f t="shared" ref="CL71:CL80" si="56">LARGE(BR$7:BR$80,ROW(A65))</f>
        <v>6.2798634812286688E-2</v>
      </c>
      <c r="CM71" s="86">
        <f t="shared" si="37"/>
        <v>6.3E-2</v>
      </c>
      <c r="CN71" s="86">
        <f t="shared" si="38"/>
        <v>6.1984254955894907E-2</v>
      </c>
      <c r="CO71" s="86">
        <f t="shared" si="39"/>
        <v>6.2E-2</v>
      </c>
      <c r="CP71" s="136">
        <f t="shared" si="40"/>
        <v>0.10000000000000009</v>
      </c>
      <c r="CQ71" s="42" t="str">
        <f t="shared" si="41"/>
        <v>門真市</v>
      </c>
      <c r="CR71" s="86">
        <f t="shared" ref="CR71:CR80" si="57">LARGE(BS$7:BS$80,ROW(A65))</f>
        <v>6.2753128555176341E-2</v>
      </c>
      <c r="CS71" s="86">
        <f t="shared" si="42"/>
        <v>6.3E-2</v>
      </c>
      <c r="CT71" s="86">
        <f t="shared" si="43"/>
        <v>6.1984254955894907E-2</v>
      </c>
      <c r="CU71" s="86">
        <f t="shared" si="44"/>
        <v>6.2E-2</v>
      </c>
      <c r="CV71" s="136">
        <f t="shared" si="45"/>
        <v>0.10000000000000009</v>
      </c>
      <c r="CW71" s="43"/>
      <c r="CX71" s="86">
        <f t="shared" si="46"/>
        <v>7.6999999999999999E-2</v>
      </c>
      <c r="CY71" s="86">
        <f t="shared" si="47"/>
        <v>7.4999999999999997E-2</v>
      </c>
      <c r="CZ71" s="136">
        <f t="shared" si="48"/>
        <v>0.20000000000000018</v>
      </c>
      <c r="DA71" s="86">
        <f t="shared" si="49"/>
        <v>7.6999999999999999E-2</v>
      </c>
      <c r="DB71" s="86">
        <f t="shared" si="50"/>
        <v>7.4999999999999997E-2</v>
      </c>
      <c r="DC71" s="136">
        <f t="shared" si="51"/>
        <v>0.20000000000000018</v>
      </c>
      <c r="DD71" s="149">
        <v>0</v>
      </c>
    </row>
    <row r="72" spans="2:108" s="15" customFormat="1" ht="13.5" customHeight="1">
      <c r="B72" s="52">
        <v>66</v>
      </c>
      <c r="C72" s="169" t="s">
        <v>6</v>
      </c>
      <c r="D72" s="133">
        <f>'市区町村別_在宅(医科)'!D72</f>
        <v>5</v>
      </c>
      <c r="E72" s="77">
        <v>3</v>
      </c>
      <c r="F72" s="77">
        <v>3</v>
      </c>
      <c r="G72" s="53">
        <f t="shared" ref="G72:G80" si="58">IFERROR(E72/D72,"-")</f>
        <v>0.6</v>
      </c>
      <c r="H72" s="53">
        <f t="shared" ref="H72:H80" si="59">IFERROR(F72/D72,"-")</f>
        <v>0.6</v>
      </c>
      <c r="I72" s="77">
        <v>494020</v>
      </c>
      <c r="J72" s="77">
        <v>494020</v>
      </c>
      <c r="K72" s="77">
        <f t="shared" ref="K72:K80" si="60">IFERROR(I72/E72,"-")</f>
        <v>164673.33333333334</v>
      </c>
      <c r="L72" s="77">
        <f t="shared" ref="L72:L80" si="61">IFERROR(J72/F72,"-")</f>
        <v>164673.33333333334</v>
      </c>
      <c r="M72" s="133">
        <f>'市区町村別_在宅(医科)'!M72</f>
        <v>10</v>
      </c>
      <c r="N72" s="77">
        <v>3</v>
      </c>
      <c r="O72" s="77">
        <v>3</v>
      </c>
      <c r="P72" s="53">
        <f t="shared" ref="P72:P80" si="62">IFERROR(N72/M72,"-")</f>
        <v>0.3</v>
      </c>
      <c r="Q72" s="53">
        <f t="shared" ref="Q72:Q80" si="63">IFERROR(O72/M72,"-")</f>
        <v>0.3</v>
      </c>
      <c r="R72" s="77">
        <v>474190</v>
      </c>
      <c r="S72" s="77">
        <v>474190</v>
      </c>
      <c r="T72" s="77">
        <f t="shared" ref="T72:T80" si="64">IFERROR(R72/N72,"-")</f>
        <v>158063.33333333334</v>
      </c>
      <c r="U72" s="77">
        <f t="shared" ref="U72:U80" si="65">IFERROR(S72/O72,"-")</f>
        <v>158063.33333333334</v>
      </c>
      <c r="V72" s="133">
        <f>'市区町村別_在宅(医科)'!V72</f>
        <v>2212</v>
      </c>
      <c r="W72" s="77">
        <v>38</v>
      </c>
      <c r="X72" s="77">
        <v>38</v>
      </c>
      <c r="Y72" s="53">
        <f t="shared" ref="Y72:Y80" si="66">IFERROR(W72/V72,"-")</f>
        <v>1.7179023508137433E-2</v>
      </c>
      <c r="Z72" s="53">
        <f t="shared" ref="Z72:Z80" si="67">IFERROR(X72/V72,"-")</f>
        <v>1.7179023508137433E-2</v>
      </c>
      <c r="AA72" s="77">
        <v>5311480</v>
      </c>
      <c r="AB72" s="77">
        <v>5311480</v>
      </c>
      <c r="AC72" s="77">
        <f t="shared" ref="AC72:AC80" si="68">IFERROR(AA72/W72,"-")</f>
        <v>139775.78947368421</v>
      </c>
      <c r="AD72" s="77">
        <f t="shared" ref="AD72:AD80" si="69">IFERROR(AB72/X72,"-")</f>
        <v>139775.78947368421</v>
      </c>
      <c r="AE72" s="77">
        <f>'市区町村別_在宅(医科)'!AE72</f>
        <v>1738</v>
      </c>
      <c r="AF72" s="77">
        <v>66</v>
      </c>
      <c r="AG72" s="77">
        <v>65</v>
      </c>
      <c r="AH72" s="53">
        <f t="shared" ref="AH72:AH80" si="70">IFERROR(AF72/AE72,"-")</f>
        <v>3.7974683544303799E-2</v>
      </c>
      <c r="AI72" s="53">
        <f t="shared" ref="AI72:AI80" si="71">IFERROR(AG72/AE72,"-")</f>
        <v>3.7399309551208286E-2</v>
      </c>
      <c r="AJ72" s="77">
        <v>7626230</v>
      </c>
      <c r="AK72" s="77">
        <v>7588660</v>
      </c>
      <c r="AL72" s="77">
        <f t="shared" ref="AL72:AL80" si="72">IFERROR(AJ72/AF72,"-")</f>
        <v>115548.93939393939</v>
      </c>
      <c r="AM72" s="77">
        <f t="shared" ref="AM72:AM80" si="73">IFERROR(AK72/AG72,"-")</f>
        <v>116748.61538461539</v>
      </c>
      <c r="AN72" s="77">
        <f>'市区町村別_在宅(医科)'!AN72</f>
        <v>995</v>
      </c>
      <c r="AO72" s="77">
        <v>96</v>
      </c>
      <c r="AP72" s="77">
        <v>96</v>
      </c>
      <c r="AQ72" s="53">
        <f t="shared" ref="AQ72:AQ80" si="74">IFERROR(AO72/AN72,"-")</f>
        <v>9.6482412060301503E-2</v>
      </c>
      <c r="AR72" s="53">
        <f t="shared" ref="AR72:AR80" si="75">IFERROR(AP72/AN72,"-")</f>
        <v>9.6482412060301503E-2</v>
      </c>
      <c r="AS72" s="77">
        <v>12530690</v>
      </c>
      <c r="AT72" s="77">
        <v>12530690</v>
      </c>
      <c r="AU72" s="77">
        <f t="shared" ref="AU72:AU80" si="76">IFERROR(AS72/AO72,"-")</f>
        <v>130528.02083333333</v>
      </c>
      <c r="AV72" s="77">
        <f t="shared" ref="AV72:AV80" si="77">IFERROR(AT72/AP72,"-")</f>
        <v>130528.02083333333</v>
      </c>
      <c r="AW72" s="77">
        <f>'市区町村別_在宅(医科)'!AW72</f>
        <v>478</v>
      </c>
      <c r="AX72" s="77">
        <v>108</v>
      </c>
      <c r="AY72" s="77">
        <v>108</v>
      </c>
      <c r="AZ72" s="53">
        <f t="shared" ref="AZ72:AZ80" si="78">IFERROR(AX72/AW72,"-")</f>
        <v>0.22594142259414227</v>
      </c>
      <c r="BA72" s="53">
        <f t="shared" ref="BA72:BA80" si="79">IFERROR(AY72/AW72,"-")</f>
        <v>0.22594142259414227</v>
      </c>
      <c r="BB72" s="77">
        <v>14111690</v>
      </c>
      <c r="BC72" s="77">
        <v>14111690</v>
      </c>
      <c r="BD72" s="77">
        <f t="shared" ref="BD72:BD80" si="80">IFERROR(BB72/AX72,"-")</f>
        <v>130663.79629629629</v>
      </c>
      <c r="BE72" s="77">
        <f t="shared" ref="BE72:BE80" si="81">IFERROR(BC72/AY72,"-")</f>
        <v>130663.79629629629</v>
      </c>
      <c r="BF72" s="77">
        <f>'市区町村別_在宅(医科)'!BF72</f>
        <v>232</v>
      </c>
      <c r="BG72" s="77">
        <v>82</v>
      </c>
      <c r="BH72" s="77">
        <v>82</v>
      </c>
      <c r="BI72" s="53">
        <f t="shared" ref="BI72:BI80" si="82">IFERROR(BG72/BF72,"-")</f>
        <v>0.35344827586206895</v>
      </c>
      <c r="BJ72" s="53">
        <f t="shared" ref="BJ72:BJ80" si="83">IFERROR(BH72/BF72,"-")</f>
        <v>0.35344827586206895</v>
      </c>
      <c r="BK72" s="77">
        <v>8328640</v>
      </c>
      <c r="BL72" s="77">
        <v>8328640</v>
      </c>
      <c r="BM72" s="77">
        <f t="shared" ref="BM72:BM80" si="84">IFERROR(BK72/BG72,"-")</f>
        <v>101568.78048780488</v>
      </c>
      <c r="BN72" s="77">
        <f t="shared" ref="BN72:BN80" si="85">IFERROR(BL72/BH72,"-")</f>
        <v>101568.78048780488</v>
      </c>
      <c r="BO72" s="77">
        <f>'市区町村別_在宅(医科)'!BO72</f>
        <v>5670</v>
      </c>
      <c r="BP72" s="77">
        <f t="shared" si="52"/>
        <v>396</v>
      </c>
      <c r="BQ72" s="77">
        <f t="shared" si="52"/>
        <v>395</v>
      </c>
      <c r="BR72" s="53">
        <f t="shared" ref="BR72:BR80" si="86">IFERROR(BP72/BO72,"-")</f>
        <v>6.9841269841269843E-2</v>
      </c>
      <c r="BS72" s="53">
        <f t="shared" ref="BS72:BS80" si="87">IFERROR(BQ72/BO72,"-")</f>
        <v>6.9664902998236328E-2</v>
      </c>
      <c r="BT72" s="77">
        <f t="shared" si="53"/>
        <v>48876940</v>
      </c>
      <c r="BU72" s="77">
        <f t="shared" si="53"/>
        <v>48839370</v>
      </c>
      <c r="BV72" s="77">
        <f t="shared" ref="BV72:BV80" si="88">IFERROR(BT72/BP72,"-")</f>
        <v>123426.61616161616</v>
      </c>
      <c r="BW72" s="77">
        <f t="shared" ref="BW72:BW80" si="89">IFERROR(BU72/BQ72,"-")</f>
        <v>123643.97468354431</v>
      </c>
      <c r="BY72" s="90">
        <v>66</v>
      </c>
      <c r="BZ72" s="169" t="s">
        <v>6</v>
      </c>
      <c r="CA72" s="133">
        <v>5354</v>
      </c>
      <c r="CB72" s="133">
        <v>389</v>
      </c>
      <c r="CC72" s="133">
        <v>388</v>
      </c>
      <c r="CD72" s="27">
        <v>7.2655958162121781E-2</v>
      </c>
      <c r="CE72" s="27">
        <v>7.2469181920059772E-2</v>
      </c>
      <c r="CF72" s="133">
        <v>43186240</v>
      </c>
      <c r="CG72" s="133">
        <v>43133030</v>
      </c>
      <c r="CH72" s="133">
        <v>111018.6118251928</v>
      </c>
      <c r="CI72" s="133">
        <v>111167.60309278351</v>
      </c>
      <c r="CK72" s="42" t="str">
        <f t="shared" ref="CK72:CK80" si="90">INDEX($C$7:$C$80,MATCH(CL72,BR$7:BR$80,0))</f>
        <v>寝屋川市</v>
      </c>
      <c r="CL72" s="86">
        <f t="shared" si="56"/>
        <v>6.1781175213178746E-2</v>
      </c>
      <c r="CM72" s="86">
        <f t="shared" ref="CM72:CM80" si="91">ROUND(CL72,3)</f>
        <v>6.2E-2</v>
      </c>
      <c r="CN72" s="86">
        <f t="shared" ref="CN72:CN79" si="92">VLOOKUP(CK72,$BZ$7:$CI$80,5,FALSE)</f>
        <v>5.9588537839823659E-2</v>
      </c>
      <c r="CO72" s="86">
        <f t="shared" ref="CO72:CO80" si="93">ROUND(CN72,3)</f>
        <v>0.06</v>
      </c>
      <c r="CP72" s="136">
        <f t="shared" ref="CP72:CP80" si="94">(CM72-CO72)*100</f>
        <v>0.20000000000000018</v>
      </c>
      <c r="CQ72" s="42" t="str">
        <f t="shared" ref="CQ72:CQ80" si="95">INDEX($C$7:$C$80,MATCH(CR72,BS$7:BS$80,0))</f>
        <v>寝屋川市</v>
      </c>
      <c r="CR72" s="86">
        <f t="shared" si="57"/>
        <v>6.1734705732010502E-2</v>
      </c>
      <c r="CS72" s="86">
        <f t="shared" ref="CS72:CS80" si="96">ROUND(CR72,3)</f>
        <v>6.2E-2</v>
      </c>
      <c r="CT72" s="86">
        <f t="shared" ref="CT72:CT80" si="97">VLOOKUP(CQ72,$BZ$7:$CI$80,6,FALSE)</f>
        <v>5.9490570658829289E-2</v>
      </c>
      <c r="CU72" s="86">
        <f t="shared" ref="CU72:CU80" si="98">ROUND(CT72,3)</f>
        <v>5.8999999999999997E-2</v>
      </c>
      <c r="CV72" s="136">
        <f t="shared" ref="CV72:CV80" si="99">(CS72-CU72)*100</f>
        <v>0.30000000000000027</v>
      </c>
      <c r="CW72" s="43"/>
      <c r="CX72" s="86">
        <f t="shared" ref="CX72:CX80" si="100">ROUND($BR$81,3)</f>
        <v>7.6999999999999999E-2</v>
      </c>
      <c r="CY72" s="86">
        <f t="shared" ref="CY72:CY80" si="101">ROUND($CD$81,3)</f>
        <v>7.4999999999999997E-2</v>
      </c>
      <c r="CZ72" s="136">
        <f t="shared" ref="CZ72:CZ80" si="102">(CX72-CY72)*100</f>
        <v>0.20000000000000018</v>
      </c>
      <c r="DA72" s="86">
        <f t="shared" ref="DA72:DA80" si="103">ROUND($BS$81,3)</f>
        <v>7.6999999999999999E-2</v>
      </c>
      <c r="DB72" s="86">
        <f t="shared" ref="DB72:DB80" si="104">ROUND($CE$81,3)</f>
        <v>7.4999999999999997E-2</v>
      </c>
      <c r="DC72" s="136">
        <f t="shared" ref="DC72:DC80" si="105">(DA72-DB72)*100</f>
        <v>0.20000000000000018</v>
      </c>
      <c r="DD72" s="149">
        <v>0</v>
      </c>
    </row>
    <row r="73" spans="2:108" s="15" customFormat="1" ht="13.5" customHeight="1">
      <c r="B73" s="52">
        <v>67</v>
      </c>
      <c r="C73" s="169" t="s">
        <v>7</v>
      </c>
      <c r="D73" s="133">
        <f>'市区町村別_在宅(医科)'!D73</f>
        <v>11</v>
      </c>
      <c r="E73" s="77">
        <v>2</v>
      </c>
      <c r="F73" s="77">
        <v>2</v>
      </c>
      <c r="G73" s="53">
        <f t="shared" si="58"/>
        <v>0.18181818181818182</v>
      </c>
      <c r="H73" s="53">
        <f t="shared" si="59"/>
        <v>0.18181818181818182</v>
      </c>
      <c r="I73" s="77">
        <v>124930</v>
      </c>
      <c r="J73" s="77">
        <v>124930</v>
      </c>
      <c r="K73" s="77">
        <f t="shared" si="60"/>
        <v>62465</v>
      </c>
      <c r="L73" s="77">
        <f t="shared" si="61"/>
        <v>62465</v>
      </c>
      <c r="M73" s="133">
        <f>'市区町村別_在宅(医科)'!M73</f>
        <v>27</v>
      </c>
      <c r="N73" s="77">
        <v>3</v>
      </c>
      <c r="O73" s="77">
        <v>3</v>
      </c>
      <c r="P73" s="53">
        <f t="shared" si="62"/>
        <v>0.1111111111111111</v>
      </c>
      <c r="Q73" s="53">
        <f t="shared" si="63"/>
        <v>0.1111111111111111</v>
      </c>
      <c r="R73" s="77">
        <v>584760</v>
      </c>
      <c r="S73" s="77">
        <v>584760</v>
      </c>
      <c r="T73" s="77">
        <f t="shared" si="64"/>
        <v>194920</v>
      </c>
      <c r="U73" s="77">
        <f t="shared" si="65"/>
        <v>194920</v>
      </c>
      <c r="V73" s="133">
        <f>'市区町村別_在宅(医科)'!V73</f>
        <v>930</v>
      </c>
      <c r="W73" s="77">
        <v>26</v>
      </c>
      <c r="X73" s="77">
        <v>26</v>
      </c>
      <c r="Y73" s="53">
        <f t="shared" si="66"/>
        <v>2.7956989247311829E-2</v>
      </c>
      <c r="Z73" s="53">
        <f t="shared" si="67"/>
        <v>2.7956989247311829E-2</v>
      </c>
      <c r="AA73" s="77">
        <v>4722850</v>
      </c>
      <c r="AB73" s="77">
        <v>4722850</v>
      </c>
      <c r="AC73" s="77">
        <f t="shared" si="68"/>
        <v>181648.07692307694</v>
      </c>
      <c r="AD73" s="77">
        <f t="shared" si="69"/>
        <v>181648.07692307694</v>
      </c>
      <c r="AE73" s="77">
        <f>'市区町村別_在宅(医科)'!AE73</f>
        <v>639</v>
      </c>
      <c r="AF73" s="77">
        <v>28</v>
      </c>
      <c r="AG73" s="77">
        <v>28</v>
      </c>
      <c r="AH73" s="53">
        <f t="shared" si="70"/>
        <v>4.3818466353677622E-2</v>
      </c>
      <c r="AI73" s="53">
        <f t="shared" si="71"/>
        <v>4.3818466353677622E-2</v>
      </c>
      <c r="AJ73" s="77">
        <v>3391810</v>
      </c>
      <c r="AK73" s="77">
        <v>3391810</v>
      </c>
      <c r="AL73" s="77">
        <f t="shared" si="72"/>
        <v>121136.07142857143</v>
      </c>
      <c r="AM73" s="77">
        <f t="shared" si="73"/>
        <v>121136.07142857143</v>
      </c>
      <c r="AN73" s="77">
        <f>'市区町村別_在宅(医科)'!AN73</f>
        <v>423</v>
      </c>
      <c r="AO73" s="77">
        <v>61</v>
      </c>
      <c r="AP73" s="77">
        <v>61</v>
      </c>
      <c r="AQ73" s="53">
        <f t="shared" si="74"/>
        <v>0.14420803782505912</v>
      </c>
      <c r="AR73" s="53">
        <f t="shared" si="75"/>
        <v>0.14420803782505912</v>
      </c>
      <c r="AS73" s="77">
        <v>6741150</v>
      </c>
      <c r="AT73" s="77">
        <v>6741150</v>
      </c>
      <c r="AU73" s="77">
        <f t="shared" si="76"/>
        <v>110510.65573770492</v>
      </c>
      <c r="AV73" s="77">
        <f t="shared" si="77"/>
        <v>110510.65573770492</v>
      </c>
      <c r="AW73" s="77">
        <f>'市区町村別_在宅(医科)'!AW73</f>
        <v>270</v>
      </c>
      <c r="AX73" s="77">
        <v>56</v>
      </c>
      <c r="AY73" s="77">
        <v>56</v>
      </c>
      <c r="AZ73" s="53">
        <f t="shared" si="78"/>
        <v>0.2074074074074074</v>
      </c>
      <c r="BA73" s="53">
        <f t="shared" si="79"/>
        <v>0.2074074074074074</v>
      </c>
      <c r="BB73" s="77">
        <v>6377480</v>
      </c>
      <c r="BC73" s="77">
        <v>6377480</v>
      </c>
      <c r="BD73" s="77">
        <f t="shared" si="80"/>
        <v>113883.57142857143</v>
      </c>
      <c r="BE73" s="77">
        <f t="shared" si="81"/>
        <v>113883.57142857143</v>
      </c>
      <c r="BF73" s="77">
        <f>'市区町村別_在宅(医科)'!BF73</f>
        <v>135</v>
      </c>
      <c r="BG73" s="77">
        <v>36</v>
      </c>
      <c r="BH73" s="77">
        <v>36</v>
      </c>
      <c r="BI73" s="53">
        <f t="shared" si="82"/>
        <v>0.26666666666666666</v>
      </c>
      <c r="BJ73" s="53">
        <f t="shared" si="83"/>
        <v>0.26666666666666666</v>
      </c>
      <c r="BK73" s="77">
        <v>4082720</v>
      </c>
      <c r="BL73" s="77">
        <v>4082720</v>
      </c>
      <c r="BM73" s="77">
        <f t="shared" si="84"/>
        <v>113408.88888888889</v>
      </c>
      <c r="BN73" s="77">
        <f t="shared" si="85"/>
        <v>113408.88888888889</v>
      </c>
      <c r="BO73" s="77">
        <f>'市区町村別_在宅(医科)'!BO73</f>
        <v>2435</v>
      </c>
      <c r="BP73" s="77">
        <f t="shared" si="52"/>
        <v>212</v>
      </c>
      <c r="BQ73" s="77">
        <f t="shared" si="52"/>
        <v>212</v>
      </c>
      <c r="BR73" s="53">
        <f t="shared" si="86"/>
        <v>8.7063655030800824E-2</v>
      </c>
      <c r="BS73" s="53">
        <f t="shared" si="87"/>
        <v>8.7063655030800824E-2</v>
      </c>
      <c r="BT73" s="77">
        <f t="shared" si="53"/>
        <v>26025700</v>
      </c>
      <c r="BU73" s="77">
        <f t="shared" si="53"/>
        <v>26025700</v>
      </c>
      <c r="BV73" s="77">
        <f t="shared" si="88"/>
        <v>122762.7358490566</v>
      </c>
      <c r="BW73" s="77">
        <f t="shared" si="89"/>
        <v>122762.7358490566</v>
      </c>
      <c r="BY73" s="90">
        <v>67</v>
      </c>
      <c r="BZ73" s="169" t="s">
        <v>7</v>
      </c>
      <c r="CA73" s="133">
        <v>2281</v>
      </c>
      <c r="CB73" s="133">
        <v>174</v>
      </c>
      <c r="CC73" s="133">
        <v>174</v>
      </c>
      <c r="CD73" s="27">
        <v>7.628233231039018E-2</v>
      </c>
      <c r="CE73" s="27">
        <v>7.628233231039018E-2</v>
      </c>
      <c r="CF73" s="133">
        <v>22601650</v>
      </c>
      <c r="CG73" s="133">
        <v>22601650</v>
      </c>
      <c r="CH73" s="133">
        <v>129894.54022988505</v>
      </c>
      <c r="CI73" s="133">
        <v>129894.54022988505</v>
      </c>
      <c r="CK73" s="42" t="str">
        <f t="shared" si="90"/>
        <v>堺市南区</v>
      </c>
      <c r="CL73" s="86">
        <f t="shared" si="56"/>
        <v>6.1656422279956907E-2</v>
      </c>
      <c r="CM73" s="86">
        <f t="shared" si="91"/>
        <v>6.2E-2</v>
      </c>
      <c r="CN73" s="86">
        <f t="shared" si="92"/>
        <v>5.9330885077996026E-2</v>
      </c>
      <c r="CO73" s="86">
        <f t="shared" si="93"/>
        <v>5.8999999999999997E-2</v>
      </c>
      <c r="CP73" s="136">
        <f t="shared" si="94"/>
        <v>0.30000000000000027</v>
      </c>
      <c r="CQ73" s="42" t="str">
        <f t="shared" si="95"/>
        <v>堺市南区</v>
      </c>
      <c r="CR73" s="86">
        <f t="shared" si="57"/>
        <v>6.162473860972055E-2</v>
      </c>
      <c r="CS73" s="86">
        <f t="shared" si="96"/>
        <v>6.2E-2</v>
      </c>
      <c r="CT73" s="86">
        <f t="shared" si="97"/>
        <v>5.9330885077996026E-2</v>
      </c>
      <c r="CU73" s="86">
        <f t="shared" si="98"/>
        <v>5.8999999999999997E-2</v>
      </c>
      <c r="CV73" s="136">
        <f t="shared" si="99"/>
        <v>0.30000000000000027</v>
      </c>
      <c r="CW73" s="43"/>
      <c r="CX73" s="86">
        <f t="shared" si="100"/>
        <v>7.6999999999999999E-2</v>
      </c>
      <c r="CY73" s="86">
        <f t="shared" si="101"/>
        <v>7.4999999999999997E-2</v>
      </c>
      <c r="CZ73" s="136">
        <f t="shared" si="102"/>
        <v>0.20000000000000018</v>
      </c>
      <c r="DA73" s="86">
        <f t="shared" si="103"/>
        <v>7.6999999999999999E-2</v>
      </c>
      <c r="DB73" s="86">
        <f t="shared" si="104"/>
        <v>7.4999999999999997E-2</v>
      </c>
      <c r="DC73" s="136">
        <f t="shared" si="105"/>
        <v>0.20000000000000018</v>
      </c>
      <c r="DD73" s="149">
        <v>0</v>
      </c>
    </row>
    <row r="74" spans="2:108" s="15" customFormat="1" ht="13.5" customHeight="1">
      <c r="B74" s="52">
        <v>68</v>
      </c>
      <c r="C74" s="169" t="s">
        <v>47</v>
      </c>
      <c r="D74" s="133">
        <f>'市区町村別_在宅(医科)'!D74</f>
        <v>10</v>
      </c>
      <c r="E74" s="77">
        <v>0</v>
      </c>
      <c r="F74" s="77">
        <v>0</v>
      </c>
      <c r="G74" s="53">
        <f t="shared" si="58"/>
        <v>0</v>
      </c>
      <c r="H74" s="53">
        <f t="shared" si="59"/>
        <v>0</v>
      </c>
      <c r="I74" s="77">
        <v>0</v>
      </c>
      <c r="J74" s="77">
        <v>0</v>
      </c>
      <c r="K74" s="77" t="str">
        <f t="shared" si="60"/>
        <v>-</v>
      </c>
      <c r="L74" s="77" t="str">
        <f t="shared" si="61"/>
        <v>-</v>
      </c>
      <c r="M74" s="133">
        <f>'市区町村別_在宅(医科)'!M74</f>
        <v>24</v>
      </c>
      <c r="N74" s="77">
        <v>2</v>
      </c>
      <c r="O74" s="77">
        <v>2</v>
      </c>
      <c r="P74" s="53">
        <f t="shared" si="62"/>
        <v>8.3333333333333329E-2</v>
      </c>
      <c r="Q74" s="53">
        <f t="shared" si="63"/>
        <v>8.3333333333333329E-2</v>
      </c>
      <c r="R74" s="77">
        <v>973180</v>
      </c>
      <c r="S74" s="77">
        <v>973180</v>
      </c>
      <c r="T74" s="77">
        <f t="shared" si="64"/>
        <v>486590</v>
      </c>
      <c r="U74" s="77">
        <f t="shared" si="65"/>
        <v>486590</v>
      </c>
      <c r="V74" s="133">
        <f>'市区町村別_在宅(医科)'!V74</f>
        <v>1057</v>
      </c>
      <c r="W74" s="77">
        <v>24</v>
      </c>
      <c r="X74" s="77">
        <v>24</v>
      </c>
      <c r="Y74" s="53">
        <f t="shared" si="66"/>
        <v>2.2705771050141911E-2</v>
      </c>
      <c r="Z74" s="53">
        <f t="shared" si="67"/>
        <v>2.2705771050141911E-2</v>
      </c>
      <c r="AA74" s="77">
        <v>4442870</v>
      </c>
      <c r="AB74" s="77">
        <v>4442870</v>
      </c>
      <c r="AC74" s="77">
        <f t="shared" si="68"/>
        <v>185119.58333333334</v>
      </c>
      <c r="AD74" s="77">
        <f t="shared" si="69"/>
        <v>185119.58333333334</v>
      </c>
      <c r="AE74" s="77">
        <f>'市区町村別_在宅(医科)'!AE74</f>
        <v>909</v>
      </c>
      <c r="AF74" s="77">
        <v>36</v>
      </c>
      <c r="AG74" s="77">
        <v>36</v>
      </c>
      <c r="AH74" s="53">
        <f t="shared" si="70"/>
        <v>3.9603960396039604E-2</v>
      </c>
      <c r="AI74" s="53">
        <f t="shared" si="71"/>
        <v>3.9603960396039604E-2</v>
      </c>
      <c r="AJ74" s="77">
        <v>3510310</v>
      </c>
      <c r="AK74" s="77">
        <v>3510310</v>
      </c>
      <c r="AL74" s="77">
        <f t="shared" si="72"/>
        <v>97508.611111111109</v>
      </c>
      <c r="AM74" s="77">
        <f t="shared" si="73"/>
        <v>97508.611111111109</v>
      </c>
      <c r="AN74" s="77">
        <f>'市区町村別_在宅(医科)'!AN74</f>
        <v>681</v>
      </c>
      <c r="AO74" s="77">
        <v>68</v>
      </c>
      <c r="AP74" s="77">
        <v>68</v>
      </c>
      <c r="AQ74" s="53">
        <f t="shared" si="74"/>
        <v>9.9853157121879588E-2</v>
      </c>
      <c r="AR74" s="53">
        <f t="shared" si="75"/>
        <v>9.9853157121879588E-2</v>
      </c>
      <c r="AS74" s="77">
        <v>10656420</v>
      </c>
      <c r="AT74" s="77">
        <v>10656420</v>
      </c>
      <c r="AU74" s="77">
        <f t="shared" si="76"/>
        <v>156712.0588235294</v>
      </c>
      <c r="AV74" s="77">
        <f t="shared" si="77"/>
        <v>156712.0588235294</v>
      </c>
      <c r="AW74" s="77">
        <f>'市区町村別_在宅(医科)'!AW74</f>
        <v>308</v>
      </c>
      <c r="AX74" s="77">
        <v>50</v>
      </c>
      <c r="AY74" s="77">
        <v>50</v>
      </c>
      <c r="AZ74" s="53">
        <f t="shared" si="78"/>
        <v>0.16233766233766234</v>
      </c>
      <c r="BA74" s="53">
        <f t="shared" si="79"/>
        <v>0.16233766233766234</v>
      </c>
      <c r="BB74" s="77">
        <v>8443660</v>
      </c>
      <c r="BC74" s="77">
        <v>8443660</v>
      </c>
      <c r="BD74" s="77">
        <f t="shared" si="80"/>
        <v>168873.2</v>
      </c>
      <c r="BE74" s="77">
        <f t="shared" si="81"/>
        <v>168873.2</v>
      </c>
      <c r="BF74" s="77">
        <f>'市区町村別_在宅(医科)'!BF74</f>
        <v>181</v>
      </c>
      <c r="BG74" s="77">
        <v>37</v>
      </c>
      <c r="BH74" s="77">
        <v>37</v>
      </c>
      <c r="BI74" s="53">
        <f t="shared" si="82"/>
        <v>0.20441988950276244</v>
      </c>
      <c r="BJ74" s="53">
        <f t="shared" si="83"/>
        <v>0.20441988950276244</v>
      </c>
      <c r="BK74" s="77">
        <v>4898710</v>
      </c>
      <c r="BL74" s="77">
        <v>4898710</v>
      </c>
      <c r="BM74" s="77">
        <f t="shared" si="84"/>
        <v>132397.56756756757</v>
      </c>
      <c r="BN74" s="77">
        <f t="shared" si="85"/>
        <v>132397.56756756757</v>
      </c>
      <c r="BO74" s="77">
        <f>'市区町村別_在宅(医科)'!BO74</f>
        <v>3170</v>
      </c>
      <c r="BP74" s="77">
        <f t="shared" si="52"/>
        <v>217</v>
      </c>
      <c r="BQ74" s="77">
        <f t="shared" si="52"/>
        <v>217</v>
      </c>
      <c r="BR74" s="53">
        <f t="shared" si="86"/>
        <v>6.8454258675078858E-2</v>
      </c>
      <c r="BS74" s="53">
        <f t="shared" si="87"/>
        <v>6.8454258675078858E-2</v>
      </c>
      <c r="BT74" s="77">
        <f t="shared" si="53"/>
        <v>32925150</v>
      </c>
      <c r="BU74" s="77">
        <f t="shared" si="53"/>
        <v>32925150</v>
      </c>
      <c r="BV74" s="77">
        <f t="shared" si="88"/>
        <v>151728.80184331798</v>
      </c>
      <c r="BW74" s="77">
        <f t="shared" si="89"/>
        <v>151728.80184331798</v>
      </c>
      <c r="BY74" s="90">
        <v>68</v>
      </c>
      <c r="BZ74" s="169" t="s">
        <v>47</v>
      </c>
      <c r="CA74" s="133">
        <v>3064</v>
      </c>
      <c r="CB74" s="133">
        <v>227</v>
      </c>
      <c r="CC74" s="133">
        <v>227</v>
      </c>
      <c r="CD74" s="27">
        <v>7.4086161879895557E-2</v>
      </c>
      <c r="CE74" s="27">
        <v>7.4086161879895557E-2</v>
      </c>
      <c r="CF74" s="133">
        <v>33769260</v>
      </c>
      <c r="CG74" s="133">
        <v>33769260</v>
      </c>
      <c r="CH74" s="133">
        <v>148763.25991189427</v>
      </c>
      <c r="CI74" s="133">
        <v>148763.25991189427</v>
      </c>
      <c r="CK74" s="42" t="str">
        <f t="shared" si="90"/>
        <v>熊取町</v>
      </c>
      <c r="CL74" s="86">
        <f t="shared" si="56"/>
        <v>6.1096938775510201E-2</v>
      </c>
      <c r="CM74" s="86">
        <f t="shared" si="91"/>
        <v>6.0999999999999999E-2</v>
      </c>
      <c r="CN74" s="86">
        <f t="shared" si="92"/>
        <v>5.9768550034036763E-2</v>
      </c>
      <c r="CO74" s="86">
        <f t="shared" si="93"/>
        <v>0.06</v>
      </c>
      <c r="CP74" s="136">
        <f t="shared" si="94"/>
        <v>0.10000000000000009</v>
      </c>
      <c r="CQ74" s="42" t="str">
        <f t="shared" si="95"/>
        <v>熊取町</v>
      </c>
      <c r="CR74" s="86">
        <f t="shared" si="57"/>
        <v>6.1096938775510201E-2</v>
      </c>
      <c r="CS74" s="86">
        <f t="shared" si="96"/>
        <v>6.0999999999999999E-2</v>
      </c>
      <c r="CT74" s="86">
        <f t="shared" si="97"/>
        <v>5.9768550034036763E-2</v>
      </c>
      <c r="CU74" s="86">
        <f t="shared" si="98"/>
        <v>0.06</v>
      </c>
      <c r="CV74" s="136">
        <f t="shared" si="99"/>
        <v>0.10000000000000009</v>
      </c>
      <c r="CW74" s="43"/>
      <c r="CX74" s="86">
        <f t="shared" si="100"/>
        <v>7.6999999999999999E-2</v>
      </c>
      <c r="CY74" s="86">
        <f t="shared" si="101"/>
        <v>7.4999999999999997E-2</v>
      </c>
      <c r="CZ74" s="136">
        <f t="shared" si="102"/>
        <v>0.20000000000000018</v>
      </c>
      <c r="DA74" s="86">
        <f t="shared" si="103"/>
        <v>7.6999999999999999E-2</v>
      </c>
      <c r="DB74" s="86">
        <f t="shared" si="104"/>
        <v>7.4999999999999997E-2</v>
      </c>
      <c r="DC74" s="136">
        <f t="shared" si="105"/>
        <v>0.20000000000000018</v>
      </c>
      <c r="DD74" s="149">
        <v>0</v>
      </c>
    </row>
    <row r="75" spans="2:108" s="15" customFormat="1" ht="13.5" customHeight="1">
      <c r="B75" s="52">
        <v>69</v>
      </c>
      <c r="C75" s="169" t="s">
        <v>48</v>
      </c>
      <c r="D75" s="133">
        <f>'市区町村別_在宅(医科)'!D75</f>
        <v>14</v>
      </c>
      <c r="E75" s="77">
        <v>3</v>
      </c>
      <c r="F75" s="77">
        <v>3</v>
      </c>
      <c r="G75" s="53">
        <f t="shared" si="58"/>
        <v>0.21428571428571427</v>
      </c>
      <c r="H75" s="53">
        <f t="shared" si="59"/>
        <v>0.21428571428571427</v>
      </c>
      <c r="I75" s="77">
        <v>367960</v>
      </c>
      <c r="J75" s="77">
        <v>367960</v>
      </c>
      <c r="K75" s="77">
        <f t="shared" si="60"/>
        <v>122653.33333333333</v>
      </c>
      <c r="L75" s="77">
        <f t="shared" si="61"/>
        <v>122653.33333333333</v>
      </c>
      <c r="M75" s="133">
        <f>'市区町村別_在宅(医科)'!M75</f>
        <v>47</v>
      </c>
      <c r="N75" s="77">
        <v>9</v>
      </c>
      <c r="O75" s="77">
        <v>9</v>
      </c>
      <c r="P75" s="53">
        <f t="shared" si="62"/>
        <v>0.19148936170212766</v>
      </c>
      <c r="Q75" s="53">
        <f t="shared" si="63"/>
        <v>0.19148936170212766</v>
      </c>
      <c r="R75" s="77">
        <v>2092530</v>
      </c>
      <c r="S75" s="77">
        <v>2092530</v>
      </c>
      <c r="T75" s="77">
        <f t="shared" si="64"/>
        <v>232503.33333333334</v>
      </c>
      <c r="U75" s="77">
        <f t="shared" si="65"/>
        <v>232503.33333333334</v>
      </c>
      <c r="V75" s="133">
        <f>'市区町村別_在宅(医科)'!V75</f>
        <v>3138</v>
      </c>
      <c r="W75" s="77">
        <v>50</v>
      </c>
      <c r="X75" s="77">
        <v>50</v>
      </c>
      <c r="Y75" s="53">
        <f t="shared" si="66"/>
        <v>1.5933715742511154E-2</v>
      </c>
      <c r="Z75" s="53">
        <f t="shared" si="67"/>
        <v>1.5933715742511154E-2</v>
      </c>
      <c r="AA75" s="77">
        <v>6895020</v>
      </c>
      <c r="AB75" s="77">
        <v>6895020</v>
      </c>
      <c r="AC75" s="77">
        <f t="shared" si="68"/>
        <v>137900.4</v>
      </c>
      <c r="AD75" s="77">
        <f t="shared" si="69"/>
        <v>137900.4</v>
      </c>
      <c r="AE75" s="77">
        <f>'市区町村別_在宅(医科)'!AE75</f>
        <v>2384</v>
      </c>
      <c r="AF75" s="77">
        <v>101</v>
      </c>
      <c r="AG75" s="77">
        <v>101</v>
      </c>
      <c r="AH75" s="53">
        <f t="shared" si="70"/>
        <v>4.2365771812080538E-2</v>
      </c>
      <c r="AI75" s="53">
        <f t="shared" si="71"/>
        <v>4.2365771812080538E-2</v>
      </c>
      <c r="AJ75" s="77">
        <v>17838930</v>
      </c>
      <c r="AK75" s="77">
        <v>17838930</v>
      </c>
      <c r="AL75" s="77">
        <f t="shared" si="72"/>
        <v>176623.0693069307</v>
      </c>
      <c r="AM75" s="77">
        <f t="shared" si="73"/>
        <v>176623.0693069307</v>
      </c>
      <c r="AN75" s="77">
        <f>'市区町村別_在宅(医科)'!AN75</f>
        <v>1298</v>
      </c>
      <c r="AO75" s="77">
        <v>123</v>
      </c>
      <c r="AP75" s="77">
        <v>123</v>
      </c>
      <c r="AQ75" s="53">
        <f t="shared" si="74"/>
        <v>9.4761171032357469E-2</v>
      </c>
      <c r="AR75" s="53">
        <f t="shared" si="75"/>
        <v>9.4761171032357469E-2</v>
      </c>
      <c r="AS75" s="77">
        <v>20991670</v>
      </c>
      <c r="AT75" s="77">
        <v>20991670</v>
      </c>
      <c r="AU75" s="77">
        <f t="shared" si="76"/>
        <v>170663.98373983739</v>
      </c>
      <c r="AV75" s="77">
        <f t="shared" si="77"/>
        <v>170663.98373983739</v>
      </c>
      <c r="AW75" s="77">
        <f>'市区町村別_在宅(医科)'!AW75</f>
        <v>660</v>
      </c>
      <c r="AX75" s="77">
        <v>111</v>
      </c>
      <c r="AY75" s="77">
        <v>111</v>
      </c>
      <c r="AZ75" s="53">
        <f t="shared" si="78"/>
        <v>0.16818181818181818</v>
      </c>
      <c r="BA75" s="53">
        <f t="shared" si="79"/>
        <v>0.16818181818181818</v>
      </c>
      <c r="BB75" s="77">
        <v>14519330</v>
      </c>
      <c r="BC75" s="77">
        <v>14519330</v>
      </c>
      <c r="BD75" s="77">
        <f t="shared" si="80"/>
        <v>130804.77477477478</v>
      </c>
      <c r="BE75" s="77">
        <f t="shared" si="81"/>
        <v>130804.77477477478</v>
      </c>
      <c r="BF75" s="77">
        <f>'市区町村別_在宅(医科)'!BF75</f>
        <v>299</v>
      </c>
      <c r="BG75" s="77">
        <v>82</v>
      </c>
      <c r="BH75" s="77">
        <v>82</v>
      </c>
      <c r="BI75" s="53">
        <f t="shared" si="82"/>
        <v>0.27424749163879597</v>
      </c>
      <c r="BJ75" s="53">
        <f t="shared" si="83"/>
        <v>0.27424749163879597</v>
      </c>
      <c r="BK75" s="77">
        <v>10449610</v>
      </c>
      <c r="BL75" s="77">
        <v>10449610</v>
      </c>
      <c r="BM75" s="77">
        <f t="shared" si="84"/>
        <v>127434.26829268293</v>
      </c>
      <c r="BN75" s="77">
        <f t="shared" si="85"/>
        <v>127434.26829268293</v>
      </c>
      <c r="BO75" s="77">
        <f>'市区町村別_在宅(医科)'!BO75</f>
        <v>7840</v>
      </c>
      <c r="BP75" s="77">
        <f t="shared" si="52"/>
        <v>479</v>
      </c>
      <c r="BQ75" s="77">
        <f t="shared" si="52"/>
        <v>479</v>
      </c>
      <c r="BR75" s="53">
        <f t="shared" si="86"/>
        <v>6.1096938775510201E-2</v>
      </c>
      <c r="BS75" s="53">
        <f t="shared" si="87"/>
        <v>6.1096938775510201E-2</v>
      </c>
      <c r="BT75" s="77">
        <f t="shared" si="53"/>
        <v>73155050</v>
      </c>
      <c r="BU75" s="77">
        <f t="shared" si="53"/>
        <v>73155050</v>
      </c>
      <c r="BV75" s="77">
        <f t="shared" si="88"/>
        <v>152724.53027139875</v>
      </c>
      <c r="BW75" s="77">
        <f t="shared" si="89"/>
        <v>152724.53027139875</v>
      </c>
      <c r="BY75" s="90">
        <v>69</v>
      </c>
      <c r="BZ75" s="169" t="s">
        <v>48</v>
      </c>
      <c r="CA75" s="133">
        <v>7345</v>
      </c>
      <c r="CB75" s="133">
        <v>439</v>
      </c>
      <c r="CC75" s="133">
        <v>439</v>
      </c>
      <c r="CD75" s="27">
        <v>5.9768550034036763E-2</v>
      </c>
      <c r="CE75" s="27">
        <v>5.9768550034036763E-2</v>
      </c>
      <c r="CF75" s="133">
        <v>72285630</v>
      </c>
      <c r="CG75" s="133">
        <v>72248490</v>
      </c>
      <c r="CH75" s="133">
        <v>164659.74943052392</v>
      </c>
      <c r="CI75" s="133">
        <v>164575.14806378132</v>
      </c>
      <c r="CK75" s="42" t="str">
        <f t="shared" si="90"/>
        <v>岸和田市</v>
      </c>
      <c r="CL75" s="86">
        <f t="shared" si="56"/>
        <v>5.9311578557769418E-2</v>
      </c>
      <c r="CM75" s="86">
        <f t="shared" si="91"/>
        <v>5.8999999999999997E-2</v>
      </c>
      <c r="CN75" s="86">
        <f t="shared" si="92"/>
        <v>5.8626465661641543E-2</v>
      </c>
      <c r="CO75" s="86">
        <f t="shared" si="93"/>
        <v>5.8999999999999997E-2</v>
      </c>
      <c r="CP75" s="136">
        <f t="shared" si="94"/>
        <v>0</v>
      </c>
      <c r="CQ75" s="42" t="str">
        <f t="shared" si="95"/>
        <v>岸和田市</v>
      </c>
      <c r="CR75" s="86">
        <f t="shared" si="57"/>
        <v>5.9311578557769418E-2</v>
      </c>
      <c r="CS75" s="86">
        <f t="shared" si="96"/>
        <v>5.8999999999999997E-2</v>
      </c>
      <c r="CT75" s="86">
        <f t="shared" si="97"/>
        <v>5.8626465661641543E-2</v>
      </c>
      <c r="CU75" s="86">
        <f t="shared" si="98"/>
        <v>5.8999999999999997E-2</v>
      </c>
      <c r="CV75" s="136">
        <f t="shared" si="99"/>
        <v>0</v>
      </c>
      <c r="CW75" s="43"/>
      <c r="CX75" s="86">
        <f t="shared" si="100"/>
        <v>7.6999999999999999E-2</v>
      </c>
      <c r="CY75" s="86">
        <f t="shared" si="101"/>
        <v>7.4999999999999997E-2</v>
      </c>
      <c r="CZ75" s="136">
        <f t="shared" si="102"/>
        <v>0.20000000000000018</v>
      </c>
      <c r="DA75" s="86">
        <f t="shared" si="103"/>
        <v>7.6999999999999999E-2</v>
      </c>
      <c r="DB75" s="86">
        <f t="shared" si="104"/>
        <v>7.4999999999999997E-2</v>
      </c>
      <c r="DC75" s="136">
        <f t="shared" si="105"/>
        <v>0.20000000000000018</v>
      </c>
      <c r="DD75" s="149">
        <v>0</v>
      </c>
    </row>
    <row r="76" spans="2:108" s="15" customFormat="1" ht="13.5" customHeight="1">
      <c r="B76" s="52">
        <v>70</v>
      </c>
      <c r="C76" s="169" t="s">
        <v>49</v>
      </c>
      <c r="D76" s="133">
        <f>'市区町村別_在宅(医科)'!D76</f>
        <v>1</v>
      </c>
      <c r="E76" s="77">
        <v>0</v>
      </c>
      <c r="F76" s="77">
        <v>0</v>
      </c>
      <c r="G76" s="53">
        <f t="shared" si="58"/>
        <v>0</v>
      </c>
      <c r="H76" s="53">
        <f t="shared" si="59"/>
        <v>0</v>
      </c>
      <c r="I76" s="77">
        <v>0</v>
      </c>
      <c r="J76" s="77">
        <v>0</v>
      </c>
      <c r="K76" s="77" t="str">
        <f t="shared" si="60"/>
        <v>-</v>
      </c>
      <c r="L76" s="77" t="str">
        <f t="shared" si="61"/>
        <v>-</v>
      </c>
      <c r="M76" s="133">
        <f>'市区町村別_在宅(医科)'!M76</f>
        <v>7</v>
      </c>
      <c r="N76" s="77">
        <v>2</v>
      </c>
      <c r="O76" s="77">
        <v>2</v>
      </c>
      <c r="P76" s="53">
        <f t="shared" si="62"/>
        <v>0.2857142857142857</v>
      </c>
      <c r="Q76" s="53">
        <f t="shared" si="63"/>
        <v>0.2857142857142857</v>
      </c>
      <c r="R76" s="77">
        <v>519070</v>
      </c>
      <c r="S76" s="77">
        <v>519070</v>
      </c>
      <c r="T76" s="77">
        <f t="shared" si="64"/>
        <v>259535</v>
      </c>
      <c r="U76" s="77">
        <f t="shared" si="65"/>
        <v>259535</v>
      </c>
      <c r="V76" s="133">
        <f>'市区町村別_在宅(医科)'!V76</f>
        <v>429</v>
      </c>
      <c r="W76" s="77">
        <v>2</v>
      </c>
      <c r="X76" s="77">
        <v>2</v>
      </c>
      <c r="Y76" s="53">
        <f t="shared" si="66"/>
        <v>4.662004662004662E-3</v>
      </c>
      <c r="Z76" s="53">
        <f t="shared" si="67"/>
        <v>4.662004662004662E-3</v>
      </c>
      <c r="AA76" s="77">
        <v>82860</v>
      </c>
      <c r="AB76" s="77">
        <v>82860</v>
      </c>
      <c r="AC76" s="77">
        <f t="shared" si="68"/>
        <v>41430</v>
      </c>
      <c r="AD76" s="77">
        <f t="shared" si="69"/>
        <v>41430</v>
      </c>
      <c r="AE76" s="77">
        <f>'市区町村別_在宅(医科)'!AE76</f>
        <v>394</v>
      </c>
      <c r="AF76" s="77">
        <v>18</v>
      </c>
      <c r="AG76" s="77">
        <v>18</v>
      </c>
      <c r="AH76" s="53">
        <f t="shared" si="70"/>
        <v>4.5685279187817257E-2</v>
      </c>
      <c r="AI76" s="53">
        <f t="shared" si="71"/>
        <v>4.5685279187817257E-2</v>
      </c>
      <c r="AJ76" s="77">
        <v>2035420</v>
      </c>
      <c r="AK76" s="77">
        <v>2035420</v>
      </c>
      <c r="AL76" s="77">
        <f t="shared" si="72"/>
        <v>113078.88888888889</v>
      </c>
      <c r="AM76" s="77">
        <f t="shared" si="73"/>
        <v>113078.88888888889</v>
      </c>
      <c r="AN76" s="77">
        <f>'市区町村別_在宅(医科)'!AN76</f>
        <v>244</v>
      </c>
      <c r="AO76" s="77">
        <v>32</v>
      </c>
      <c r="AP76" s="77">
        <v>32</v>
      </c>
      <c r="AQ76" s="53">
        <f t="shared" si="74"/>
        <v>0.13114754098360656</v>
      </c>
      <c r="AR76" s="53">
        <f t="shared" si="75"/>
        <v>0.13114754098360656</v>
      </c>
      <c r="AS76" s="77">
        <v>4508520</v>
      </c>
      <c r="AT76" s="77">
        <v>4508520</v>
      </c>
      <c r="AU76" s="77">
        <f t="shared" si="76"/>
        <v>140891.25</v>
      </c>
      <c r="AV76" s="77">
        <f t="shared" si="77"/>
        <v>140891.25</v>
      </c>
      <c r="AW76" s="77">
        <f>'市区町村別_在宅(医科)'!AW76</f>
        <v>159</v>
      </c>
      <c r="AX76" s="77">
        <v>37</v>
      </c>
      <c r="AY76" s="77">
        <v>37</v>
      </c>
      <c r="AZ76" s="53">
        <f t="shared" si="78"/>
        <v>0.23270440251572327</v>
      </c>
      <c r="BA76" s="53">
        <f t="shared" si="79"/>
        <v>0.23270440251572327</v>
      </c>
      <c r="BB76" s="77">
        <v>4129610</v>
      </c>
      <c r="BC76" s="77">
        <v>4129610</v>
      </c>
      <c r="BD76" s="77">
        <f t="shared" si="80"/>
        <v>111611.08108108108</v>
      </c>
      <c r="BE76" s="77">
        <f t="shared" si="81"/>
        <v>111611.08108108108</v>
      </c>
      <c r="BF76" s="77">
        <f>'市区町村別_在宅(医科)'!BF76</f>
        <v>65</v>
      </c>
      <c r="BG76" s="77">
        <v>20</v>
      </c>
      <c r="BH76" s="77">
        <v>20</v>
      </c>
      <c r="BI76" s="53">
        <f t="shared" si="82"/>
        <v>0.30769230769230771</v>
      </c>
      <c r="BJ76" s="53">
        <f t="shared" si="83"/>
        <v>0.30769230769230771</v>
      </c>
      <c r="BK76" s="77">
        <v>2260460</v>
      </c>
      <c r="BL76" s="77">
        <v>2260460</v>
      </c>
      <c r="BM76" s="77">
        <f t="shared" si="84"/>
        <v>113023</v>
      </c>
      <c r="BN76" s="77">
        <f t="shared" si="85"/>
        <v>113023</v>
      </c>
      <c r="BO76" s="77">
        <f>'市区町村別_在宅(医科)'!BO76</f>
        <v>1299</v>
      </c>
      <c r="BP76" s="77">
        <f t="shared" si="52"/>
        <v>111</v>
      </c>
      <c r="BQ76" s="77">
        <f t="shared" si="52"/>
        <v>111</v>
      </c>
      <c r="BR76" s="53">
        <f t="shared" si="86"/>
        <v>8.5450346420323328E-2</v>
      </c>
      <c r="BS76" s="53">
        <f t="shared" si="87"/>
        <v>8.5450346420323328E-2</v>
      </c>
      <c r="BT76" s="77">
        <f t="shared" si="53"/>
        <v>13535940</v>
      </c>
      <c r="BU76" s="77">
        <f t="shared" si="53"/>
        <v>13535940</v>
      </c>
      <c r="BV76" s="77">
        <f t="shared" si="88"/>
        <v>121945.4054054054</v>
      </c>
      <c r="BW76" s="77">
        <f t="shared" si="89"/>
        <v>121945.4054054054</v>
      </c>
      <c r="BY76" s="90">
        <v>70</v>
      </c>
      <c r="BZ76" s="169" t="s">
        <v>49</v>
      </c>
      <c r="CA76" s="133">
        <v>1234</v>
      </c>
      <c r="CB76" s="133">
        <v>104</v>
      </c>
      <c r="CC76" s="133">
        <v>104</v>
      </c>
      <c r="CD76" s="27">
        <v>8.4278768233387355E-2</v>
      </c>
      <c r="CE76" s="27">
        <v>8.4278768233387355E-2</v>
      </c>
      <c r="CF76" s="133">
        <v>15082380</v>
      </c>
      <c r="CG76" s="133">
        <v>15082380</v>
      </c>
      <c r="CH76" s="133">
        <v>145022.88461538462</v>
      </c>
      <c r="CI76" s="133">
        <v>145022.88461538462</v>
      </c>
      <c r="CK76" s="42" t="str">
        <f t="shared" si="90"/>
        <v>阪南市</v>
      </c>
      <c r="CL76" s="86">
        <f t="shared" si="56"/>
        <v>5.5200729927007301E-2</v>
      </c>
      <c r="CM76" s="86">
        <f t="shared" si="91"/>
        <v>5.5E-2</v>
      </c>
      <c r="CN76" s="86">
        <f t="shared" si="92"/>
        <v>5.7907310081223122E-2</v>
      </c>
      <c r="CO76" s="86">
        <f t="shared" si="93"/>
        <v>5.8000000000000003E-2</v>
      </c>
      <c r="CP76" s="136">
        <f t="shared" si="94"/>
        <v>-0.30000000000000027</v>
      </c>
      <c r="CQ76" s="42" t="str">
        <f t="shared" si="95"/>
        <v>阪南市</v>
      </c>
      <c r="CR76" s="86">
        <f t="shared" si="57"/>
        <v>5.5200729927007301E-2</v>
      </c>
      <c r="CS76" s="86">
        <f t="shared" si="96"/>
        <v>5.5E-2</v>
      </c>
      <c r="CT76" s="86">
        <f t="shared" si="97"/>
        <v>5.7907310081223122E-2</v>
      </c>
      <c r="CU76" s="86">
        <f t="shared" si="98"/>
        <v>5.8000000000000003E-2</v>
      </c>
      <c r="CV76" s="136">
        <f t="shared" si="99"/>
        <v>-0.30000000000000027</v>
      </c>
      <c r="CW76" s="43"/>
      <c r="CX76" s="86">
        <f t="shared" si="100"/>
        <v>7.6999999999999999E-2</v>
      </c>
      <c r="CY76" s="86">
        <f t="shared" si="101"/>
        <v>7.4999999999999997E-2</v>
      </c>
      <c r="CZ76" s="136">
        <f t="shared" si="102"/>
        <v>0.20000000000000018</v>
      </c>
      <c r="DA76" s="86">
        <f t="shared" si="103"/>
        <v>7.6999999999999999E-2</v>
      </c>
      <c r="DB76" s="86">
        <f t="shared" si="104"/>
        <v>7.4999999999999997E-2</v>
      </c>
      <c r="DC76" s="136">
        <f t="shared" si="105"/>
        <v>0.20000000000000018</v>
      </c>
      <c r="DD76" s="149">
        <v>0</v>
      </c>
    </row>
    <row r="77" spans="2:108" s="15" customFormat="1" ht="13.5" customHeight="1">
      <c r="B77" s="52">
        <v>71</v>
      </c>
      <c r="C77" s="169" t="s">
        <v>50</v>
      </c>
      <c r="D77" s="133">
        <f>'市区町村別_在宅(医科)'!D77</f>
        <v>2</v>
      </c>
      <c r="E77" s="77">
        <v>0</v>
      </c>
      <c r="F77" s="77">
        <v>0</v>
      </c>
      <c r="G77" s="53">
        <f t="shared" si="58"/>
        <v>0</v>
      </c>
      <c r="H77" s="53">
        <f t="shared" si="59"/>
        <v>0</v>
      </c>
      <c r="I77" s="77">
        <v>0</v>
      </c>
      <c r="J77" s="77">
        <v>0</v>
      </c>
      <c r="K77" s="77" t="str">
        <f t="shared" si="60"/>
        <v>-</v>
      </c>
      <c r="L77" s="77" t="str">
        <f t="shared" si="61"/>
        <v>-</v>
      </c>
      <c r="M77" s="133">
        <f>'市区町村別_在宅(医科)'!M77</f>
        <v>7</v>
      </c>
      <c r="N77" s="77">
        <v>0</v>
      </c>
      <c r="O77" s="77">
        <v>0</v>
      </c>
      <c r="P77" s="53">
        <f t="shared" si="62"/>
        <v>0</v>
      </c>
      <c r="Q77" s="53">
        <f t="shared" si="63"/>
        <v>0</v>
      </c>
      <c r="R77" s="77">
        <v>0</v>
      </c>
      <c r="S77" s="77">
        <v>0</v>
      </c>
      <c r="T77" s="77" t="str">
        <f t="shared" si="64"/>
        <v>-</v>
      </c>
      <c r="U77" s="77" t="str">
        <f t="shared" si="65"/>
        <v>-</v>
      </c>
      <c r="V77" s="133">
        <f>'市区町村別_在宅(医科)'!V77</f>
        <v>1324</v>
      </c>
      <c r="W77" s="77">
        <v>20</v>
      </c>
      <c r="X77" s="77">
        <v>20</v>
      </c>
      <c r="Y77" s="53">
        <f t="shared" si="66"/>
        <v>1.5105740181268883E-2</v>
      </c>
      <c r="Z77" s="53">
        <f t="shared" si="67"/>
        <v>1.5105740181268883E-2</v>
      </c>
      <c r="AA77" s="77">
        <v>1950790</v>
      </c>
      <c r="AB77" s="77">
        <v>1950790</v>
      </c>
      <c r="AC77" s="77">
        <f t="shared" si="68"/>
        <v>97539.5</v>
      </c>
      <c r="AD77" s="77">
        <f t="shared" si="69"/>
        <v>97539.5</v>
      </c>
      <c r="AE77" s="77">
        <f>'市区町村別_在宅(医科)'!AE77</f>
        <v>1211</v>
      </c>
      <c r="AF77" s="77">
        <v>32</v>
      </c>
      <c r="AG77" s="77">
        <v>32</v>
      </c>
      <c r="AH77" s="53">
        <f t="shared" si="70"/>
        <v>2.6424442609413706E-2</v>
      </c>
      <c r="AI77" s="53">
        <f t="shared" si="71"/>
        <v>2.6424442609413706E-2</v>
      </c>
      <c r="AJ77" s="77">
        <v>2860150</v>
      </c>
      <c r="AK77" s="77">
        <v>2860150</v>
      </c>
      <c r="AL77" s="77">
        <f t="shared" si="72"/>
        <v>89379.6875</v>
      </c>
      <c r="AM77" s="77">
        <f t="shared" si="73"/>
        <v>89379.6875</v>
      </c>
      <c r="AN77" s="77">
        <f>'市区町村別_在宅(医科)'!AN77</f>
        <v>712</v>
      </c>
      <c r="AO77" s="77">
        <v>36</v>
      </c>
      <c r="AP77" s="77">
        <v>36</v>
      </c>
      <c r="AQ77" s="53">
        <f t="shared" si="74"/>
        <v>5.0561797752808987E-2</v>
      </c>
      <c r="AR77" s="53">
        <f t="shared" si="75"/>
        <v>5.0561797752808987E-2</v>
      </c>
      <c r="AS77" s="77">
        <v>3727810</v>
      </c>
      <c r="AT77" s="77">
        <v>3727810</v>
      </c>
      <c r="AU77" s="77">
        <f t="shared" si="76"/>
        <v>103550.27777777778</v>
      </c>
      <c r="AV77" s="77">
        <f t="shared" si="77"/>
        <v>103550.27777777778</v>
      </c>
      <c r="AW77" s="77">
        <f>'市区町村別_在宅(医科)'!AW77</f>
        <v>448</v>
      </c>
      <c r="AX77" s="77">
        <v>41</v>
      </c>
      <c r="AY77" s="77">
        <v>41</v>
      </c>
      <c r="AZ77" s="53">
        <f t="shared" si="78"/>
        <v>9.1517857142857137E-2</v>
      </c>
      <c r="BA77" s="53">
        <f t="shared" si="79"/>
        <v>9.1517857142857137E-2</v>
      </c>
      <c r="BB77" s="77">
        <v>5551340</v>
      </c>
      <c r="BC77" s="77">
        <v>5551340</v>
      </c>
      <c r="BD77" s="77">
        <f t="shared" si="80"/>
        <v>135398.53658536586</v>
      </c>
      <c r="BE77" s="77">
        <f t="shared" si="81"/>
        <v>135398.53658536586</v>
      </c>
      <c r="BF77" s="77">
        <f>'市区町村別_在宅(医科)'!BF77</f>
        <v>180</v>
      </c>
      <c r="BG77" s="77">
        <v>31</v>
      </c>
      <c r="BH77" s="77">
        <v>31</v>
      </c>
      <c r="BI77" s="53">
        <f t="shared" si="82"/>
        <v>0.17222222222222222</v>
      </c>
      <c r="BJ77" s="53">
        <f t="shared" si="83"/>
        <v>0.17222222222222222</v>
      </c>
      <c r="BK77" s="77">
        <v>2381780</v>
      </c>
      <c r="BL77" s="77">
        <v>2381780</v>
      </c>
      <c r="BM77" s="77">
        <f t="shared" si="84"/>
        <v>76831.612903225803</v>
      </c>
      <c r="BN77" s="77">
        <f t="shared" si="85"/>
        <v>76831.612903225803</v>
      </c>
      <c r="BO77" s="77">
        <f>'市区町村別_在宅(医科)'!BO77</f>
        <v>3884</v>
      </c>
      <c r="BP77" s="77">
        <f t="shared" si="52"/>
        <v>160</v>
      </c>
      <c r="BQ77" s="77">
        <f t="shared" si="52"/>
        <v>160</v>
      </c>
      <c r="BR77" s="53">
        <f t="shared" si="86"/>
        <v>4.1194644696189497E-2</v>
      </c>
      <c r="BS77" s="53">
        <f t="shared" si="87"/>
        <v>4.1194644696189497E-2</v>
      </c>
      <c r="BT77" s="77">
        <f t="shared" si="53"/>
        <v>16471870</v>
      </c>
      <c r="BU77" s="77">
        <f t="shared" si="53"/>
        <v>16471870</v>
      </c>
      <c r="BV77" s="77">
        <f t="shared" si="88"/>
        <v>102949.1875</v>
      </c>
      <c r="BW77" s="77">
        <f t="shared" si="89"/>
        <v>102949.1875</v>
      </c>
      <c r="BY77" s="90">
        <v>71</v>
      </c>
      <c r="BZ77" s="169" t="s">
        <v>50</v>
      </c>
      <c r="CA77" s="133">
        <v>3744</v>
      </c>
      <c r="CB77" s="133">
        <v>157</v>
      </c>
      <c r="CC77" s="133">
        <v>157</v>
      </c>
      <c r="CD77" s="27">
        <v>4.193376068376068E-2</v>
      </c>
      <c r="CE77" s="27">
        <v>4.193376068376068E-2</v>
      </c>
      <c r="CF77" s="133">
        <v>17552990</v>
      </c>
      <c r="CG77" s="133">
        <v>17552990</v>
      </c>
      <c r="CH77" s="133">
        <v>111802.48407643312</v>
      </c>
      <c r="CI77" s="133">
        <v>111802.48407643312</v>
      </c>
      <c r="CK77" s="42" t="str">
        <f t="shared" si="90"/>
        <v>貝塚市</v>
      </c>
      <c r="CL77" s="86">
        <f t="shared" si="56"/>
        <v>5.4587283881762406E-2</v>
      </c>
      <c r="CM77" s="86">
        <f t="shared" si="91"/>
        <v>5.5E-2</v>
      </c>
      <c r="CN77" s="86">
        <f t="shared" si="92"/>
        <v>5.3057357335471178E-2</v>
      </c>
      <c r="CO77" s="86">
        <f t="shared" si="93"/>
        <v>5.2999999999999999E-2</v>
      </c>
      <c r="CP77" s="136">
        <f t="shared" si="94"/>
        <v>0.20000000000000018</v>
      </c>
      <c r="CQ77" s="42" t="str">
        <f t="shared" si="95"/>
        <v>貝塚市</v>
      </c>
      <c r="CR77" s="86">
        <f t="shared" si="57"/>
        <v>5.4587283881762406E-2</v>
      </c>
      <c r="CS77" s="86">
        <f t="shared" si="96"/>
        <v>5.5E-2</v>
      </c>
      <c r="CT77" s="86">
        <f t="shared" si="97"/>
        <v>5.3057357335471178E-2</v>
      </c>
      <c r="CU77" s="86">
        <f t="shared" si="98"/>
        <v>5.2999999999999999E-2</v>
      </c>
      <c r="CV77" s="136">
        <f t="shared" si="99"/>
        <v>0.20000000000000018</v>
      </c>
      <c r="CW77" s="43"/>
      <c r="CX77" s="86">
        <f t="shared" si="100"/>
        <v>7.6999999999999999E-2</v>
      </c>
      <c r="CY77" s="86">
        <f t="shared" si="101"/>
        <v>7.4999999999999997E-2</v>
      </c>
      <c r="CZ77" s="136">
        <f t="shared" si="102"/>
        <v>0.20000000000000018</v>
      </c>
      <c r="DA77" s="86">
        <f t="shared" si="103"/>
        <v>7.6999999999999999E-2</v>
      </c>
      <c r="DB77" s="86">
        <f t="shared" si="104"/>
        <v>7.4999999999999997E-2</v>
      </c>
      <c r="DC77" s="136">
        <f t="shared" si="105"/>
        <v>0.20000000000000018</v>
      </c>
      <c r="DD77" s="149">
        <v>0</v>
      </c>
    </row>
    <row r="78" spans="2:108" s="15" customFormat="1" ht="13.5" customHeight="1">
      <c r="B78" s="52">
        <v>72</v>
      </c>
      <c r="C78" s="169" t="s">
        <v>28</v>
      </c>
      <c r="D78" s="133">
        <f>'市区町村別_在宅(医科)'!D78</f>
        <v>2</v>
      </c>
      <c r="E78" s="77">
        <v>1</v>
      </c>
      <c r="F78" s="77">
        <v>1</v>
      </c>
      <c r="G78" s="53">
        <f t="shared" si="58"/>
        <v>0.5</v>
      </c>
      <c r="H78" s="53">
        <f t="shared" si="59"/>
        <v>0.5</v>
      </c>
      <c r="I78" s="77">
        <v>149840</v>
      </c>
      <c r="J78" s="77">
        <v>149840</v>
      </c>
      <c r="K78" s="77">
        <f t="shared" si="60"/>
        <v>149840</v>
      </c>
      <c r="L78" s="77">
        <f t="shared" si="61"/>
        <v>149840</v>
      </c>
      <c r="M78" s="133">
        <f>'市区町村別_在宅(医科)'!M78</f>
        <v>12</v>
      </c>
      <c r="N78" s="77">
        <v>2</v>
      </c>
      <c r="O78" s="77">
        <v>2</v>
      </c>
      <c r="P78" s="53">
        <f t="shared" si="62"/>
        <v>0.16666666666666666</v>
      </c>
      <c r="Q78" s="53">
        <f t="shared" si="63"/>
        <v>0.16666666666666666</v>
      </c>
      <c r="R78" s="77">
        <v>213670</v>
      </c>
      <c r="S78" s="77">
        <v>213670</v>
      </c>
      <c r="T78" s="77">
        <f t="shared" si="64"/>
        <v>106835</v>
      </c>
      <c r="U78" s="77">
        <f t="shared" si="65"/>
        <v>106835</v>
      </c>
      <c r="V78" s="133">
        <f>'市区町村別_在宅(医科)'!V78</f>
        <v>945</v>
      </c>
      <c r="W78" s="77">
        <v>17</v>
      </c>
      <c r="X78" s="77">
        <v>16</v>
      </c>
      <c r="Y78" s="53">
        <f t="shared" si="66"/>
        <v>1.7989417989417989E-2</v>
      </c>
      <c r="Z78" s="53">
        <f t="shared" si="67"/>
        <v>1.6931216931216932E-2</v>
      </c>
      <c r="AA78" s="77">
        <v>1937900</v>
      </c>
      <c r="AB78" s="77">
        <v>1929980</v>
      </c>
      <c r="AC78" s="77">
        <f t="shared" si="68"/>
        <v>113994.11764705883</v>
      </c>
      <c r="AD78" s="77">
        <f t="shared" si="69"/>
        <v>120623.75</v>
      </c>
      <c r="AE78" s="77">
        <f>'市区町村別_在宅(医科)'!AE78</f>
        <v>728</v>
      </c>
      <c r="AF78" s="77">
        <v>37</v>
      </c>
      <c r="AG78" s="77">
        <v>37</v>
      </c>
      <c r="AH78" s="53">
        <f t="shared" si="70"/>
        <v>5.0824175824175824E-2</v>
      </c>
      <c r="AI78" s="53">
        <f t="shared" si="71"/>
        <v>5.0824175824175824E-2</v>
      </c>
      <c r="AJ78" s="77">
        <v>5715220</v>
      </c>
      <c r="AK78" s="77">
        <v>5707540</v>
      </c>
      <c r="AL78" s="77">
        <f t="shared" si="72"/>
        <v>154465.40540540541</v>
      </c>
      <c r="AM78" s="77">
        <f t="shared" si="73"/>
        <v>154257.83783783784</v>
      </c>
      <c r="AN78" s="77">
        <f>'市区町村別_在宅(医科)'!AN78</f>
        <v>418</v>
      </c>
      <c r="AO78" s="77">
        <v>48</v>
      </c>
      <c r="AP78" s="77">
        <v>48</v>
      </c>
      <c r="AQ78" s="53">
        <f t="shared" si="74"/>
        <v>0.11483253588516747</v>
      </c>
      <c r="AR78" s="53">
        <f t="shared" si="75"/>
        <v>0.11483253588516747</v>
      </c>
      <c r="AS78" s="77">
        <v>6815650</v>
      </c>
      <c r="AT78" s="77">
        <v>6815650</v>
      </c>
      <c r="AU78" s="77">
        <f t="shared" si="76"/>
        <v>141992.70833333334</v>
      </c>
      <c r="AV78" s="77">
        <f t="shared" si="77"/>
        <v>141992.70833333334</v>
      </c>
      <c r="AW78" s="77">
        <f>'市区町村別_在宅(医科)'!AW78</f>
        <v>267</v>
      </c>
      <c r="AX78" s="77">
        <v>53</v>
      </c>
      <c r="AY78" s="77">
        <v>53</v>
      </c>
      <c r="AZ78" s="53">
        <f t="shared" si="78"/>
        <v>0.19850187265917604</v>
      </c>
      <c r="BA78" s="53">
        <f t="shared" si="79"/>
        <v>0.19850187265917604</v>
      </c>
      <c r="BB78" s="77">
        <v>7286220</v>
      </c>
      <c r="BC78" s="77">
        <v>7286220</v>
      </c>
      <c r="BD78" s="77">
        <f t="shared" si="80"/>
        <v>137475.84905660377</v>
      </c>
      <c r="BE78" s="77">
        <f t="shared" si="81"/>
        <v>137475.84905660377</v>
      </c>
      <c r="BF78" s="77">
        <f>'市区町村別_在宅(医科)'!BF78</f>
        <v>105</v>
      </c>
      <c r="BG78" s="77">
        <v>34</v>
      </c>
      <c r="BH78" s="77">
        <v>34</v>
      </c>
      <c r="BI78" s="53">
        <f t="shared" si="82"/>
        <v>0.32380952380952382</v>
      </c>
      <c r="BJ78" s="53">
        <f t="shared" si="83"/>
        <v>0.32380952380952382</v>
      </c>
      <c r="BK78" s="77">
        <v>4318250</v>
      </c>
      <c r="BL78" s="77">
        <v>4318250</v>
      </c>
      <c r="BM78" s="77">
        <f t="shared" si="84"/>
        <v>127007.35294117648</v>
      </c>
      <c r="BN78" s="77">
        <f t="shared" si="85"/>
        <v>127007.35294117648</v>
      </c>
      <c r="BO78" s="77">
        <f>'市区町村別_在宅(医科)'!BO78</f>
        <v>2477</v>
      </c>
      <c r="BP78" s="77">
        <f t="shared" si="52"/>
        <v>192</v>
      </c>
      <c r="BQ78" s="77">
        <f t="shared" si="52"/>
        <v>191</v>
      </c>
      <c r="BR78" s="53">
        <f t="shared" si="86"/>
        <v>7.751312071053694E-2</v>
      </c>
      <c r="BS78" s="53">
        <f t="shared" si="87"/>
        <v>7.7109406540169553E-2</v>
      </c>
      <c r="BT78" s="77">
        <f t="shared" si="53"/>
        <v>26436750</v>
      </c>
      <c r="BU78" s="77">
        <f t="shared" si="53"/>
        <v>26421150</v>
      </c>
      <c r="BV78" s="77">
        <f t="shared" si="88"/>
        <v>137691.40625</v>
      </c>
      <c r="BW78" s="77">
        <f t="shared" si="89"/>
        <v>138330.62827225131</v>
      </c>
      <c r="BY78" s="90">
        <v>72</v>
      </c>
      <c r="BZ78" s="169" t="s">
        <v>28</v>
      </c>
      <c r="CA78" s="133">
        <v>2331</v>
      </c>
      <c r="CB78" s="133">
        <v>183</v>
      </c>
      <c r="CC78" s="133">
        <v>178</v>
      </c>
      <c r="CD78" s="27">
        <v>7.8507078507078512E-2</v>
      </c>
      <c r="CE78" s="27">
        <v>7.6362076362076356E-2</v>
      </c>
      <c r="CF78" s="133">
        <v>24354130</v>
      </c>
      <c r="CG78" s="133">
        <v>24307280</v>
      </c>
      <c r="CH78" s="133">
        <v>133082.67759562843</v>
      </c>
      <c r="CI78" s="133">
        <v>136557.75280898876</v>
      </c>
      <c r="CK78" s="42" t="str">
        <f t="shared" si="90"/>
        <v>泉南市</v>
      </c>
      <c r="CL78" s="86">
        <f t="shared" si="56"/>
        <v>5.2250156571530822E-2</v>
      </c>
      <c r="CM78" s="86">
        <f t="shared" si="91"/>
        <v>5.1999999999999998E-2</v>
      </c>
      <c r="CN78" s="86">
        <f t="shared" si="92"/>
        <v>5.2701296243731668E-2</v>
      </c>
      <c r="CO78" s="86">
        <f t="shared" si="93"/>
        <v>5.2999999999999999E-2</v>
      </c>
      <c r="CP78" s="136">
        <f t="shared" si="94"/>
        <v>-0.10000000000000009</v>
      </c>
      <c r="CQ78" s="42" t="str">
        <f t="shared" si="95"/>
        <v>泉南市</v>
      </c>
      <c r="CR78" s="86">
        <f t="shared" si="57"/>
        <v>5.2250156571530822E-2</v>
      </c>
      <c r="CS78" s="86">
        <f t="shared" si="96"/>
        <v>5.1999999999999998E-2</v>
      </c>
      <c r="CT78" s="86">
        <f t="shared" si="97"/>
        <v>5.2701296243731668E-2</v>
      </c>
      <c r="CU78" s="86">
        <f t="shared" si="98"/>
        <v>5.2999999999999999E-2</v>
      </c>
      <c r="CV78" s="136">
        <f t="shared" si="99"/>
        <v>-0.10000000000000009</v>
      </c>
      <c r="CW78" s="43"/>
      <c r="CX78" s="86">
        <f t="shared" si="100"/>
        <v>7.6999999999999999E-2</v>
      </c>
      <c r="CY78" s="86">
        <f t="shared" si="101"/>
        <v>7.4999999999999997E-2</v>
      </c>
      <c r="CZ78" s="136">
        <f t="shared" si="102"/>
        <v>0.20000000000000018</v>
      </c>
      <c r="DA78" s="86">
        <f t="shared" si="103"/>
        <v>7.6999999999999999E-2</v>
      </c>
      <c r="DB78" s="86">
        <f t="shared" si="104"/>
        <v>7.4999999999999997E-2</v>
      </c>
      <c r="DC78" s="136">
        <f t="shared" si="105"/>
        <v>0.20000000000000018</v>
      </c>
      <c r="DD78" s="149">
        <v>0</v>
      </c>
    </row>
    <row r="79" spans="2:108" s="15" customFormat="1" ht="13.5" customHeight="1">
      <c r="B79" s="52">
        <v>73</v>
      </c>
      <c r="C79" s="169" t="s">
        <v>29</v>
      </c>
      <c r="D79" s="133">
        <f>'市区町村別_在宅(医科)'!D79</f>
        <v>1</v>
      </c>
      <c r="E79" s="77">
        <v>0</v>
      </c>
      <c r="F79" s="77">
        <v>0</v>
      </c>
      <c r="G79" s="53">
        <f t="shared" si="58"/>
        <v>0</v>
      </c>
      <c r="H79" s="53">
        <f t="shared" si="59"/>
        <v>0</v>
      </c>
      <c r="I79" s="77">
        <v>0</v>
      </c>
      <c r="J79" s="77">
        <v>0</v>
      </c>
      <c r="K79" s="77" t="str">
        <f t="shared" si="60"/>
        <v>-</v>
      </c>
      <c r="L79" s="77" t="str">
        <f t="shared" si="61"/>
        <v>-</v>
      </c>
      <c r="M79" s="133">
        <f>'市区町村別_在宅(医科)'!M79</f>
        <v>5</v>
      </c>
      <c r="N79" s="77">
        <v>2</v>
      </c>
      <c r="O79" s="77">
        <v>2</v>
      </c>
      <c r="P79" s="53">
        <f t="shared" si="62"/>
        <v>0.4</v>
      </c>
      <c r="Q79" s="53">
        <f t="shared" si="63"/>
        <v>0.4</v>
      </c>
      <c r="R79" s="77">
        <v>331560</v>
      </c>
      <c r="S79" s="77">
        <v>331560</v>
      </c>
      <c r="T79" s="77">
        <f t="shared" si="64"/>
        <v>165780</v>
      </c>
      <c r="U79" s="77">
        <f t="shared" si="65"/>
        <v>165780</v>
      </c>
      <c r="V79" s="133">
        <f>'市区町村別_在宅(医科)'!V79</f>
        <v>1110</v>
      </c>
      <c r="W79" s="77">
        <v>21</v>
      </c>
      <c r="X79" s="77">
        <v>20</v>
      </c>
      <c r="Y79" s="53">
        <f t="shared" si="66"/>
        <v>1.891891891891892E-2</v>
      </c>
      <c r="Z79" s="53">
        <f t="shared" si="67"/>
        <v>1.8018018018018018E-2</v>
      </c>
      <c r="AA79" s="77">
        <v>2357290</v>
      </c>
      <c r="AB79" s="77">
        <v>2351410</v>
      </c>
      <c r="AC79" s="77">
        <f t="shared" si="68"/>
        <v>112251.90476190476</v>
      </c>
      <c r="AD79" s="77">
        <f t="shared" si="69"/>
        <v>117570.5</v>
      </c>
      <c r="AE79" s="77">
        <f>'市区町村別_在宅(医科)'!AE79</f>
        <v>1023</v>
      </c>
      <c r="AF79" s="77">
        <v>41</v>
      </c>
      <c r="AG79" s="77">
        <v>41</v>
      </c>
      <c r="AH79" s="53">
        <f t="shared" si="70"/>
        <v>4.0078201368523948E-2</v>
      </c>
      <c r="AI79" s="53">
        <f t="shared" si="71"/>
        <v>4.0078201368523948E-2</v>
      </c>
      <c r="AJ79" s="77">
        <v>4464940</v>
      </c>
      <c r="AK79" s="77">
        <v>4464940</v>
      </c>
      <c r="AL79" s="77">
        <f t="shared" si="72"/>
        <v>108900.9756097561</v>
      </c>
      <c r="AM79" s="77">
        <f t="shared" si="73"/>
        <v>108900.9756097561</v>
      </c>
      <c r="AN79" s="77">
        <f>'市区町村別_在宅(医科)'!AN79</f>
        <v>695</v>
      </c>
      <c r="AO79" s="77">
        <v>68</v>
      </c>
      <c r="AP79" s="77">
        <v>68</v>
      </c>
      <c r="AQ79" s="53">
        <f t="shared" si="74"/>
        <v>9.7841726618705036E-2</v>
      </c>
      <c r="AR79" s="53">
        <f t="shared" si="75"/>
        <v>9.7841726618705036E-2</v>
      </c>
      <c r="AS79" s="77">
        <v>7735680</v>
      </c>
      <c r="AT79" s="77">
        <v>7721710</v>
      </c>
      <c r="AU79" s="77">
        <f t="shared" si="76"/>
        <v>113760</v>
      </c>
      <c r="AV79" s="77">
        <f t="shared" si="77"/>
        <v>113554.55882352941</v>
      </c>
      <c r="AW79" s="77">
        <f>'市区町村別_在宅(医科)'!AW79</f>
        <v>355</v>
      </c>
      <c r="AX79" s="77">
        <v>75</v>
      </c>
      <c r="AY79" s="77">
        <v>75</v>
      </c>
      <c r="AZ79" s="53">
        <f t="shared" si="78"/>
        <v>0.21126760563380281</v>
      </c>
      <c r="BA79" s="53">
        <f t="shared" si="79"/>
        <v>0.21126760563380281</v>
      </c>
      <c r="BB79" s="77">
        <v>10759010</v>
      </c>
      <c r="BC79" s="77">
        <v>10759010</v>
      </c>
      <c r="BD79" s="77">
        <f t="shared" si="80"/>
        <v>143453.46666666667</v>
      </c>
      <c r="BE79" s="77">
        <f t="shared" si="81"/>
        <v>143453.46666666667</v>
      </c>
      <c r="BF79" s="77">
        <f>'市区町村別_在宅(医科)'!BF79</f>
        <v>143</v>
      </c>
      <c r="BG79" s="77">
        <v>51</v>
      </c>
      <c r="BH79" s="77">
        <v>51</v>
      </c>
      <c r="BI79" s="53">
        <f t="shared" si="82"/>
        <v>0.35664335664335667</v>
      </c>
      <c r="BJ79" s="53">
        <f t="shared" si="83"/>
        <v>0.35664335664335667</v>
      </c>
      <c r="BK79" s="77">
        <v>7327900</v>
      </c>
      <c r="BL79" s="77">
        <v>7327900</v>
      </c>
      <c r="BM79" s="77">
        <f t="shared" si="84"/>
        <v>143684.31372549021</v>
      </c>
      <c r="BN79" s="77">
        <f t="shared" si="85"/>
        <v>143684.31372549021</v>
      </c>
      <c r="BO79" s="77">
        <f>'市区町村別_在宅(医科)'!BO79</f>
        <v>3332</v>
      </c>
      <c r="BP79" s="77">
        <f t="shared" ref="BP79:BQ80" si="106">SUM(E79,N79,W79,AF79,AO79,AX79,BG79)</f>
        <v>258</v>
      </c>
      <c r="BQ79" s="77">
        <f t="shared" si="106"/>
        <v>257</v>
      </c>
      <c r="BR79" s="53">
        <f t="shared" si="86"/>
        <v>7.7430972388955577E-2</v>
      </c>
      <c r="BS79" s="53">
        <f t="shared" si="87"/>
        <v>7.7130852340936376E-2</v>
      </c>
      <c r="BT79" s="77">
        <f t="shared" si="53"/>
        <v>32976380</v>
      </c>
      <c r="BU79" s="77">
        <f t="shared" si="53"/>
        <v>32956530</v>
      </c>
      <c r="BV79" s="77">
        <f t="shared" si="88"/>
        <v>127815.42635658915</v>
      </c>
      <c r="BW79" s="77">
        <f t="shared" si="89"/>
        <v>128235.52529182879</v>
      </c>
      <c r="BY79" s="90">
        <v>73</v>
      </c>
      <c r="BZ79" s="169" t="s">
        <v>29</v>
      </c>
      <c r="CA79" s="133">
        <v>3173</v>
      </c>
      <c r="CB79" s="133">
        <v>258</v>
      </c>
      <c r="CC79" s="133">
        <v>257</v>
      </c>
      <c r="CD79" s="27">
        <v>8.1311062086353608E-2</v>
      </c>
      <c r="CE79" s="27">
        <v>8.0995902930980149E-2</v>
      </c>
      <c r="CF79" s="133">
        <v>32942820</v>
      </c>
      <c r="CG79" s="133">
        <v>32934280</v>
      </c>
      <c r="CH79" s="133">
        <v>127685.3488372093</v>
      </c>
      <c r="CI79" s="133">
        <v>128148.94941634241</v>
      </c>
      <c r="CK79" s="42" t="str">
        <f t="shared" si="90"/>
        <v>千早赤阪村</v>
      </c>
      <c r="CL79" s="86">
        <f t="shared" si="56"/>
        <v>4.9286640726329441E-2</v>
      </c>
      <c r="CM79" s="86">
        <f t="shared" si="91"/>
        <v>4.9000000000000002E-2</v>
      </c>
      <c r="CN79" s="86">
        <f t="shared" si="92"/>
        <v>4.6270718232044199E-2</v>
      </c>
      <c r="CO79" s="86">
        <f t="shared" si="93"/>
        <v>4.5999999999999999E-2</v>
      </c>
      <c r="CP79" s="136">
        <f t="shared" si="94"/>
        <v>0.30000000000000027</v>
      </c>
      <c r="CQ79" s="42" t="str">
        <f t="shared" si="95"/>
        <v>千早赤阪村</v>
      </c>
      <c r="CR79" s="86">
        <f t="shared" si="57"/>
        <v>4.9286640726329441E-2</v>
      </c>
      <c r="CS79" s="86">
        <f t="shared" si="96"/>
        <v>4.9000000000000002E-2</v>
      </c>
      <c r="CT79" s="86">
        <f t="shared" si="97"/>
        <v>4.6270718232044199E-2</v>
      </c>
      <c r="CU79" s="86">
        <f t="shared" si="98"/>
        <v>4.5999999999999999E-2</v>
      </c>
      <c r="CV79" s="136">
        <f t="shared" si="99"/>
        <v>0.30000000000000027</v>
      </c>
      <c r="CW79" s="43"/>
      <c r="CX79" s="86">
        <f t="shared" si="100"/>
        <v>7.6999999999999999E-2</v>
      </c>
      <c r="CY79" s="86">
        <f t="shared" si="101"/>
        <v>7.4999999999999997E-2</v>
      </c>
      <c r="CZ79" s="136">
        <f t="shared" si="102"/>
        <v>0.20000000000000018</v>
      </c>
      <c r="DA79" s="86">
        <f t="shared" si="103"/>
        <v>7.6999999999999999E-2</v>
      </c>
      <c r="DB79" s="86">
        <f t="shared" si="104"/>
        <v>7.4999999999999997E-2</v>
      </c>
      <c r="DC79" s="136">
        <f t="shared" si="105"/>
        <v>0.20000000000000018</v>
      </c>
      <c r="DD79" s="149">
        <v>0</v>
      </c>
    </row>
    <row r="80" spans="2:108" s="15" customFormat="1" ht="13.5" customHeight="1" thickBot="1">
      <c r="B80" s="52">
        <v>74</v>
      </c>
      <c r="C80" s="170" t="s">
        <v>30</v>
      </c>
      <c r="D80" s="133">
        <f>'市区町村別_在宅(医科)'!D80</f>
        <v>1</v>
      </c>
      <c r="E80" s="77">
        <v>0</v>
      </c>
      <c r="F80" s="77">
        <v>0</v>
      </c>
      <c r="G80" s="53">
        <f t="shared" si="58"/>
        <v>0</v>
      </c>
      <c r="H80" s="53">
        <f t="shared" si="59"/>
        <v>0</v>
      </c>
      <c r="I80" s="77">
        <v>0</v>
      </c>
      <c r="J80" s="77">
        <v>0</v>
      </c>
      <c r="K80" s="77" t="str">
        <f t="shared" si="60"/>
        <v>-</v>
      </c>
      <c r="L80" s="77" t="str">
        <f t="shared" si="61"/>
        <v>-</v>
      </c>
      <c r="M80" s="133">
        <f>'市区町村別_在宅(医科)'!M80</f>
        <v>2</v>
      </c>
      <c r="N80" s="77">
        <v>0</v>
      </c>
      <c r="O80" s="77">
        <v>0</v>
      </c>
      <c r="P80" s="53">
        <f t="shared" si="62"/>
        <v>0</v>
      </c>
      <c r="Q80" s="53">
        <f t="shared" si="63"/>
        <v>0</v>
      </c>
      <c r="R80" s="77">
        <v>0</v>
      </c>
      <c r="S80" s="77">
        <v>0</v>
      </c>
      <c r="T80" s="77" t="str">
        <f t="shared" si="64"/>
        <v>-</v>
      </c>
      <c r="U80" s="77" t="str">
        <f t="shared" si="65"/>
        <v>-</v>
      </c>
      <c r="V80" s="133">
        <f>'市区町村別_在宅(医科)'!V80</f>
        <v>606</v>
      </c>
      <c r="W80" s="77">
        <v>9</v>
      </c>
      <c r="X80" s="77">
        <v>9</v>
      </c>
      <c r="Y80" s="53">
        <f t="shared" si="66"/>
        <v>1.4851485148514851E-2</v>
      </c>
      <c r="Z80" s="53">
        <f t="shared" si="67"/>
        <v>1.4851485148514851E-2</v>
      </c>
      <c r="AA80" s="77">
        <v>1036690</v>
      </c>
      <c r="AB80" s="77">
        <v>1036690</v>
      </c>
      <c r="AC80" s="77">
        <f t="shared" si="68"/>
        <v>115187.77777777778</v>
      </c>
      <c r="AD80" s="77">
        <f t="shared" si="69"/>
        <v>115187.77777777778</v>
      </c>
      <c r="AE80" s="77">
        <f>'市区町村別_在宅(医科)'!AE80</f>
        <v>456</v>
      </c>
      <c r="AF80" s="77">
        <v>18</v>
      </c>
      <c r="AG80" s="77">
        <v>18</v>
      </c>
      <c r="AH80" s="53">
        <f t="shared" si="70"/>
        <v>3.9473684210526314E-2</v>
      </c>
      <c r="AI80" s="53">
        <f t="shared" si="71"/>
        <v>3.9473684210526314E-2</v>
      </c>
      <c r="AJ80" s="77">
        <v>2080030</v>
      </c>
      <c r="AK80" s="77">
        <v>2080030</v>
      </c>
      <c r="AL80" s="77">
        <f t="shared" si="72"/>
        <v>115557.22222222222</v>
      </c>
      <c r="AM80" s="77">
        <f t="shared" si="73"/>
        <v>115557.22222222222</v>
      </c>
      <c r="AN80" s="77">
        <f>'市区町村別_在宅(医科)'!AN80</f>
        <v>270</v>
      </c>
      <c r="AO80" s="77">
        <v>21</v>
      </c>
      <c r="AP80" s="77">
        <v>21</v>
      </c>
      <c r="AQ80" s="53">
        <f t="shared" si="74"/>
        <v>7.7777777777777779E-2</v>
      </c>
      <c r="AR80" s="53">
        <f t="shared" si="75"/>
        <v>7.7777777777777779E-2</v>
      </c>
      <c r="AS80" s="77">
        <v>2139050</v>
      </c>
      <c r="AT80" s="77">
        <v>2139050</v>
      </c>
      <c r="AU80" s="77">
        <f t="shared" si="76"/>
        <v>101859.52380952382</v>
      </c>
      <c r="AV80" s="77">
        <f t="shared" si="77"/>
        <v>101859.52380952382</v>
      </c>
      <c r="AW80" s="77">
        <f>'市区町村別_在宅(医科)'!AW80</f>
        <v>136</v>
      </c>
      <c r="AX80" s="77">
        <v>17</v>
      </c>
      <c r="AY80" s="77">
        <v>17</v>
      </c>
      <c r="AZ80" s="53">
        <f t="shared" si="78"/>
        <v>0.125</v>
      </c>
      <c r="BA80" s="53">
        <f t="shared" si="79"/>
        <v>0.125</v>
      </c>
      <c r="BB80" s="77">
        <v>2181280</v>
      </c>
      <c r="BC80" s="77">
        <v>2181280</v>
      </c>
      <c r="BD80" s="77">
        <f t="shared" si="80"/>
        <v>128310.58823529411</v>
      </c>
      <c r="BE80" s="77">
        <f t="shared" si="81"/>
        <v>128310.58823529411</v>
      </c>
      <c r="BF80" s="77">
        <f>'市区町村別_在宅(医科)'!BF80</f>
        <v>71</v>
      </c>
      <c r="BG80" s="77">
        <v>11</v>
      </c>
      <c r="BH80" s="77">
        <v>11</v>
      </c>
      <c r="BI80" s="53">
        <f t="shared" si="82"/>
        <v>0.15492957746478872</v>
      </c>
      <c r="BJ80" s="53">
        <f t="shared" si="83"/>
        <v>0.15492957746478872</v>
      </c>
      <c r="BK80" s="77">
        <v>1414160</v>
      </c>
      <c r="BL80" s="77">
        <v>1414160</v>
      </c>
      <c r="BM80" s="77">
        <f t="shared" si="84"/>
        <v>128560</v>
      </c>
      <c r="BN80" s="77">
        <f t="shared" si="85"/>
        <v>128560</v>
      </c>
      <c r="BO80" s="77">
        <f>'市区町村別_在宅(医科)'!BO80</f>
        <v>1542</v>
      </c>
      <c r="BP80" s="77">
        <f t="shared" si="106"/>
        <v>76</v>
      </c>
      <c r="BQ80" s="77">
        <f t="shared" si="106"/>
        <v>76</v>
      </c>
      <c r="BR80" s="53">
        <f t="shared" si="86"/>
        <v>4.9286640726329441E-2</v>
      </c>
      <c r="BS80" s="53">
        <f t="shared" si="87"/>
        <v>4.9286640726329441E-2</v>
      </c>
      <c r="BT80" s="77">
        <f t="shared" si="53"/>
        <v>8851210</v>
      </c>
      <c r="BU80" s="77">
        <f t="shared" si="53"/>
        <v>8851210</v>
      </c>
      <c r="BV80" s="77">
        <f t="shared" si="88"/>
        <v>116463.28947368421</v>
      </c>
      <c r="BW80" s="77">
        <f t="shared" si="89"/>
        <v>116463.28947368421</v>
      </c>
      <c r="BY80" s="167">
        <v>74</v>
      </c>
      <c r="BZ80" s="169" t="s">
        <v>30</v>
      </c>
      <c r="CA80" s="142">
        <v>1448</v>
      </c>
      <c r="CB80" s="142">
        <v>67</v>
      </c>
      <c r="CC80" s="142">
        <v>67</v>
      </c>
      <c r="CD80" s="26">
        <v>4.6270718232044199E-2</v>
      </c>
      <c r="CE80" s="26">
        <v>4.6270718232044199E-2</v>
      </c>
      <c r="CF80" s="142">
        <v>8845700</v>
      </c>
      <c r="CG80" s="142">
        <v>8845700</v>
      </c>
      <c r="CH80" s="142">
        <v>132025.37313432837</v>
      </c>
      <c r="CI80" s="142">
        <v>132025.37313432837</v>
      </c>
      <c r="CK80" s="42" t="str">
        <f t="shared" si="90"/>
        <v>岬町</v>
      </c>
      <c r="CL80" s="86">
        <f t="shared" si="56"/>
        <v>4.1194644696189497E-2</v>
      </c>
      <c r="CM80" s="86">
        <f t="shared" si="91"/>
        <v>4.1000000000000002E-2</v>
      </c>
      <c r="CN80" s="86">
        <f>VLOOKUP(CK80,$BZ$7:$CI$80,5,FALSE)</f>
        <v>4.193376068376068E-2</v>
      </c>
      <c r="CO80" s="86">
        <f t="shared" si="93"/>
        <v>4.2000000000000003E-2</v>
      </c>
      <c r="CP80" s="136">
        <f t="shared" si="94"/>
        <v>-0.10000000000000009</v>
      </c>
      <c r="CQ80" s="42" t="str">
        <f t="shared" si="95"/>
        <v>岬町</v>
      </c>
      <c r="CR80" s="86">
        <f t="shared" si="57"/>
        <v>4.1194644696189497E-2</v>
      </c>
      <c r="CS80" s="86">
        <f t="shared" si="96"/>
        <v>4.1000000000000002E-2</v>
      </c>
      <c r="CT80" s="86">
        <f t="shared" si="97"/>
        <v>4.193376068376068E-2</v>
      </c>
      <c r="CU80" s="86">
        <f t="shared" si="98"/>
        <v>4.2000000000000003E-2</v>
      </c>
      <c r="CV80" s="136">
        <f t="shared" si="99"/>
        <v>-0.10000000000000009</v>
      </c>
      <c r="CW80" s="43"/>
      <c r="CX80" s="86">
        <f t="shared" si="100"/>
        <v>7.6999999999999999E-2</v>
      </c>
      <c r="CY80" s="86">
        <f t="shared" si="101"/>
        <v>7.4999999999999997E-2</v>
      </c>
      <c r="CZ80" s="136">
        <f t="shared" si="102"/>
        <v>0.20000000000000018</v>
      </c>
      <c r="DA80" s="86">
        <f t="shared" si="103"/>
        <v>7.6999999999999999E-2</v>
      </c>
      <c r="DB80" s="86">
        <f t="shared" si="104"/>
        <v>7.4999999999999997E-2</v>
      </c>
      <c r="DC80" s="136">
        <f t="shared" si="105"/>
        <v>0.20000000000000018</v>
      </c>
      <c r="DD80" s="149">
        <v>999</v>
      </c>
    </row>
    <row r="81" spans="2:101" s="15" customFormat="1" ht="13.5" customHeight="1" thickTop="1">
      <c r="B81" s="237" t="s">
        <v>205</v>
      </c>
      <c r="C81" s="238"/>
      <c r="D81" s="172">
        <v>1789</v>
      </c>
      <c r="E81" s="172">
        <v>179</v>
      </c>
      <c r="F81" s="172">
        <v>179</v>
      </c>
      <c r="G81" s="173">
        <v>0.10005589714924538</v>
      </c>
      <c r="H81" s="173">
        <v>0.10005589714924538</v>
      </c>
      <c r="I81" s="172">
        <v>32616280</v>
      </c>
      <c r="J81" s="172">
        <v>32616280</v>
      </c>
      <c r="K81" s="172">
        <v>182213.85474860336</v>
      </c>
      <c r="L81" s="172">
        <v>182213.85474860336</v>
      </c>
      <c r="M81" s="172">
        <v>5790</v>
      </c>
      <c r="N81" s="172">
        <v>718</v>
      </c>
      <c r="O81" s="172">
        <v>718</v>
      </c>
      <c r="P81" s="173">
        <v>0.12400690846286701</v>
      </c>
      <c r="Q81" s="173">
        <v>0.12400690846286701</v>
      </c>
      <c r="R81" s="172">
        <v>142401190</v>
      </c>
      <c r="S81" s="172">
        <v>142401190</v>
      </c>
      <c r="T81" s="172">
        <v>198330.34818941503</v>
      </c>
      <c r="U81" s="172">
        <v>198330.34818941503</v>
      </c>
      <c r="V81" s="172">
        <v>513130</v>
      </c>
      <c r="W81" s="172">
        <v>10288</v>
      </c>
      <c r="X81" s="172">
        <v>10275</v>
      </c>
      <c r="Y81" s="173">
        <v>2.0049500126673551E-2</v>
      </c>
      <c r="Z81" s="173">
        <v>2.002416541617134E-2</v>
      </c>
      <c r="AA81" s="172">
        <v>1420401860</v>
      </c>
      <c r="AB81" s="172">
        <v>1419940840</v>
      </c>
      <c r="AC81" s="172">
        <v>138063.94440124417</v>
      </c>
      <c r="AD81" s="172">
        <v>138193.75571776155</v>
      </c>
      <c r="AE81" s="172">
        <v>434254</v>
      </c>
      <c r="AF81" s="172">
        <v>21450</v>
      </c>
      <c r="AG81" s="172">
        <v>21422</v>
      </c>
      <c r="AH81" s="173">
        <v>4.9395054507269942E-2</v>
      </c>
      <c r="AI81" s="173">
        <v>4.9330576114439938E-2</v>
      </c>
      <c r="AJ81" s="172">
        <v>3011360070</v>
      </c>
      <c r="AK81" s="172">
        <v>3010088530</v>
      </c>
      <c r="AL81" s="172">
        <v>140389.74685314685</v>
      </c>
      <c r="AM81" s="172">
        <v>140513.88899262442</v>
      </c>
      <c r="AN81" s="186">
        <v>276841</v>
      </c>
      <c r="AO81" s="186">
        <v>31694</v>
      </c>
      <c r="AP81" s="186">
        <v>31638</v>
      </c>
      <c r="AQ81" s="187">
        <v>0.11448448748559642</v>
      </c>
      <c r="AR81" s="187">
        <v>0.11428220530918469</v>
      </c>
      <c r="AS81" s="186">
        <v>4367399270</v>
      </c>
      <c r="AT81" s="186">
        <v>4365008720</v>
      </c>
      <c r="AU81" s="186">
        <v>137798.92945036915</v>
      </c>
      <c r="AV81" s="186">
        <v>137967.27732473609</v>
      </c>
      <c r="AW81" s="172">
        <v>138903</v>
      </c>
      <c r="AX81" s="172">
        <v>29271</v>
      </c>
      <c r="AY81" s="172">
        <v>29214</v>
      </c>
      <c r="AZ81" s="173">
        <v>0.21072978985335089</v>
      </c>
      <c r="BA81" s="173">
        <v>0.21031943154575494</v>
      </c>
      <c r="BB81" s="172">
        <v>3924815750</v>
      </c>
      <c r="BC81" s="172">
        <v>3922551520</v>
      </c>
      <c r="BD81" s="172">
        <v>134085.46855249224</v>
      </c>
      <c r="BE81" s="172">
        <v>134269.58033819401</v>
      </c>
      <c r="BF81" s="172">
        <v>56806</v>
      </c>
      <c r="BG81" s="172">
        <v>16118</v>
      </c>
      <c r="BH81" s="172">
        <v>16086</v>
      </c>
      <c r="BI81" s="173">
        <v>0.28373763334858992</v>
      </c>
      <c r="BJ81" s="173">
        <v>0.28317431257261555</v>
      </c>
      <c r="BK81" s="172">
        <v>2123142680</v>
      </c>
      <c r="BL81" s="172">
        <v>2121917950</v>
      </c>
      <c r="BM81" s="172">
        <v>131724.9460230798</v>
      </c>
      <c r="BN81" s="172">
        <v>131910.851050603</v>
      </c>
      <c r="BO81" s="172">
        <v>1427513</v>
      </c>
      <c r="BP81" s="172">
        <v>109718</v>
      </c>
      <c r="BQ81" s="172">
        <v>109532</v>
      </c>
      <c r="BR81" s="173">
        <v>7.6859545237066146E-2</v>
      </c>
      <c r="BS81" s="173">
        <v>7.6729248700362102E-2</v>
      </c>
      <c r="BT81" s="172">
        <v>15022137100</v>
      </c>
      <c r="BU81" s="172">
        <v>15014525030</v>
      </c>
      <c r="BV81" s="172">
        <v>136915.8852695091</v>
      </c>
      <c r="BW81" s="172">
        <v>137078.89046123507</v>
      </c>
      <c r="BY81" s="251" t="s">
        <v>1</v>
      </c>
      <c r="BZ81" s="252"/>
      <c r="CA81" s="165">
        <v>1366377</v>
      </c>
      <c r="CB81" s="165">
        <v>103000</v>
      </c>
      <c r="CC81" s="165">
        <v>102827</v>
      </c>
      <c r="CD81" s="166">
        <v>7.5381830929531157E-2</v>
      </c>
      <c r="CE81" s="166">
        <v>7.5255218728066994E-2</v>
      </c>
      <c r="CF81" s="165">
        <v>13882014160</v>
      </c>
      <c r="CG81" s="165">
        <v>13874790170</v>
      </c>
      <c r="CH81" s="165">
        <v>134776.83650485438</v>
      </c>
      <c r="CI81" s="165">
        <v>134933.3362832719</v>
      </c>
      <c r="CK81" s="41"/>
      <c r="CL81" s="41"/>
      <c r="CM81" s="41"/>
      <c r="CN81" s="41"/>
      <c r="CO81" s="41"/>
      <c r="CP81" s="41"/>
      <c r="CQ81" s="41"/>
      <c r="CR81" s="41"/>
      <c r="CS81" s="41"/>
      <c r="CT81" s="41"/>
      <c r="CU81" s="41"/>
      <c r="CV81" s="41"/>
      <c r="CW81" s="44"/>
    </row>
    <row r="82" spans="2:101" s="41" customFormat="1">
      <c r="B82" s="88"/>
      <c r="BY82" s="88"/>
      <c r="CW82" s="44"/>
    </row>
  </sheetData>
  <mergeCells count="69">
    <mergeCell ref="CX4:CZ5"/>
    <mergeCell ref="DA4:DC5"/>
    <mergeCell ref="BY3:BY6"/>
    <mergeCell ref="BZ3:BZ6"/>
    <mergeCell ref="BY81:BZ81"/>
    <mergeCell ref="CK4:CP5"/>
    <mergeCell ref="CQ4:CV5"/>
    <mergeCell ref="CL6:CM6"/>
    <mergeCell ref="CN6:CO6"/>
    <mergeCell ref="CR6:CS6"/>
    <mergeCell ref="CT6:CU6"/>
    <mergeCell ref="CA3:CI3"/>
    <mergeCell ref="CA4:CA6"/>
    <mergeCell ref="CB4:CC4"/>
    <mergeCell ref="CD4:CE4"/>
    <mergeCell ref="CF4:CG4"/>
    <mergeCell ref="CH4:CI4"/>
    <mergeCell ref="B81:C81"/>
    <mergeCell ref="BM4:BN4"/>
    <mergeCell ref="BO4:BO6"/>
    <mergeCell ref="BP4:BQ4"/>
    <mergeCell ref="BR4:BS4"/>
    <mergeCell ref="AQ4:AR4"/>
    <mergeCell ref="AS4:AT4"/>
    <mergeCell ref="AU4:AV4"/>
    <mergeCell ref="AW4:AW6"/>
    <mergeCell ref="AX4:AY4"/>
    <mergeCell ref="AZ4:BA4"/>
    <mergeCell ref="AF4:AG4"/>
    <mergeCell ref="AH4:AI4"/>
    <mergeCell ref="BT4:BU4"/>
    <mergeCell ref="V4:V6"/>
    <mergeCell ref="W4:X4"/>
    <mergeCell ref="Y4:Z4"/>
    <mergeCell ref="AA4:AB4"/>
    <mergeCell ref="AE4:AE6"/>
    <mergeCell ref="AJ4:AK4"/>
    <mergeCell ref="AE3:AM3"/>
    <mergeCell ref="DD4:DD6"/>
    <mergeCell ref="AW3:BE3"/>
    <mergeCell ref="BF3:BN3"/>
    <mergeCell ref="BO3:BW3"/>
    <mergeCell ref="AL4:AM4"/>
    <mergeCell ref="AN4:AN6"/>
    <mergeCell ref="AN3:AV3"/>
    <mergeCell ref="BV4:BW4"/>
    <mergeCell ref="BB4:BC4"/>
    <mergeCell ref="BD4:BE4"/>
    <mergeCell ref="BF4:BF6"/>
    <mergeCell ref="BG4:BH4"/>
    <mergeCell ref="BI4:BJ4"/>
    <mergeCell ref="BK4:BL4"/>
    <mergeCell ref="AO4:AP4"/>
    <mergeCell ref="B3:B6"/>
    <mergeCell ref="C3:C6"/>
    <mergeCell ref="D3:L3"/>
    <mergeCell ref="M3:U3"/>
    <mergeCell ref="V3:AD3"/>
    <mergeCell ref="N4:O4"/>
    <mergeCell ref="P4:Q4"/>
    <mergeCell ref="R4:S4"/>
    <mergeCell ref="T4:U4"/>
    <mergeCell ref="AC4:AD4"/>
    <mergeCell ref="D4:D6"/>
    <mergeCell ref="E4:F4"/>
    <mergeCell ref="G4:H4"/>
    <mergeCell ref="I4:J4"/>
    <mergeCell ref="K4:L4"/>
    <mergeCell ref="M4:M6"/>
  </mergeCells>
  <phoneticPr fontId="3"/>
  <pageMargins left="0.47244094488188981" right="0.23622047244094491" top="0.43307086614173229" bottom="0.31496062992125984" header="0.31496062992125984" footer="0.19685039370078741"/>
  <pageSetup paperSize="8" scale="74" fitToHeight="0" orientation="landscape" r:id="rId1"/>
  <headerFooter>
    <oddHeader>&amp;R&amp;"ＭＳ 明朝,標準"&amp;12 2-17.在宅医療に係る分析</oddHeader>
  </headerFooter>
  <colBreaks count="2" manualBreakCount="2">
    <brk id="30" max="80" man="1"/>
    <brk id="57" max="80" man="1"/>
  </colBreaks>
  <ignoredErrors>
    <ignoredError sqref="D7:D80 G7:H7 K7:M7 P7:Q7 T7:V7 Y7:Z7 AC7:AE7 AH7:AI7 AL7:AN7 AQ7:AR7 AU7:AW7 AZ7:BA7 BD7:BF7 BI7:BJ7 BM7:BN7 BP7:BQ7 BT7:BU7 G8:H8 K8:M8 P8:Q8 T8:V8 Y8:Z8 AC8:AE8 AH8:AI8 AL8:AN8 AQ8:AR8 AU8:AW8 AZ8:BA8 BD8:BF8 BI8:BJ8 BM8:BN8 BP8:BQ8 BT8:BU8 G9:H9 K9:M9 P9:Q9 T9:V9 Y9:Z9 AC9:AE9 AH9:AI9 AL9:AN9 AQ9:AR9 AU9:AW9 AZ9:BA9 BD9:BF9 BI9:BJ9 BM9:BN9 BP9:BQ9 BT9:BU9 G10:H10 K10:M10 P10:Q10 T10:V10 Y10:Z10 AC10:AE10 AH10:AI10 AL10:AN10 AQ10:AR10 AU10:AW10 AZ10:BA10 BD10:BF10 BI10:BJ10 BM10:BN10 BP10:BQ10 BT10:BU10 G11:H11 K11:M11 P11:Q11 T11:V11 Y11:Z11 AC11:AE11 AH11:AI11 AL11:AN11 AQ11:AR11 AU11:AW11 AZ11:BA11 BD11:BF11 BI11:BJ11 BM11:BN11 BP11:BQ11 BT11:BU11 G12:H12 K12:M12 P12:Q12 T12:V12 Y12:Z12 AC12:AE12 AH12:AI12 AL12:AN12 AQ12:AR12 AU12:AW12 AZ12:BA12 BD12:BF12 BI12:BJ12 BM12:BN12 BP12:BQ12 BT12:BU12 G13:H13 K13:M13 P13:Q13 T13:V13 Y13:Z13 AC13:AE13 AH13:AI13 AL13:AN13 AQ13:AR13 AU13:AW13 AZ13:BA13 BD13:BF13 BI13:BJ13 BM13:BN13 BP13:BQ13 BT13:BU13 G14:H14 K14:M14 P14:Q14 T14:V14 Y14:Z14 AC14:AE14 AH14:AI14 AL14:AN14 AQ14:AR14 AU14:AW14 AZ14:BA14 BD14:BF14 BI14:BJ14 BM14:BN14 BP14:BQ14 BT14:BU14 G15:H15 K15:M15 P15:Q15 T15:V15 Y15:Z15 AC15:AE15 AH15:AI15 AL15:AN15 AQ15:AR15 AU15:AW15 AZ15:BA15 BD15:BF15 BI15:BJ15 BM15:BN15 BP15:BQ15 BT15:BU15 G16:H16 K16:M16 P16:Q16 T16:V16 Y16:Z16 AC16:AE16 AH16:AI16 AL16:AN16 AQ16:AR16 AU16:AW16 AZ16:BA16 BD16:BF16 BI16:BJ16 BM16:BN16 BP16:BQ16 BT16:BU16 G17:H17 K17:M17 P17:Q17 T17:V17 Y17:Z17 AC17:AE17 AH17:AI17 AL17:AN17 AQ17:AR17 AU17:AW17 AZ17:BA17 BD17:BF17 BI17:BJ17 BM17:BN17 BP17:BQ17 BT17:BU17 G18:H18 K18:M18 P18:Q18 T18:V18 Y18:Z18 AC18:AE18 AH18:AI18 AL18:AN18 AQ18:AR18 AU18:AW18 AZ18:BA18 BD18:BF18 BI18:BJ18 BM18:BN18 BP18:BQ18 BT18:BU18 G19:H19 K19:M19 P19:Q19 T19:V19 Y19:Z19 AC19:AE19 AH19:AI19 AL19:AN19 AQ19:AR19 AU19:AW19 AZ19:BA19 BD19:BF19 BI19:BJ19 BM19:BN19 BP19:BQ19 BT19:BU19 G20:H20 K20:M20 P20:Q20 T20:V20 Y20:Z20 AC20:AE20 AH20:AI20 AL20:AN20 AQ20:AR20 AU20:AW20 AZ20:BA20 BD20:BF20 BI20:BJ20 BM20:BN20 BP20:BQ20 BT20:BU20 G21:H21 K21:M21 P21:Q21 T21:V21 Y21:Z21 AC21:AE21 AH21:AI21 AL21:AN21 AQ21:AR21 AU21:AW21 AZ21:BA21 BD21:BF21 BI21:BJ21 BM21:BN21 BP21:BQ21 BT21:BU21 G22:H22 K22:M22 P22:Q22 T22:V22 Y22:Z22 AC22:AE22 AH22:AI22 AL22:AN22 AQ22:AR22 AU22:AW22 AZ22:BA22 BD22:BF22 BI22:BJ22 BM22:BN22 BP22:BQ22 BT22:BU22 G23:H23 K23:M23 P23:Q23 T23:V23 Y23:Z23 AC23:AE23 AH23:AI23 AL23:AN23 AQ23:AR23 AU23:AW23 AZ23:BA23 BD23:BF23 BI23:BJ23 BM23:BN23 BP23:BQ23 BT23:BU23 G24:H24 K24:M24 P24:Q24 T24:V24 Y24:Z24 AC24:AE24 AH24:AI24 AL24:AN24 AQ24:AR24 AU24:AW24 AZ24:BA24 BD24:BF24 BI24:BJ24 BM24:BN24 BP24:BQ24 BT24:BU24 G25:H25 K25:M25 P25:Q25 T25:V25 Y25:Z25 AC25:AE25 AH25:AI25 AL25:AN25 AQ25:AR25 AU25:AW25 AZ25:BA25 BD25:BF25 BI25:BJ25 BM25:BN25 BP25:BQ25 BT25:BU25 G26:H26 K26:M26 P26:Q26 T26:V26 Y26:Z26 AC26:AE26 AH26:AI26 AL26:AN26 AQ26:AR26 AU26:AW26 AZ26:BA26 BD26:BF26 BI26:BJ26 BM26:BN26 BP26:BQ26 BT26:BU26 G27:H27 K27:M27 P27:Q27 T27:V27 Y27:Z27 AC27:AE27 AH27:AI27 AL27:AN27 AQ27:AR27 AU27:AW27 AZ27:BA27 BD27:BF27 BI27:BJ27 BM27:BN27 BP27:BQ27 BT27:BU27 G28:H28 K28:M28 P28:Q28 T28:V28 Y28:Z28 AC28:AE28 AH28:AI28 AL28:AN28 AQ28:AR28 AU28:AW28 AZ28:BA28 BD28:BF28 BI28:BJ28 BM28:BN28 BP28:BQ28 BT28:BU28 G29:H29 K29:M29 P29:Q29 T29:V29 Y29:Z29 AC29:AE29 AH29:AI29 AL29:AN29 AQ29:AR29 AU29:AW29 AZ29:BA29 BD29:BF29 BI29:BJ29 BM29:BN29 BP29:BQ29 BT29:BU29 G30:H30 K30:M30 P30:Q30 T30:V30 Y30:Z30 AC30:AE30 AH30:AI30 AL30:AN30 AQ30:AR30 AU30:AW30 AZ30:BA30 BD30:BF30 BI30:BJ30 BM30:BN30 BP30:BQ30 BT30:BU30 G31:H31 K31:M31 P31:Q31 T31:V31 Y31:Z31 AC31:AE31 AH31:AI31 AL31:AN31 AQ31:AR31 AU31:AW31 AZ31:BA31 BD31:BF31 BI31:BJ31 BM31:BN31 BP31:BQ31 BT31:BU31 G32:H32 K32:M32 P32:Q32 T32:V32 Y32:Z32 AC32:AE32 AH32:AI32 AL32:AN32 AQ32:AR32 AU32:AW32 AZ32:BA32 BD32:BF32 BI32:BJ32 BM32:BN32 BP32:BQ32 BT32:BU32 G33:H33 K33:M33 P33:Q33 T33:V33 Y33:Z33 AC33:AE33 AH33:AI33 AL33:AN33 AQ33:AR33 AU33:AW33 AZ33:BA33 BD33:BF33 BI33:BJ33 BM33:BN33 BP33:BQ33 BT33:BU33 G34:H34 K34:M34 P34:Q34 T34:V34 Y34:Z34 AC34:AE34 AH34:AI34 AL34:AN34 AQ34:AR34 AU34:AW34 AZ34:BA34 BD34:BF34 BI34:BJ34 BM34:BN34 BP34:BQ34 BT34:BU34 G35:H35 K35:M35 P35:Q35 T35:V35 Y35:Z35 AC35:AE35 AH35:AI35 AL35:AN35 AQ35:AR35 AU35:AW35 AZ35:BA35 BD35:BF35 BI35:BJ35 BM35:BN35 BP35:BQ35 BT35:BU35 G36:H36 K36:M36 P36:Q36 T36:V36 Y36:Z36 AC36:AE36 AH36:AI36 AL36:AN36 AQ36:AR36 AU36:AW36 AZ36:BA36 BD36:BF36 BI36:BJ36 BM36:BN36 BP36:BQ36 BT36:BU36 G37:H37 K37:M37 P37:Q37 T37:V37 Y37:Z37 AC37:AE37 AH37:AI37 AL37:AN37 AQ37:AR37 AU37:AW37 AZ37:BA37 BD37:BF37 BI37:BJ37 BM37:BN37 BP37:BQ37 BT37:BU37 G38:H38 K38:M38 P38:Q38 T38:V38 Y38:Z38 AC38:AE38 AH38:AI38 AL38:AN38 AQ38:AR38 AU38:AW38 AZ38:BA38 BD38:BF38 BI38:BJ38 BM38:BN38 BP38:BQ38 BT38:BU38 G39:H39 K39:M39 P39:Q39 T39:V39 Y39:Z39 AC39:AE39 AH39:AI39 AL39:AN39 AQ39:AR39 AU39:AW39 AZ39:BA39 BD39:BF39 BI39:BJ39 BM39:BN39 BP39:BQ39 BT39:BU39 G40:H40 K40:M40 P40:Q40 T40:V40 Y40:Z40 AC40:AE40 AH40:AI40 AL40:AN40 AQ40:AR40 AU40:AW40 AZ40:BA40 BD40:BF40 BI40:BJ40 BM40:BN40 BP40:BQ40 BT40:BU40 G41:H41 K41:M41 P41:Q41 T41:V41 Y41:Z41 AC41:AE41 AH41:AI41 AL41:AN41 AQ41:AR41 AU41:AW41 AZ41:BA41 BD41:BF41 BI41:BJ41 BM41:BN41 BP41:BQ41 BT41:BU41 G42:H42 K42:M42 P42:Q42 T42:V42 Y42:Z42 AC42:AE42 AH42:AI42 AL42:AN42 AQ42:AR42 AU42:AW42 AZ42:BA42 BD42:BF42 BI42:BJ42 BM42:BN42 BP42:BQ42 BT42:BU42 G43:H43 K43:M43 P43:Q43 T43:V43 Y43:Z43 AC43:AE43 AH43:AI43 AL43:AN43 AQ43:AR43 AU43:AW43 AZ43:BA43 BD43:BF43 BI43:BJ43 BM43:BN43 BP43:BQ43 BT43:BU43 G44:H44 K44:M44 P44:Q44 T44:V44 Y44:Z44 AC44:AE44 AH44:AI44 AL44:AN44 AQ44:AR44 AU44:AW44 AZ44:BA44 BD44:BF44 BI44:BJ44 BM44:BN44 BP44:BQ44 BT44:BU44 G45:H45 K45:M45 P45:Q45 T45:V45 Y45:Z45 AC45:AE45 AH45:AI45 AL45:AN45 AQ45:AR45 AU45:AW45 AZ45:BA45 BD45:BF45 BI45:BJ45 BM45:BN45 BP45:BQ45 BT45:BU45 G46:H46 K46:M46 P46:Q46 T46:V46 Y46:Z46 AC46:AE46 AH46:AI46 AL46:AN46 AQ46:AR46 AU46:AW46 AZ46:BA46 BD46:BF46 BI46:BJ46 BM46:BN46 BP46:BQ46 BT46:BU46 G47:H47 K47:M47 P47:Q47 T47:V47 Y47:Z47 AC47:AE47 AH47:AI47 AL47:AN47 AQ47:AR47 AU47:AW47 AZ47:BA47 BD47:BF47 BI47:BJ47 BM47:BN47 BP47:BQ47 BT47:BU47 G48:H48 K48:M48 P48:Q48 T48:V48 Y48:Z48 AC48:AE48 AH48:AI48 AL48:AN48 AQ48:AR48 AU48:AW48 AZ48:BA48 BD48:BF48 BI48:BJ48 BM48:BN48 BP48:BQ48 BT48:BU48 G49:H49 K49:M49 P49:Q49 T49:V49 Y49:Z49 AC49:AE49 AH49:AI49 AL49:AN49 AQ49:AR49 AU49:AW49 AZ49:BA49 BD49:BF49 BI49:BJ49 BM49:BN49 BP49:BQ49 BT49:BU49 G50:H50 K50:M50 P50:Q50 T50:V50 Y50:Z50 AC50:AE50 AH50:AI50 AL50:AN50 AQ50:AR50 AU50:AW50 AZ50:BA50 BD50:BF50 BI50:BJ50 BM50:BN50 BP50:BQ50 BT50:BU50 G51:H51 K51:M51 P51:Q51 T51:V51 Y51:Z51 AC51:AE51 AH51:AI51 AL51:AN51 AQ51:AR51 AU51:AW51 AZ51:BA51 BD51:BF51 BI51:BJ51 BM51:BN51 BP51:BQ51 BT51:BU51 G52:H52 K52:M52 P52:Q52 T52:V52 Y52:Z52 AC52:AE52 AH52:AI52 AL52:AN52 AQ52:AR52 AU52:AW52 AZ52:BA52 BD52:BF52 BI52:BJ52 BM52:BN52 BP52:BQ52 BT52:BU52 G53:H53 K53:M53 P53:Q53 T53:V53 Y53:Z53 AC53:AE53 AH53:AI53 AL53:AN53 AQ53:AR53 AU53:AW53 AZ53:BA53 BD53:BF53 BI53:BJ53 BM53:BN53 BP53:BQ53 BT53:BU53 G54:H54 K54:M54 P54:Q54 T54:V54 Y54:Z54 AC54:AE54 AH54:AI54 AL54:AN54 AQ54:AR54 AU54:AW54 AZ54:BA54 BD54:BF54 BI54:BJ54 BM54:BN54 BP54:BQ54 BT54:BU54 G55:H55 K55:M55 P55:Q55 T55:V55 Y55:Z55 AC55:AE55 AH55:AI55 AL55:AN55 AQ55:AR55 AU55:AW55 AZ55:BA55 BD55:BF55 BI55:BJ55 BM55:BN55 BP55:BQ55 BT55:BU55 G56:H56 K56:M56 P56:Q56 T56:V56 Y56:Z56 AC56:AE56 AH56:AI56 AL56:AN56 AQ56:AR56 AU56:AW56 AZ56:BA56 BD56:BF56 BI56:BJ56 BM56:BN56 BP56:BQ56 BT56:BU56 G57:H57 K57:M57 P57:Q57 T57:V57 Y57:Z57 AC57:AE57 AH57:AI57 AL57:AN57 AQ57:AR57 AU57:AW57 AZ57:BA57 BD57:BF57 BI57:BJ57 BM57:BN57 BP57:BQ57 BT57:BU57 G58:H58 K58:M58 P58:Q58 T58:V58 Y58:Z58 AC58:AE58 AH58:AI58 AL58:AN58 AQ58:AR58 AU58:AW58 AZ58:BA58 BD58:BF58 BI58:BJ58 BM58:BN58 BP58:BQ58 BT58:BU58 G59:H59 K59:M59 P59:Q59 T59:V59 Y59:Z59 AC59:AE59 AH59:AI59 AL59:AN59 AQ59:AR59 AU59:AW59 AZ59:BA59 BD59:BF59 BI59:BJ59 BM59:BN59 BP59:BQ59 BT59:BU59 G60:H60 K60:M60 P60:Q60 T60:V60 Y60:Z60 AC60:AE60 AH60:AI60 AL60:AN60 AQ60:AR60 AU60:AW60 AZ60:BA60 BD60:BF60 BI60:BJ60 BM60:BN60 BP60:BQ60 BT60:BU60 G61:H61 K61:M61 P61:Q61 T61:V61 Y61:Z61 AC61:AE61 AH61:AI61 AL61:AN61 AQ61:AR61 AU61:AW61 AZ61:BA61 BD61:BF61 BI61:BJ61 BM61:BN61 BP61:BQ61 BT61:BU61 G62:H62 K62:M62 P62:Q62 T62:V62 Y62:Z62 AC62:AE62 AH62:AI62 AL62:AN62 AQ62:AR62 AU62:AW62 AZ62:BA62 BD62:BF62 BI62:BJ62 BM62:BN62 BP62:BQ62 BT62:BU62 G63:H63 K63:M63 P63:Q63 T63:V63 Y63:Z63 AC63:AE63 AH63:AI63 AL63:AN63 AQ63:AR63 AU63:AW63 AZ63:BA63 BD63:BF63 BI63:BJ63 BM63:BN63 BP63:BQ63 BT63:BU63 G64:H64 K64:M64 P64:Q64 T64:V64 Y64:Z64 AC64:AE64 AH64:AI64 AL64:AN64 AQ64:AR64 AU64:AW64 AZ64:BA64 BD64:BF64 BI64:BJ64 BM64:BN64 BP64:BQ64 BT64:BU64 G65:H65 K65:M65 P65:Q65 T65:V65 Y65:Z65 AC65:AE65 AH65:AI65 AL65:AN65 AQ65:AR65 AU65:AW65 AZ65:BA65 BD65:BF65 BI65:BJ65 BM65:BN65 BP65:BQ65 BT65:BU65 G66:H66 K66:M66 P66:Q66 T66:V66 Y66:Z66 AC66:AE66 AH66:AI66 AL66:AN66 AQ66:AR66 AU66:AW66 AZ66:BA66 BD66:BF66 BI66:BJ66 BM66:BN66 BP66:BQ66 BT66:BU66 G67:H67 K67:M67 P67:Q67 T67:V67 Y67:Z67 AC67:AE67 AH67:AI67 AL67:AN67 AQ67:AR67 AU67:AW67 AZ67:BA67 BD67:BF67 BI67:BJ67 BM67:BN67 BP67:BQ67 BT67:BU67 G68:H68 K68:M68 P68:Q68 T68:V68 Y68:Z68 AC68:AE68 AH68:AI68 AL68:AN68 AQ68:AR68 AU68:AW68 AZ68:BA68 BD68:BF68 BI68:BJ68 BM68:BN68 BP68:BQ68 BT68:BU68 G69:H69 K69:M69 P69:Q69 T69:V69 Y69:Z69 AC69:AE69 AH69:AI69 AL69:AN69 AQ69:AR69 AU69:AW69 AZ69:BA69 BD69:BF69 BI69:BJ69 BM69:BN69 BP69:BQ69 BT69:BU69 G70:H70 K70:M70 P70:Q70 T70:V70 Y70:Z70 AC70:AE70 AH70:AI70 AL70:AN70 AQ70:AR70 AU70:AW70 AZ70:BA70 BD70:BF70 BI70:BJ70 BM70:BN70 BP70:BQ70 BT70:BU70 G71:H71 K71:M71 P71:Q71 T71:V71 Y71:Z71 AC71:AE71 AH71:AI71 AL71:AN71 AQ71:AR71 AU71:AW71 AZ71:BA71 BD71:BF71 BI71:BJ71 BM71:BN71 BP71:BQ71 BT71:BU71 G72:H72 K72:M72 P72:Q72 T72:V72 Y72:Z72 AC72:AE72 AH72:AI72 AL72:AN72 AQ72:AR72 AU72:AW72 AZ72:BA72 BD72:BF72 BI72:BJ72 BM72:BN72 BP72:BQ72 BT72:BU72 G73:H73 K73:M73 P73:Q73 T73:V73 Y73:Z73 AC73:AE73 AH73:AI73 AL73:AN73 AQ73:AR73 AU73:AW73 AZ73:BA73 BD73:BF73 BI73:BJ73 BM73:BN73 BP73:BQ73 BT73:BU73 G74:H74 K74:M74 P74:Q74 T74:V74 Y74:Z74 AC74:AE74 AH74:AI74 AL74:AN74 AQ74:AR74 AU74:AW74 AZ74:BA74 BD74:BF74 BI74:BJ74 BM74:BN74 BP74:BQ74 BT74:BU74 G75:H75 K75:M75 P75:Q75 T75:V75 Y75:Z75 AC75:AE75 AH75:AI75 AL75:AN75 AQ75:AR75 AU75:AW75 AZ75:BA75 BD75:BF75 BI75:BJ75 BM75:BN75 BP75:BQ75 BT75:BU75 G76:H76 K76:M76 P76:Q76 T76:V76 Y76:Z76 AC76:AE76 AH76:AI76 AL76:AN76 AQ76:AR76 AU76:AW76 AZ76:BA76 BD76:BF76 BI76:BJ76 BM76:BN76 BP76:BQ76 BT76:BU76 G77:H77 K77:M77 P77:Q77 T77:V77 Y77:Z77 AC77:AE77 AH77:AI77 AL77:AN77 AQ77:AR77 AU77:AW77 AZ77:BA77 BD77:BF77 BI77:BJ77 BM77:BN77 BP77:BQ77 BT77:BU77 G78:H78 K78:M78 P78:Q78 T78:V78 Y78:Z78 AC78:AE78 AH78:AI78 AL78:AN78 AQ78:AR78 AU78:AW78 AZ78:BA78 BD78:BF78 BI78:BJ78 BM78:BN78 BP78:BQ78 BT78:BU78 G79:H79 K79:M79 P79:Q79 T79:V79 Y79:Z79 AC79:AE79 AH79:AI79 AL79:AN79 AQ79:AR79 AU79:AW79 AZ79:BA79 BD79:BF79 BI79:BJ79 BM79:BN79 BP79:BQ79 BT79:BU79 G80:H80 K80:M80 P80:Q80 T80:V80 Y80:Z80 AC80:AE80 AH80:AI80 AL80:AN80 AQ80:AR80 AU80:AW80 AZ80:BA80 BD80:BF80 BI80:BJ80 BM80:BN80 BP80:BQ80 BT80:BU80 CL7" emptyCellReference="1"/>
    <ignoredError sqref="CK7:CK80 CM7:CM80 CO7:CQ7 CS7:CS80 CU7:CV7 CX7:CX80 CZ7:DA7 DC7:DC80 CO8:CQ8 CU8:CV8 CZ8:DA8 CO9:CQ9 CU9:CV9 CZ9:DA9 CO10:CQ10 CU10:CV10 CZ10:DA10 CO11:CQ11 CU11:CV11 CZ11:DA11 CO12:CQ12 CU12:CV12 CZ12:DA12 CO13:CQ13 CU13:CV13 CZ13:DA13 CO14:CQ14 CU14:CV14 CZ14:DA14 CO15:CQ15 CU15:CV15 CZ15:DA15 CO16:CQ16 CU16:CV16 CZ16:DA16 CO17:CQ17 CU17:CV17 CZ17:DA17 CO18:CQ18 CU18:CV18 CZ18:DA18 CO19:CQ19 CU19:CV19 CZ19:DA19 CO20:CQ20 CU20:CV20 CZ20:DA20 CO21:CQ21 CU21:CV21 CZ21:DA21 CO22:CQ22 CU22:CV22 CZ22:DA22 CO23:CQ23 CU23:CV23 CZ23:DA23 CO24:CQ24 CU24:CV24 CZ24:DA24 CO25:CQ25 CU25:CV25 CZ25:DA25 CO26:CQ26 CU26:CV26 CZ26:DA26 CO27:CQ27 CU27:CV27 CZ27:DA27 CO28:CQ28 CU28:CV28 CZ28:DA28 CO29:CQ29 CU29:CV29 CZ29:DA29 CO30:CQ30 CU30:CV30 CZ30:DA30 CO31:CQ31 CU31:CV31 CZ31:DA31 CO32:CQ32 CU32:CV32 CZ32:DA32 CO33:CQ33 CU33:CV33 CZ33:DA33 CO34:CQ34 CU34:CV34 CZ34:DA34 CO35:CQ35 CU35:CV35 CZ35:DA35 CO36:CQ36 CU36:CV36 CZ36:DA36 CO37:CQ37 CU37:CV37 CZ37:DA37 CO38:CQ38 CU38:CV38 CZ38:DA38 CO39:CQ39 CU39:CV39 CZ39:DA39 CO40:CQ40 CU40:CV40 CZ40:DA40 CO41:CQ41 CU41:CV41 CZ41:DA41 CO42:CQ42 CU42:CV42 CZ42:DA42 CO43:CQ43 CU43:CV43 CZ43:DA43 CO44:CQ44 CU44:CV44 CZ44:DA44 CO45:CQ45 CU45:CV45 CZ45:DA45 CO46:CQ46 CU46:CV46 CZ46:DA46 CO47:CQ47 CU47:CV47 CZ47:DA47 CO48:CQ48 CU48:CV48 CZ48:DA48 CO49:CQ49 CU49:CV49 CZ49:DA49 CO50:CQ50 CU50:CV50 CZ50:DA50 CO51:CQ51 CU51:CV51 CZ51:DA51 CO52:CQ52 CU52:CV52 CZ52:DA52 CO53:CQ53 CU53:CV53 CZ53:DA53 CO54:CQ54 CU54:CV54 CZ54:DA54 CO55:CQ55 CU55:CV55 CZ55:DA55 CO56:CQ56 CU56:CV56 CZ56:DA56 CO57:CQ57 CU57:CV57 CZ57:DA57 CO58:CQ58 CU58:CV58 CZ58:DA58 CO59:CQ59 CU59:CV59 CZ59:DA59 CO60:CQ60 CU60:CV60 CZ60:DA60 CO61:CQ61 CU61:CV61 CZ61:DA61 CO62:CQ62 CU62:CV62 CZ62:DA62 CO63:CQ63 CU63:CV63 CZ63:DA63 CO64:CQ64 CU64:CV64 CZ64:DA64 CO65:CQ65 CU65:CV65 CZ65:DA65 CO66:CQ66 CU66:CV66 CZ66:DA66 CO67:CQ67 CU67:CV67 CZ67:DA67 CO68:CQ68 CU68:CV68 CZ68:DA68 CO69:CQ69 CU69:CV69 CZ69:DA69 CO70:CQ70 CU70:CV70 CZ70:DA70 CO71:CQ71 CU71:CV71 CZ71:DA71 CO72:CQ72 CU72:CV72 CZ72:DA72 CO73:CQ73 CU73:CV73 CZ73:DA73 CO74:CQ74 CU74:CV74 CZ74:DA74 CO75:CQ75 CU75:CV75 CZ75:DA75 CO76:CQ76 CU76:CV76 CZ76:DA76 CO77:CQ77 CU77:CV77 CZ77:DA77 CO78:CQ78 CU78:CV78 CZ78:DA78 CO79:CQ79 CU79:CV79 CZ79:DA79 CO80:CQ80 CU80:CV80 CZ80:DA80" evalError="1"/>
    <ignoredError sqref="CL8:CL80 CR7:CR80" evalError="1" emptyCellReference="1"/>
    <ignoredError sqref="CN7:CN80 CT7:CT80" evalError="1"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B1:J80"/>
  <sheetViews>
    <sheetView showGridLines="0" zoomScaleNormal="100" zoomScaleSheetLayoutView="100" workbookViewId="0"/>
  </sheetViews>
  <sheetFormatPr defaultColWidth="9" defaultRowHeight="13.5"/>
  <cols>
    <col min="1" max="1" width="4.625" style="10" customWidth="1"/>
    <col min="2" max="9" width="15.375" style="10" customWidth="1"/>
    <col min="10" max="12" width="20.625" style="10" customWidth="1"/>
    <col min="13" max="13" width="6.625" style="10" customWidth="1"/>
    <col min="14" max="16384" width="9" style="10"/>
  </cols>
  <sheetData>
    <row r="1" spans="2:10" ht="16.5" customHeight="1">
      <c r="B1" s="10" t="s">
        <v>179</v>
      </c>
      <c r="J1" s="10" t="s">
        <v>180</v>
      </c>
    </row>
    <row r="2" spans="2:10" ht="16.5" customHeight="1">
      <c r="B2" s="10" t="s">
        <v>138</v>
      </c>
      <c r="J2" s="10" t="s">
        <v>175</v>
      </c>
    </row>
    <row r="79" ht="16.5" customHeight="1"/>
    <row r="80" ht="16.5" customHeight="1"/>
  </sheetData>
  <phoneticPr fontId="3"/>
  <pageMargins left="0.47244094488188981" right="0.23622047244094491" top="0.43307086614173229" bottom="0.31496062992125984" header="0.31496062992125984" footer="0.19685039370078741"/>
  <pageSetup paperSize="8" scale="75" fitToHeight="0" orientation="landscape" r:id="rId1"/>
  <headerFooter>
    <oddHeader>&amp;R&amp;"ＭＳ 明朝,標準"&amp;12 2-17.在宅医療に係る分析</oddHeader>
  </headerFooter>
  <rowBreaks count="1" manualBreakCount="1">
    <brk id="78" max="1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P84"/>
  <sheetViews>
    <sheetView showGridLines="0" zoomScaleNormal="100" zoomScaleSheetLayoutView="100" workbookViewId="0"/>
  </sheetViews>
  <sheetFormatPr defaultColWidth="9" defaultRowHeight="13.5"/>
  <cols>
    <col min="1" max="1" width="4.625" style="38" customWidth="1"/>
    <col min="2" max="2" width="2.125" style="38" customWidth="1"/>
    <col min="3" max="3" width="8.375" style="38" customWidth="1"/>
    <col min="4" max="4" width="11.625" style="38" customWidth="1"/>
    <col min="5" max="5" width="5.5" style="38" bestFit="1" customWidth="1"/>
    <col min="6" max="6" width="11.625" style="38" customWidth="1"/>
    <col min="7" max="7" width="5.5" style="38" customWidth="1"/>
    <col min="8" max="16" width="8.875" style="38" customWidth="1"/>
    <col min="17" max="16384" width="9" style="11"/>
  </cols>
  <sheetData>
    <row r="1" spans="2:16" ht="16.5" customHeight="1">
      <c r="B1" s="38" t="s">
        <v>178</v>
      </c>
    </row>
    <row r="2" spans="2:16" ht="16.5" customHeight="1">
      <c r="B2" s="38" t="s">
        <v>175</v>
      </c>
    </row>
    <row r="4" spans="2:16" ht="13.5" customHeight="1">
      <c r="B4" s="56"/>
      <c r="C4" s="57"/>
      <c r="D4" s="57"/>
      <c r="E4" s="57"/>
      <c r="F4" s="57"/>
      <c r="G4" s="58"/>
    </row>
    <row r="5" spans="2:16" ht="13.5" customHeight="1">
      <c r="B5" s="59"/>
      <c r="C5" s="60"/>
      <c r="D5" s="61">
        <v>8.1000000000000003E-2</v>
      </c>
      <c r="E5" s="62" t="s">
        <v>193</v>
      </c>
      <c r="F5" s="63">
        <v>9.1999999999999998E-2</v>
      </c>
      <c r="G5" s="64" t="s">
        <v>290</v>
      </c>
    </row>
    <row r="6" spans="2:16">
      <c r="B6" s="59"/>
      <c r="D6" s="61"/>
      <c r="E6" s="62"/>
      <c r="F6" s="63"/>
      <c r="G6" s="64"/>
    </row>
    <row r="7" spans="2:16">
      <c r="B7" s="59"/>
      <c r="C7" s="65"/>
      <c r="D7" s="61">
        <v>7.1000000000000008E-2</v>
      </c>
      <c r="E7" s="62" t="s">
        <v>193</v>
      </c>
      <c r="F7" s="63">
        <v>8.1000000000000003E-2</v>
      </c>
      <c r="G7" s="64" t="s">
        <v>291</v>
      </c>
    </row>
    <row r="8" spans="2:16">
      <c r="B8" s="59"/>
      <c r="D8" s="61"/>
      <c r="E8" s="62"/>
      <c r="F8" s="63"/>
      <c r="G8" s="64"/>
    </row>
    <row r="9" spans="2:16">
      <c r="B9" s="59"/>
      <c r="C9" s="66"/>
      <c r="D9" s="61">
        <v>6.1000000000000006E-2</v>
      </c>
      <c r="E9" s="62" t="s">
        <v>193</v>
      </c>
      <c r="F9" s="63">
        <v>7.1000000000000008E-2</v>
      </c>
      <c r="G9" s="64" t="s">
        <v>291</v>
      </c>
    </row>
    <row r="10" spans="2:16">
      <c r="B10" s="59"/>
      <c r="D10" s="61"/>
      <c r="E10" s="62"/>
      <c r="F10" s="63"/>
      <c r="G10" s="64"/>
    </row>
    <row r="11" spans="2:16">
      <c r="B11" s="59"/>
      <c r="C11" s="67"/>
      <c r="D11" s="61">
        <v>5.1000000000000004E-2</v>
      </c>
      <c r="E11" s="62" t="s">
        <v>193</v>
      </c>
      <c r="F11" s="63">
        <v>6.1000000000000006E-2</v>
      </c>
      <c r="G11" s="64" t="s">
        <v>291</v>
      </c>
    </row>
    <row r="12" spans="2:16">
      <c r="B12" s="59"/>
      <c r="D12" s="61"/>
      <c r="E12" s="62"/>
      <c r="F12" s="63"/>
      <c r="G12" s="64"/>
    </row>
    <row r="13" spans="2:16">
      <c r="B13" s="59"/>
      <c r="C13" s="68"/>
      <c r="D13" s="61">
        <v>4.1000000000000002E-2</v>
      </c>
      <c r="E13" s="62" t="s">
        <v>193</v>
      </c>
      <c r="F13" s="63">
        <v>5.1000000000000004E-2</v>
      </c>
      <c r="G13" s="64" t="s">
        <v>291</v>
      </c>
    </row>
    <row r="14" spans="2:16">
      <c r="B14" s="69"/>
      <c r="C14" s="70"/>
      <c r="D14" s="70"/>
      <c r="E14" s="70"/>
      <c r="F14" s="70"/>
      <c r="G14" s="71"/>
    </row>
    <row r="16" spans="2:16">
      <c r="B16" s="56"/>
      <c r="C16" s="57"/>
      <c r="D16" s="57"/>
      <c r="E16" s="57"/>
      <c r="F16" s="57"/>
      <c r="G16" s="57"/>
      <c r="H16" s="57"/>
      <c r="I16" s="57"/>
      <c r="J16" s="57"/>
      <c r="K16" s="57"/>
      <c r="L16" s="57"/>
      <c r="M16" s="57"/>
      <c r="N16" s="57"/>
      <c r="O16" s="57"/>
      <c r="P16" s="59"/>
    </row>
    <row r="17" spans="2:16">
      <c r="B17" s="59"/>
      <c r="P17" s="59"/>
    </row>
    <row r="18" spans="2:16">
      <c r="B18" s="59"/>
      <c r="P18" s="59"/>
    </row>
    <row r="19" spans="2:16">
      <c r="B19" s="59"/>
      <c r="P19" s="59"/>
    </row>
    <row r="20" spans="2:16">
      <c r="B20" s="59"/>
      <c r="P20" s="59"/>
    </row>
    <row r="21" spans="2:16">
      <c r="B21" s="59"/>
      <c r="P21" s="59"/>
    </row>
    <row r="22" spans="2:16">
      <c r="B22" s="59"/>
      <c r="P22" s="59"/>
    </row>
    <row r="23" spans="2:16">
      <c r="B23" s="59"/>
      <c r="P23" s="59"/>
    </row>
    <row r="24" spans="2:16">
      <c r="B24" s="59"/>
      <c r="P24" s="59"/>
    </row>
    <row r="25" spans="2:16">
      <c r="B25" s="59"/>
      <c r="P25" s="59"/>
    </row>
    <row r="26" spans="2:16">
      <c r="B26" s="59"/>
      <c r="P26" s="59"/>
    </row>
    <row r="27" spans="2:16">
      <c r="B27" s="59"/>
      <c r="P27" s="59"/>
    </row>
    <row r="28" spans="2:16">
      <c r="B28" s="59"/>
      <c r="P28" s="59"/>
    </row>
    <row r="29" spans="2:16">
      <c r="B29" s="59"/>
      <c r="P29" s="59"/>
    </row>
    <row r="30" spans="2:16">
      <c r="B30" s="59"/>
      <c r="P30" s="59"/>
    </row>
    <row r="31" spans="2:16">
      <c r="B31" s="59"/>
      <c r="P31" s="59"/>
    </row>
    <row r="32" spans="2:16">
      <c r="B32" s="59"/>
      <c r="P32" s="59"/>
    </row>
    <row r="33" spans="2:16">
      <c r="B33" s="59"/>
      <c r="P33" s="59"/>
    </row>
    <row r="34" spans="2:16">
      <c r="B34" s="59"/>
      <c r="P34" s="59"/>
    </row>
    <row r="35" spans="2:16">
      <c r="B35" s="59"/>
      <c r="P35" s="59"/>
    </row>
    <row r="36" spans="2:16">
      <c r="B36" s="59"/>
      <c r="P36" s="59"/>
    </row>
    <row r="37" spans="2:16">
      <c r="B37" s="59"/>
      <c r="P37" s="59"/>
    </row>
    <row r="38" spans="2:16">
      <c r="B38" s="59"/>
      <c r="P38" s="59"/>
    </row>
    <row r="39" spans="2:16">
      <c r="B39" s="59"/>
      <c r="P39" s="59"/>
    </row>
    <row r="40" spans="2:16">
      <c r="B40" s="59"/>
      <c r="P40" s="59"/>
    </row>
    <row r="41" spans="2:16">
      <c r="B41" s="59"/>
      <c r="P41" s="59"/>
    </row>
    <row r="42" spans="2:16">
      <c r="B42" s="59"/>
      <c r="P42" s="59"/>
    </row>
    <row r="43" spans="2:16">
      <c r="B43" s="59"/>
      <c r="P43" s="59"/>
    </row>
    <row r="44" spans="2:16">
      <c r="B44" s="59"/>
      <c r="P44" s="59"/>
    </row>
    <row r="45" spans="2:16">
      <c r="B45" s="59"/>
      <c r="P45" s="59"/>
    </row>
    <row r="46" spans="2:16">
      <c r="B46" s="59"/>
      <c r="P46" s="59"/>
    </row>
    <row r="47" spans="2:16">
      <c r="B47" s="59"/>
      <c r="P47" s="59"/>
    </row>
    <row r="48" spans="2:16">
      <c r="B48" s="59"/>
      <c r="P48" s="59"/>
    </row>
    <row r="49" spans="2:16">
      <c r="B49" s="59"/>
      <c r="P49" s="59"/>
    </row>
    <row r="50" spans="2:16">
      <c r="B50" s="59"/>
      <c r="P50" s="59"/>
    </row>
    <row r="51" spans="2:16">
      <c r="B51" s="59"/>
      <c r="P51" s="59"/>
    </row>
    <row r="52" spans="2:16">
      <c r="B52" s="59"/>
      <c r="P52" s="59"/>
    </row>
    <row r="53" spans="2:16">
      <c r="B53" s="59"/>
      <c r="P53" s="59"/>
    </row>
    <row r="54" spans="2:16">
      <c r="B54" s="59"/>
      <c r="P54" s="59"/>
    </row>
    <row r="55" spans="2:16">
      <c r="B55" s="59"/>
      <c r="P55" s="59"/>
    </row>
    <row r="56" spans="2:16">
      <c r="B56" s="59"/>
      <c r="P56" s="59"/>
    </row>
    <row r="57" spans="2:16">
      <c r="B57" s="59"/>
      <c r="P57" s="59"/>
    </row>
    <row r="58" spans="2:16">
      <c r="B58" s="59"/>
      <c r="P58" s="59"/>
    </row>
    <row r="59" spans="2:16">
      <c r="B59" s="59"/>
      <c r="P59" s="59"/>
    </row>
    <row r="60" spans="2:16">
      <c r="B60" s="59"/>
      <c r="P60" s="59"/>
    </row>
    <row r="61" spans="2:16">
      <c r="B61" s="59"/>
      <c r="P61" s="59"/>
    </row>
    <row r="62" spans="2:16">
      <c r="B62" s="59"/>
      <c r="P62" s="59"/>
    </row>
    <row r="63" spans="2:16">
      <c r="B63" s="59"/>
      <c r="P63" s="59"/>
    </row>
    <row r="64" spans="2:16">
      <c r="B64" s="59"/>
      <c r="P64" s="59"/>
    </row>
    <row r="65" spans="2:16">
      <c r="B65" s="59"/>
      <c r="P65" s="59"/>
    </row>
    <row r="66" spans="2:16">
      <c r="B66" s="59"/>
      <c r="P66" s="59"/>
    </row>
    <row r="67" spans="2:16">
      <c r="B67" s="59"/>
      <c r="P67" s="59"/>
    </row>
    <row r="68" spans="2:16">
      <c r="B68" s="59"/>
      <c r="P68" s="59"/>
    </row>
    <row r="69" spans="2:16">
      <c r="B69" s="59"/>
      <c r="P69" s="59"/>
    </row>
    <row r="70" spans="2:16">
      <c r="B70" s="59"/>
      <c r="P70" s="59"/>
    </row>
    <row r="71" spans="2:16">
      <c r="B71" s="59"/>
      <c r="P71" s="59"/>
    </row>
    <row r="72" spans="2:16">
      <c r="B72" s="59"/>
      <c r="P72" s="59"/>
    </row>
    <row r="73" spans="2:16">
      <c r="B73" s="59"/>
      <c r="P73" s="59"/>
    </row>
    <row r="74" spans="2:16">
      <c r="B74" s="59"/>
      <c r="P74" s="59"/>
    </row>
    <row r="75" spans="2:16">
      <c r="B75" s="59"/>
      <c r="P75" s="59"/>
    </row>
    <row r="76" spans="2:16">
      <c r="B76" s="59"/>
      <c r="P76" s="59"/>
    </row>
    <row r="77" spans="2:16">
      <c r="B77" s="59"/>
      <c r="P77" s="59"/>
    </row>
    <row r="78" spans="2:16">
      <c r="B78" s="59"/>
      <c r="P78" s="59"/>
    </row>
    <row r="79" spans="2:16">
      <c r="B79" s="59"/>
      <c r="P79" s="59"/>
    </row>
    <row r="80" spans="2:16">
      <c r="B80" s="59"/>
      <c r="P80" s="59"/>
    </row>
    <row r="81" spans="2:16">
      <c r="B81" s="59"/>
      <c r="P81" s="59"/>
    </row>
    <row r="82" spans="2:16">
      <c r="B82" s="59"/>
      <c r="P82" s="59"/>
    </row>
    <row r="83" spans="2:16">
      <c r="B83" s="59"/>
      <c r="P83" s="59"/>
    </row>
    <row r="84" spans="2:16">
      <c r="B84" s="69"/>
      <c r="C84" s="70"/>
      <c r="D84" s="70"/>
      <c r="E84" s="70"/>
      <c r="F84" s="70"/>
      <c r="G84" s="70"/>
      <c r="H84" s="70"/>
      <c r="I84" s="70"/>
      <c r="J84" s="70"/>
      <c r="K84" s="70"/>
      <c r="L84" s="70"/>
      <c r="M84" s="70"/>
      <c r="N84" s="70"/>
      <c r="O84" s="70"/>
      <c r="P84" s="59"/>
    </row>
  </sheetData>
  <phoneticPr fontId="3"/>
  <pageMargins left="0.47244094488188981" right="0.23622047244094491" top="0.43307086614173229" bottom="0.31496062992125984" header="0.31496062992125984" footer="0.19685039370078741"/>
  <pageSetup paperSize="8" scale="75" orientation="landscape" r:id="rId1"/>
  <headerFooter>
    <oddHeader>&amp;R&amp;"ＭＳ 明朝,標準"&amp;12 2-17.在宅医療に係る分析</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B1:J80"/>
  <sheetViews>
    <sheetView showGridLines="0" zoomScaleNormal="100" zoomScaleSheetLayoutView="100" workbookViewId="0"/>
  </sheetViews>
  <sheetFormatPr defaultColWidth="9" defaultRowHeight="13.5"/>
  <cols>
    <col min="1" max="1" width="4.625" style="10" customWidth="1"/>
    <col min="2" max="9" width="15.375" style="10" customWidth="1"/>
    <col min="10" max="12" width="20.625" style="10" customWidth="1"/>
    <col min="13" max="13" width="6.625" style="10" customWidth="1"/>
    <col min="14" max="16384" width="9" style="10"/>
  </cols>
  <sheetData>
    <row r="1" spans="2:10" ht="16.5" customHeight="1">
      <c r="B1" s="10" t="s">
        <v>181</v>
      </c>
      <c r="J1" s="10" t="s">
        <v>182</v>
      </c>
    </row>
    <row r="2" spans="2:10" ht="16.5" customHeight="1">
      <c r="B2" s="10" t="s">
        <v>138</v>
      </c>
      <c r="J2" s="10" t="s">
        <v>175</v>
      </c>
    </row>
    <row r="79" ht="16.5" customHeight="1"/>
    <row r="80" ht="16.5" customHeight="1"/>
  </sheetData>
  <phoneticPr fontId="3"/>
  <pageMargins left="0.47244094488188981" right="0.23622047244094491" top="0.43307086614173229" bottom="0.31496062992125984" header="0.31496062992125984" footer="0.19685039370078741"/>
  <pageSetup paperSize="8" scale="75" fitToHeight="0" orientation="landscape" r:id="rId1"/>
  <headerFooter>
    <oddHeader>&amp;R&amp;"ＭＳ 明朝,標準"&amp;12 2-17.在宅医療に係る分析</oddHeader>
  </headerFooter>
  <rowBreaks count="1" manualBreakCount="1">
    <brk id="78" max="17"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9661E-E81A-4908-BE7C-2AE31EEB9BE8}">
  <sheetPr codeName="Sheet20"/>
  <dimension ref="B1:N49"/>
  <sheetViews>
    <sheetView showGridLines="0" zoomScaleNormal="100" zoomScaleSheetLayoutView="100" workbookViewId="0"/>
  </sheetViews>
  <sheetFormatPr defaultColWidth="9" defaultRowHeight="13.5"/>
  <cols>
    <col min="1" max="1" width="4.625" style="11" customWidth="1"/>
    <col min="2" max="2" width="3.625" style="11" customWidth="1"/>
    <col min="3" max="3" width="7.5" style="11" customWidth="1"/>
    <col min="4" max="4" width="23.375" style="11" customWidth="1"/>
    <col min="5" max="9" width="13.375" style="11" customWidth="1"/>
    <col min="10" max="10" width="12.625" style="11" customWidth="1"/>
    <col min="11" max="12" width="9" style="11"/>
    <col min="13" max="13" width="13" style="11" bestFit="1" customWidth="1"/>
    <col min="14" max="14" width="17.25" style="11" bestFit="1" customWidth="1"/>
    <col min="15" max="16384" width="9" style="11"/>
  </cols>
  <sheetData>
    <row r="1" spans="2:14" ht="16.5" customHeight="1">
      <c r="B1" s="16" t="s">
        <v>183</v>
      </c>
    </row>
    <row r="2" spans="2:14" ht="16.5" customHeight="1">
      <c r="B2" s="11" t="s">
        <v>102</v>
      </c>
    </row>
    <row r="3" spans="2:14" ht="16.5" customHeight="1">
      <c r="B3" s="246" t="s">
        <v>75</v>
      </c>
      <c r="C3" s="246"/>
      <c r="D3" s="246"/>
      <c r="E3" s="180">
        <v>1427513</v>
      </c>
    </row>
    <row r="4" spans="2:14" ht="16.5" customHeight="1"/>
    <row r="5" spans="2:14" ht="49.5" customHeight="1">
      <c r="B5" s="13" t="s">
        <v>74</v>
      </c>
      <c r="C5" s="273" t="s">
        <v>76</v>
      </c>
      <c r="D5" s="274"/>
      <c r="E5" s="13" t="s">
        <v>159</v>
      </c>
      <c r="F5" s="143" t="s">
        <v>160</v>
      </c>
      <c r="G5" s="143" t="s">
        <v>77</v>
      </c>
      <c r="H5" s="143" t="s">
        <v>140</v>
      </c>
      <c r="I5" s="39" t="s">
        <v>114</v>
      </c>
      <c r="J5" s="39" t="s">
        <v>125</v>
      </c>
    </row>
    <row r="6" spans="2:14">
      <c r="B6" s="105">
        <v>1</v>
      </c>
      <c r="C6" s="108" t="s">
        <v>236</v>
      </c>
      <c r="D6" s="111" t="s">
        <v>237</v>
      </c>
      <c r="E6" s="188">
        <v>86320110</v>
      </c>
      <c r="F6" s="24">
        <v>1.6563614904826557E-3</v>
      </c>
      <c r="G6" s="112">
        <v>382</v>
      </c>
      <c r="H6" s="24">
        <v>2.2047280450641794E-3</v>
      </c>
      <c r="I6" s="189">
        <v>225968.87434554973</v>
      </c>
      <c r="J6" s="190">
        <v>2.6759826355346678E-4</v>
      </c>
      <c r="N6" s="22"/>
    </row>
    <row r="7" spans="2:14">
      <c r="B7" s="106">
        <v>2</v>
      </c>
      <c r="C7" s="109" t="s">
        <v>238</v>
      </c>
      <c r="D7" s="28" t="s">
        <v>239</v>
      </c>
      <c r="E7" s="191">
        <v>1670316416</v>
      </c>
      <c r="F7" s="25">
        <v>3.2051022506614131E-2</v>
      </c>
      <c r="G7" s="113">
        <v>8770</v>
      </c>
      <c r="H7" s="25">
        <v>5.0616400406316375E-2</v>
      </c>
      <c r="I7" s="192">
        <v>190457.97217787913</v>
      </c>
      <c r="J7" s="193">
        <v>6.1435517574971298E-3</v>
      </c>
      <c r="N7" s="22"/>
    </row>
    <row r="8" spans="2:14">
      <c r="B8" s="106">
        <v>3</v>
      </c>
      <c r="C8" s="109" t="s">
        <v>224</v>
      </c>
      <c r="D8" s="29" t="s">
        <v>225</v>
      </c>
      <c r="E8" s="191">
        <v>2280008759</v>
      </c>
      <c r="F8" s="25">
        <v>4.3750160957519053E-2</v>
      </c>
      <c r="G8" s="113">
        <v>20194</v>
      </c>
      <c r="H8" s="25">
        <v>0.11655046634038231</v>
      </c>
      <c r="I8" s="192">
        <v>112905.25695751213</v>
      </c>
      <c r="J8" s="193">
        <v>1.4146280979577769E-2</v>
      </c>
      <c r="N8" s="22"/>
    </row>
    <row r="9" spans="2:14">
      <c r="B9" s="106">
        <v>4</v>
      </c>
      <c r="C9" s="109" t="s">
        <v>226</v>
      </c>
      <c r="D9" s="29" t="s">
        <v>227</v>
      </c>
      <c r="E9" s="191">
        <v>2255057988</v>
      </c>
      <c r="F9" s="25">
        <v>4.3271390758520795E-2</v>
      </c>
      <c r="G9" s="113">
        <v>21097</v>
      </c>
      <c r="H9" s="25">
        <v>0.12176216640502355</v>
      </c>
      <c r="I9" s="192">
        <v>106889.98378916434</v>
      </c>
      <c r="J9" s="193">
        <v>1.4778849649705467E-2</v>
      </c>
      <c r="N9" s="22"/>
    </row>
    <row r="10" spans="2:14">
      <c r="B10" s="107">
        <v>5</v>
      </c>
      <c r="C10" s="110" t="s">
        <v>206</v>
      </c>
      <c r="D10" s="30" t="s">
        <v>207</v>
      </c>
      <c r="E10" s="194">
        <v>8224347519</v>
      </c>
      <c r="F10" s="195">
        <v>0.15781366027937374</v>
      </c>
      <c r="G10" s="114">
        <v>87498</v>
      </c>
      <c r="H10" s="195">
        <v>0.50499815310739682</v>
      </c>
      <c r="I10" s="196">
        <v>93994.691524377704</v>
      </c>
      <c r="J10" s="197">
        <v>6.1294012734034647E-2</v>
      </c>
      <c r="N10" s="22"/>
    </row>
    <row r="11" spans="2:14">
      <c r="B11" s="144" t="s">
        <v>107</v>
      </c>
      <c r="C11" s="31"/>
      <c r="D11" s="32"/>
      <c r="E11" s="198">
        <v>52114294190</v>
      </c>
      <c r="F11" s="26" t="s">
        <v>141</v>
      </c>
      <c r="G11" s="142">
        <v>173264</v>
      </c>
      <c r="H11" s="26" t="s">
        <v>141</v>
      </c>
      <c r="I11" s="199">
        <v>300779.7014382676</v>
      </c>
      <c r="J11" s="200">
        <v>0.1213747265348897</v>
      </c>
      <c r="N11" s="22"/>
    </row>
    <row r="12" spans="2:14" s="2" customFormat="1" ht="13.5" customHeight="1">
      <c r="B12" s="35" t="s">
        <v>199</v>
      </c>
      <c r="C12" s="5"/>
      <c r="D12" s="5"/>
      <c r="E12" s="5"/>
      <c r="F12" s="5"/>
      <c r="G12" s="6"/>
      <c r="H12" s="1"/>
    </row>
    <row r="13" spans="2:14" s="2" customFormat="1" ht="13.5" customHeight="1">
      <c r="B13" s="36" t="s">
        <v>73</v>
      </c>
    </row>
    <row r="14" spans="2:14" s="2" customFormat="1" ht="13.5" customHeight="1">
      <c r="B14" s="37" t="s">
        <v>139</v>
      </c>
    </row>
    <row r="15" spans="2:14" s="2" customFormat="1" ht="13.5" customHeight="1">
      <c r="B15" s="94" t="s">
        <v>130</v>
      </c>
    </row>
    <row r="16" spans="2:14" s="2" customFormat="1" ht="13.5" customHeight="1">
      <c r="B16" s="94"/>
    </row>
    <row r="17" spans="2:2" ht="13.5" customHeight="1"/>
    <row r="18" spans="2:2" ht="16.5" customHeight="1">
      <c r="B18" s="16" t="s">
        <v>183</v>
      </c>
    </row>
    <row r="19" spans="2:2" ht="16.5" customHeight="1">
      <c r="B19" s="11" t="s">
        <v>102</v>
      </c>
    </row>
    <row r="42" spans="2:8" s="2" customFormat="1" ht="15" customHeight="1">
      <c r="B42" s="35"/>
      <c r="C42" s="5"/>
      <c r="D42" s="5"/>
      <c r="E42" s="5"/>
      <c r="F42" s="5"/>
      <c r="G42" s="6"/>
      <c r="H42" s="1"/>
    </row>
    <row r="43" spans="2:8" s="2" customFormat="1" ht="15" customHeight="1">
      <c r="B43" s="35"/>
      <c r="C43" s="5"/>
      <c r="D43" s="5"/>
      <c r="E43" s="5"/>
      <c r="F43" s="5"/>
      <c r="G43" s="6"/>
      <c r="H43" s="1"/>
    </row>
    <row r="44" spans="2:8" s="2" customFormat="1" ht="15" customHeight="1">
      <c r="B44" s="35"/>
      <c r="C44" s="5"/>
      <c r="D44" s="5"/>
      <c r="E44" s="5"/>
      <c r="F44" s="5"/>
      <c r="G44" s="6"/>
      <c r="H44" s="1"/>
    </row>
    <row r="45" spans="2:8" s="2" customFormat="1" ht="15" customHeight="1">
      <c r="B45" s="35"/>
      <c r="C45" s="5"/>
      <c r="D45" s="5"/>
      <c r="E45" s="5"/>
      <c r="F45" s="5"/>
      <c r="G45" s="6"/>
      <c r="H45" s="1"/>
    </row>
    <row r="46" spans="2:8" s="2" customFormat="1" ht="13.5" customHeight="1">
      <c r="B46" s="35"/>
      <c r="C46" s="5"/>
      <c r="D46" s="5"/>
      <c r="E46" s="5"/>
      <c r="F46" s="5"/>
      <c r="G46" s="6"/>
      <c r="H46" s="1"/>
    </row>
    <row r="47" spans="2:8" s="2" customFormat="1" ht="13.5" customHeight="1">
      <c r="B47" s="35" t="s">
        <v>199</v>
      </c>
      <c r="C47" s="5"/>
      <c r="D47" s="5"/>
      <c r="E47" s="5"/>
      <c r="F47" s="5"/>
      <c r="G47" s="6"/>
      <c r="H47" s="1"/>
    </row>
    <row r="48" spans="2:8" s="2" customFormat="1" ht="13.5" customHeight="1">
      <c r="B48" s="36" t="s">
        <v>73</v>
      </c>
    </row>
    <row r="49" spans="2:3" s="2" customFormat="1" ht="13.5" customHeight="1">
      <c r="B49" s="37" t="s">
        <v>139</v>
      </c>
      <c r="C49" s="37"/>
    </row>
  </sheetData>
  <mergeCells count="2">
    <mergeCell ref="B3:D3"/>
    <mergeCell ref="C5:D5"/>
  </mergeCells>
  <phoneticPr fontId="3"/>
  <pageMargins left="0.47244094488188981" right="0.23622047244094491" top="0.43307086614173229" bottom="0.31496062992125984" header="0.31496062992125984" footer="0.19685039370078741"/>
  <pageSetup paperSize="8" scale="75" orientation="landscape" r:id="rId1"/>
  <headerFooter>
    <oddHeader>&amp;R&amp;"ＭＳ 明朝,標準"&amp;12 2-17.在宅医療に係る分析</oddHeader>
  </headerFooter>
  <ignoredErrors>
    <ignoredError sqref="C6:C10"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B1:S465"/>
  <sheetViews>
    <sheetView showGridLines="0" zoomScaleNormal="100" zoomScaleSheetLayoutView="100" workbookViewId="0"/>
  </sheetViews>
  <sheetFormatPr defaultColWidth="9" defaultRowHeight="13.5"/>
  <cols>
    <col min="1" max="1" width="4.625" style="7" customWidth="1"/>
    <col min="2" max="2" width="3.625" style="7" customWidth="1"/>
    <col min="3" max="3" width="12.125" style="7" customWidth="1"/>
    <col min="4" max="4" width="10.625" style="7" customWidth="1"/>
    <col min="5" max="5" width="4.625" style="7" customWidth="1"/>
    <col min="6" max="6" width="5.625" style="7" customWidth="1"/>
    <col min="7" max="7" width="30.625" style="7" customWidth="1"/>
    <col min="8" max="8" width="16" style="7" customWidth="1"/>
    <col min="9" max="13" width="12.375" style="7" customWidth="1"/>
    <col min="14" max="15" width="9" style="7"/>
    <col min="16" max="16" width="5.375" style="11" customWidth="1"/>
    <col min="17" max="17" width="14.5" style="11" customWidth="1"/>
    <col min="18" max="18" width="12.625" style="11" customWidth="1"/>
    <col min="19" max="16384" width="9" style="7"/>
  </cols>
  <sheetData>
    <row r="1" spans="2:18" ht="16.5" customHeight="1">
      <c r="B1" s="16" t="s">
        <v>132</v>
      </c>
      <c r="C1" s="73"/>
      <c r="D1" s="73"/>
    </row>
    <row r="2" spans="2:18" ht="16.5" customHeight="1">
      <c r="B2" s="16" t="s">
        <v>133</v>
      </c>
      <c r="C2" s="73"/>
      <c r="D2" s="73"/>
      <c r="F2" s="7" t="s">
        <v>124</v>
      </c>
      <c r="P2" s="7" t="s">
        <v>127</v>
      </c>
    </row>
    <row r="3" spans="2:18" ht="45">
      <c r="B3" s="12"/>
      <c r="C3" s="72" t="s">
        <v>101</v>
      </c>
      <c r="D3" s="49" t="s">
        <v>126</v>
      </c>
      <c r="E3" s="13" t="s">
        <v>74</v>
      </c>
      <c r="F3" s="284" t="s">
        <v>76</v>
      </c>
      <c r="G3" s="274"/>
      <c r="H3" s="14" t="s">
        <v>115</v>
      </c>
      <c r="I3" s="51" t="s">
        <v>160</v>
      </c>
      <c r="J3" s="47" t="s">
        <v>77</v>
      </c>
      <c r="K3" s="51" t="s">
        <v>140</v>
      </c>
      <c r="L3" s="39" t="s">
        <v>114</v>
      </c>
      <c r="M3" s="39" t="s">
        <v>125</v>
      </c>
      <c r="P3" s="76"/>
      <c r="Q3" s="78" t="s">
        <v>101</v>
      </c>
      <c r="R3" s="85" t="s">
        <v>128</v>
      </c>
    </row>
    <row r="4" spans="2:18" s="15" customFormat="1" ht="24.95" customHeight="1">
      <c r="B4" s="247">
        <v>1</v>
      </c>
      <c r="C4" s="281" t="s">
        <v>51</v>
      </c>
      <c r="D4" s="285">
        <f>VLOOKUP(C4,$Q$4:$R$77,2,FALSE)</f>
        <v>398561</v>
      </c>
      <c r="E4" s="105">
        <v>1</v>
      </c>
      <c r="F4" s="108" t="s">
        <v>206</v>
      </c>
      <c r="G4" s="111" t="s">
        <v>207</v>
      </c>
      <c r="H4" s="174">
        <v>2435618559</v>
      </c>
      <c r="I4" s="24">
        <f>IFERROR(H4/H9,"-")</f>
        <v>0.15421946590818367</v>
      </c>
      <c r="J4" s="112">
        <v>25613</v>
      </c>
      <c r="K4" s="24">
        <f>IFERROR(J4/J9,"-")</f>
        <v>0.51194259559073374</v>
      </c>
      <c r="L4" s="112">
        <f>IFERROR(H4/J4,"-")</f>
        <v>95093.060516144149</v>
      </c>
      <c r="M4" s="80">
        <f t="shared" ref="M4:M9" si="0">IFERROR(J4/$R$4,0)</f>
        <v>6.4263688619809772E-2</v>
      </c>
      <c r="P4" s="99">
        <v>1</v>
      </c>
      <c r="Q4" s="42" t="s">
        <v>81</v>
      </c>
      <c r="R4" s="100">
        <f>'市区町村別_在宅(医科)'!BO7</f>
        <v>398561</v>
      </c>
    </row>
    <row r="5" spans="2:18" s="15" customFormat="1" ht="24.95" customHeight="1">
      <c r="B5" s="222"/>
      <c r="C5" s="282"/>
      <c r="D5" s="286"/>
      <c r="E5" s="106">
        <v>2</v>
      </c>
      <c r="F5" s="109" t="s">
        <v>208</v>
      </c>
      <c r="G5" s="28" t="s">
        <v>209</v>
      </c>
      <c r="H5" s="175">
        <v>2311099916</v>
      </c>
      <c r="I5" s="25">
        <f>IFERROR(H5/H9,"-")</f>
        <v>0.14633514488093871</v>
      </c>
      <c r="J5" s="113">
        <v>35514</v>
      </c>
      <c r="K5" s="25">
        <f>IFERROR(J5/J9,"-")</f>
        <v>0.70983989926245727</v>
      </c>
      <c r="L5" s="113">
        <f t="shared" ref="L5:L8" si="1">IFERROR(H5/J5,"-")</f>
        <v>65075.742411443374</v>
      </c>
      <c r="M5" s="81">
        <f t="shared" si="0"/>
        <v>8.9105557242178737E-2</v>
      </c>
      <c r="P5" s="99">
        <v>2</v>
      </c>
      <c r="Q5" s="42" t="s">
        <v>82</v>
      </c>
      <c r="R5" s="100">
        <f>'市区町村別_在宅(医科)'!BO8</f>
        <v>15488</v>
      </c>
    </row>
    <row r="6" spans="2:18" s="15" customFormat="1" ht="24.95" customHeight="1">
      <c r="B6" s="222"/>
      <c r="C6" s="282"/>
      <c r="D6" s="286"/>
      <c r="E6" s="106">
        <v>3</v>
      </c>
      <c r="F6" s="109" t="s">
        <v>210</v>
      </c>
      <c r="G6" s="29" t="s">
        <v>211</v>
      </c>
      <c r="H6" s="175">
        <v>1190032756</v>
      </c>
      <c r="I6" s="25">
        <f>IFERROR(H6/H9,"-")</f>
        <v>7.5350967977068972E-2</v>
      </c>
      <c r="J6" s="113">
        <v>30422</v>
      </c>
      <c r="K6" s="25">
        <f>IFERROR(J6/J9,"-")</f>
        <v>0.60806300093941756</v>
      </c>
      <c r="L6" s="113">
        <f t="shared" si="1"/>
        <v>39117.505620932221</v>
      </c>
      <c r="M6" s="81">
        <f t="shared" si="0"/>
        <v>7.6329595720604881E-2</v>
      </c>
      <c r="P6" s="99">
        <v>3</v>
      </c>
      <c r="Q6" s="42" t="s">
        <v>83</v>
      </c>
      <c r="R6" s="100">
        <f>'市区町村別_在宅(医科)'!BO9</f>
        <v>9729</v>
      </c>
    </row>
    <row r="7" spans="2:18" s="15" customFormat="1" ht="24.95" customHeight="1">
      <c r="B7" s="222"/>
      <c r="C7" s="282"/>
      <c r="D7" s="286"/>
      <c r="E7" s="106">
        <v>4</v>
      </c>
      <c r="F7" s="109" t="s">
        <v>212</v>
      </c>
      <c r="G7" s="29" t="s">
        <v>213</v>
      </c>
      <c r="H7" s="175">
        <v>1142701128</v>
      </c>
      <c r="I7" s="25">
        <f>IFERROR(H7/H9,"-")</f>
        <v>7.2354005105459959E-2</v>
      </c>
      <c r="J7" s="113">
        <v>21422</v>
      </c>
      <c r="K7" s="25">
        <f>IFERROR(J7/J9,"-")</f>
        <v>0.42817453179029002</v>
      </c>
      <c r="L7" s="113">
        <f t="shared" si="1"/>
        <v>53342.410979367007</v>
      </c>
      <c r="M7" s="81">
        <f t="shared" si="0"/>
        <v>5.3748359724107478E-2</v>
      </c>
      <c r="P7" s="99">
        <v>4</v>
      </c>
      <c r="Q7" s="42" t="s">
        <v>84</v>
      </c>
      <c r="R7" s="100">
        <f>'市区町村別_在宅(医科)'!BO10</f>
        <v>10808</v>
      </c>
    </row>
    <row r="8" spans="2:18" s="15" customFormat="1" ht="24.95" customHeight="1">
      <c r="B8" s="222"/>
      <c r="C8" s="282"/>
      <c r="D8" s="286"/>
      <c r="E8" s="107">
        <v>5</v>
      </c>
      <c r="F8" s="110" t="s">
        <v>214</v>
      </c>
      <c r="G8" s="30" t="s">
        <v>215</v>
      </c>
      <c r="H8" s="176">
        <v>1080132639</v>
      </c>
      <c r="I8" s="40">
        <f>IFERROR(H8/H9,"-")</f>
        <v>6.8392268600945966E-2</v>
      </c>
      <c r="J8" s="114">
        <v>19701</v>
      </c>
      <c r="K8" s="40">
        <f>IFERROR(J8/J9,"-")</f>
        <v>0.39377585896744016</v>
      </c>
      <c r="L8" s="114">
        <f t="shared" si="1"/>
        <v>54826.284909395465</v>
      </c>
      <c r="M8" s="82">
        <f t="shared" si="0"/>
        <v>4.9430325596332807E-2</v>
      </c>
      <c r="P8" s="99">
        <v>5</v>
      </c>
      <c r="Q8" s="42" t="s">
        <v>85</v>
      </c>
      <c r="R8" s="100">
        <f>'市区町村別_在宅(医科)'!BO11</f>
        <v>9963</v>
      </c>
    </row>
    <row r="9" spans="2:18" s="15" customFormat="1" ht="24.95" customHeight="1">
      <c r="B9" s="223"/>
      <c r="C9" s="283"/>
      <c r="D9" s="287"/>
      <c r="E9" s="115" t="s">
        <v>107</v>
      </c>
      <c r="F9" s="118"/>
      <c r="G9" s="120"/>
      <c r="H9" s="177">
        <v>15793197990</v>
      </c>
      <c r="I9" s="26" t="s">
        <v>195</v>
      </c>
      <c r="J9" s="142">
        <v>50031</v>
      </c>
      <c r="K9" s="26" t="s">
        <v>105</v>
      </c>
      <c r="L9" s="142">
        <f>IFERROR(H9/J9,"-")</f>
        <v>315668.24548779754</v>
      </c>
      <c r="M9" s="83">
        <f t="shared" si="0"/>
        <v>0.12552909090452904</v>
      </c>
      <c r="P9" s="99">
        <v>6</v>
      </c>
      <c r="Q9" s="42" t="s">
        <v>86</v>
      </c>
      <c r="R9" s="100">
        <f>'市区町村別_在宅(医科)'!BO12</f>
        <v>13283</v>
      </c>
    </row>
    <row r="10" spans="2:18" s="15" customFormat="1" ht="24.95" customHeight="1">
      <c r="B10" s="247">
        <v>2</v>
      </c>
      <c r="C10" s="281" t="s">
        <v>82</v>
      </c>
      <c r="D10" s="285">
        <f>VLOOKUP(C10,$Q$4:$R$77,2,FALSE)</f>
        <v>15488</v>
      </c>
      <c r="E10" s="105">
        <v>1</v>
      </c>
      <c r="F10" s="108" t="s">
        <v>206</v>
      </c>
      <c r="G10" s="111" t="s">
        <v>207</v>
      </c>
      <c r="H10" s="174">
        <v>89651725</v>
      </c>
      <c r="I10" s="24">
        <f t="shared" ref="I10" si="2">IFERROR(H10/H15,"-")</f>
        <v>0.17178319075283488</v>
      </c>
      <c r="J10" s="112">
        <v>953</v>
      </c>
      <c r="K10" s="24">
        <f t="shared" ref="K10" si="3">IFERROR(J10/J15,"-")</f>
        <v>0.50157894736842101</v>
      </c>
      <c r="L10" s="112">
        <f t="shared" ref="L10:L73" si="4">IFERROR(H10/J10,"-")</f>
        <v>94073.163693599156</v>
      </c>
      <c r="M10" s="80">
        <f t="shared" ref="M10:M15" si="5">IFERROR(J10/$R$5,0)</f>
        <v>6.1531508264462811E-2</v>
      </c>
      <c r="P10" s="99">
        <v>7</v>
      </c>
      <c r="Q10" s="42" t="s">
        <v>87</v>
      </c>
      <c r="R10" s="100">
        <f>'市区町村別_在宅(医科)'!BO13</f>
        <v>11994</v>
      </c>
    </row>
    <row r="11" spans="2:18" s="15" customFormat="1" ht="24.95" customHeight="1">
      <c r="B11" s="222"/>
      <c r="C11" s="282"/>
      <c r="D11" s="286"/>
      <c r="E11" s="106">
        <v>2</v>
      </c>
      <c r="F11" s="109" t="s">
        <v>208</v>
      </c>
      <c r="G11" s="28" t="s">
        <v>209</v>
      </c>
      <c r="H11" s="175">
        <v>84347956</v>
      </c>
      <c r="I11" s="25">
        <f t="shared" ref="I11" si="6">IFERROR(H11/H15,"-")</f>
        <v>0.16162054902077705</v>
      </c>
      <c r="J11" s="113">
        <v>1346</v>
      </c>
      <c r="K11" s="25">
        <f t="shared" ref="K11" si="7">IFERROR(J11/J15,"-")</f>
        <v>0.70842105263157895</v>
      </c>
      <c r="L11" s="113">
        <f t="shared" si="4"/>
        <v>62665.643387815748</v>
      </c>
      <c r="M11" s="81">
        <f t="shared" si="5"/>
        <v>8.6905991735537189E-2</v>
      </c>
      <c r="P11" s="99">
        <v>8</v>
      </c>
      <c r="Q11" s="42" t="s">
        <v>52</v>
      </c>
      <c r="R11" s="100">
        <f>'市区町村別_在宅(医科)'!BO14</f>
        <v>10094</v>
      </c>
    </row>
    <row r="12" spans="2:18" s="15" customFormat="1" ht="24.95" customHeight="1">
      <c r="B12" s="222"/>
      <c r="C12" s="282"/>
      <c r="D12" s="286"/>
      <c r="E12" s="106">
        <v>3</v>
      </c>
      <c r="F12" s="109" t="s">
        <v>210</v>
      </c>
      <c r="G12" s="29" t="s">
        <v>211</v>
      </c>
      <c r="H12" s="175">
        <v>45675574</v>
      </c>
      <c r="I12" s="25">
        <f t="shared" ref="I12" si="8">IFERROR(H12/H15,"-")</f>
        <v>8.7519741992552011E-2</v>
      </c>
      <c r="J12" s="113">
        <v>1136</v>
      </c>
      <c r="K12" s="25">
        <f t="shared" ref="K12" si="9">IFERROR(J12/J15,"-")</f>
        <v>0.59789473684210526</v>
      </c>
      <c r="L12" s="113">
        <f t="shared" si="4"/>
        <v>40207.37147887324</v>
      </c>
      <c r="M12" s="81">
        <f t="shared" si="5"/>
        <v>7.3347107438016534E-2</v>
      </c>
      <c r="P12" s="99">
        <v>9</v>
      </c>
      <c r="Q12" s="42" t="s">
        <v>88</v>
      </c>
      <c r="R12" s="100">
        <f>'市区町村別_在宅(医科)'!BO15</f>
        <v>6537</v>
      </c>
    </row>
    <row r="13" spans="2:18" s="15" customFormat="1" ht="24.95" customHeight="1">
      <c r="B13" s="222"/>
      <c r="C13" s="282"/>
      <c r="D13" s="286"/>
      <c r="E13" s="106">
        <v>4</v>
      </c>
      <c r="F13" s="109" t="s">
        <v>212</v>
      </c>
      <c r="G13" s="29" t="s">
        <v>213</v>
      </c>
      <c r="H13" s="175">
        <v>39658412</v>
      </c>
      <c r="I13" s="25">
        <f t="shared" ref="I13" si="10">IFERROR(H13/H15,"-")</f>
        <v>7.5990155834151724E-2</v>
      </c>
      <c r="J13" s="113">
        <v>720</v>
      </c>
      <c r="K13" s="25">
        <f t="shared" ref="K13" si="11">IFERROR(J13/J15,"-")</f>
        <v>0.37894736842105264</v>
      </c>
      <c r="L13" s="113">
        <f t="shared" si="4"/>
        <v>55081.12777777778</v>
      </c>
      <c r="M13" s="81">
        <f t="shared" si="5"/>
        <v>4.6487603305785122E-2</v>
      </c>
      <c r="P13" s="99">
        <v>10</v>
      </c>
      <c r="Q13" s="42" t="s">
        <v>53</v>
      </c>
      <c r="R13" s="100">
        <f>'市区町村別_在宅(医科)'!BO16</f>
        <v>14759</v>
      </c>
    </row>
    <row r="14" spans="2:18" s="15" customFormat="1" ht="24.95" customHeight="1">
      <c r="B14" s="222"/>
      <c r="C14" s="282"/>
      <c r="D14" s="286"/>
      <c r="E14" s="107">
        <v>5</v>
      </c>
      <c r="F14" s="110" t="s">
        <v>214</v>
      </c>
      <c r="G14" s="30" t="s">
        <v>215</v>
      </c>
      <c r="H14" s="176">
        <v>33420556</v>
      </c>
      <c r="I14" s="40">
        <f t="shared" ref="I14" si="12">IFERROR(H14/H15,"-")</f>
        <v>6.4037694159413003E-2</v>
      </c>
      <c r="J14" s="114">
        <v>677</v>
      </c>
      <c r="K14" s="40">
        <f t="shared" ref="K14" si="13">IFERROR(J14/J15,"-")</f>
        <v>0.3563157894736842</v>
      </c>
      <c r="L14" s="114">
        <f t="shared" si="4"/>
        <v>49365.666174298378</v>
      </c>
      <c r="M14" s="82">
        <f t="shared" si="5"/>
        <v>4.3711260330578511E-2</v>
      </c>
      <c r="P14" s="99">
        <v>11</v>
      </c>
      <c r="Q14" s="42" t="s">
        <v>54</v>
      </c>
      <c r="R14" s="100">
        <f>'市区町村別_在宅(医科)'!BO17</f>
        <v>25098</v>
      </c>
    </row>
    <row r="15" spans="2:18" s="15" customFormat="1" ht="24.95" customHeight="1">
      <c r="B15" s="223"/>
      <c r="C15" s="283"/>
      <c r="D15" s="287"/>
      <c r="E15" s="115" t="s">
        <v>107</v>
      </c>
      <c r="F15" s="118"/>
      <c r="G15" s="120"/>
      <c r="H15" s="177">
        <v>521888810</v>
      </c>
      <c r="I15" s="26" t="s">
        <v>195</v>
      </c>
      <c r="J15" s="142">
        <v>1900</v>
      </c>
      <c r="K15" s="26" t="s">
        <v>105</v>
      </c>
      <c r="L15" s="142">
        <f t="shared" si="4"/>
        <v>274678.3210526316</v>
      </c>
      <c r="M15" s="83">
        <f t="shared" si="5"/>
        <v>0.12267561983471074</v>
      </c>
      <c r="P15" s="99">
        <v>12</v>
      </c>
      <c r="Q15" s="42" t="s">
        <v>89</v>
      </c>
      <c r="R15" s="100">
        <f>'市区町村別_在宅(医科)'!BO18</f>
        <v>12972</v>
      </c>
    </row>
    <row r="16" spans="2:18" s="15" customFormat="1" ht="24.95" customHeight="1">
      <c r="B16" s="247">
        <v>3</v>
      </c>
      <c r="C16" s="281" t="s">
        <v>83</v>
      </c>
      <c r="D16" s="285">
        <f>VLOOKUP(C16,$Q$4:$R$77,2,FALSE)</f>
        <v>9729</v>
      </c>
      <c r="E16" s="105">
        <v>1</v>
      </c>
      <c r="F16" s="108" t="s">
        <v>206</v>
      </c>
      <c r="G16" s="111" t="s">
        <v>207</v>
      </c>
      <c r="H16" s="174">
        <v>61110349</v>
      </c>
      <c r="I16" s="24">
        <f t="shared" ref="I16" si="14">IFERROR(H16/H21,"-")</f>
        <v>0.17009473089558441</v>
      </c>
      <c r="J16" s="112">
        <v>672</v>
      </c>
      <c r="K16" s="24">
        <f t="shared" ref="K16" si="15">IFERROR(J16/J21,"-")</f>
        <v>0.5229571984435798</v>
      </c>
      <c r="L16" s="112">
        <f t="shared" si="4"/>
        <v>90938.019345238092</v>
      </c>
      <c r="M16" s="80">
        <f>IFERROR(J16/$R$6,0)</f>
        <v>6.9071847055195812E-2</v>
      </c>
      <c r="P16" s="99">
        <v>13</v>
      </c>
      <c r="Q16" s="42" t="s">
        <v>90</v>
      </c>
      <c r="R16" s="100">
        <f>'市区町村別_在宅(医科)'!BO19</f>
        <v>22027</v>
      </c>
    </row>
    <row r="17" spans="2:18" s="15" customFormat="1" ht="24.95" customHeight="1">
      <c r="B17" s="222"/>
      <c r="C17" s="282"/>
      <c r="D17" s="286"/>
      <c r="E17" s="106">
        <v>2</v>
      </c>
      <c r="F17" s="109" t="s">
        <v>208</v>
      </c>
      <c r="G17" s="28" t="s">
        <v>209</v>
      </c>
      <c r="H17" s="175">
        <v>47785275</v>
      </c>
      <c r="I17" s="25">
        <f t="shared" ref="I17" si="16">IFERROR(H17/H21,"-")</f>
        <v>0.1330056794782255</v>
      </c>
      <c r="J17" s="113">
        <v>896</v>
      </c>
      <c r="K17" s="25">
        <f t="shared" ref="K17" si="17">IFERROR(J17/J21,"-")</f>
        <v>0.69727626459143965</v>
      </c>
      <c r="L17" s="113">
        <f t="shared" si="4"/>
        <v>53331.780133928572</v>
      </c>
      <c r="M17" s="81">
        <f t="shared" ref="M17:M21" si="18">IFERROR(J17/$R$6,0)</f>
        <v>9.2095796073594402E-2</v>
      </c>
      <c r="P17" s="99">
        <v>14</v>
      </c>
      <c r="Q17" s="42" t="s">
        <v>91</v>
      </c>
      <c r="R17" s="100">
        <f>'市区町村別_在宅(医科)'!BO20</f>
        <v>16994</v>
      </c>
    </row>
    <row r="18" spans="2:18" s="15" customFormat="1" ht="24.95" customHeight="1">
      <c r="B18" s="222"/>
      <c r="C18" s="282"/>
      <c r="D18" s="286"/>
      <c r="E18" s="106">
        <v>3</v>
      </c>
      <c r="F18" s="109" t="s">
        <v>212</v>
      </c>
      <c r="G18" s="29" t="s">
        <v>213</v>
      </c>
      <c r="H18" s="175">
        <v>27342789</v>
      </c>
      <c r="I18" s="25">
        <f t="shared" ref="I18" si="19">IFERROR(H18/H21,"-")</f>
        <v>7.6106001896499492E-2</v>
      </c>
      <c r="J18" s="113">
        <v>583</v>
      </c>
      <c r="K18" s="25">
        <f t="shared" ref="K18" si="20">IFERROR(J18/J21,"-")</f>
        <v>0.45369649805447471</v>
      </c>
      <c r="L18" s="113">
        <f t="shared" si="4"/>
        <v>46900.152658662089</v>
      </c>
      <c r="M18" s="81">
        <f t="shared" si="18"/>
        <v>5.9923938739849934E-2</v>
      </c>
      <c r="P18" s="99">
        <v>15</v>
      </c>
      <c r="Q18" s="42" t="s">
        <v>92</v>
      </c>
      <c r="R18" s="100">
        <f>'市区町村別_在宅(医科)'!BO21</f>
        <v>27763</v>
      </c>
    </row>
    <row r="19" spans="2:18" s="15" customFormat="1" ht="24.95" customHeight="1">
      <c r="B19" s="222"/>
      <c r="C19" s="282"/>
      <c r="D19" s="286"/>
      <c r="E19" s="106">
        <v>4</v>
      </c>
      <c r="F19" s="109" t="s">
        <v>210</v>
      </c>
      <c r="G19" s="29" t="s">
        <v>211</v>
      </c>
      <c r="H19" s="175">
        <v>22058184</v>
      </c>
      <c r="I19" s="25">
        <f t="shared" ref="I19" si="21">IFERROR(H19/H21,"-")</f>
        <v>6.1396816299073759E-2</v>
      </c>
      <c r="J19" s="113">
        <v>750</v>
      </c>
      <c r="K19" s="25">
        <f t="shared" ref="K19" si="22">IFERROR(J19/J21,"-")</f>
        <v>0.58365758754863817</v>
      </c>
      <c r="L19" s="113">
        <f t="shared" si="4"/>
        <v>29410.912</v>
      </c>
      <c r="M19" s="81">
        <f t="shared" si="18"/>
        <v>7.70891150169596E-2</v>
      </c>
      <c r="P19" s="99">
        <v>16</v>
      </c>
      <c r="Q19" s="42" t="s">
        <v>55</v>
      </c>
      <c r="R19" s="100">
        <f>'市区町村別_在宅(医科)'!BO22</f>
        <v>18326</v>
      </c>
    </row>
    <row r="20" spans="2:18" s="15" customFormat="1" ht="24.95" customHeight="1">
      <c r="B20" s="222"/>
      <c r="C20" s="282"/>
      <c r="D20" s="286"/>
      <c r="E20" s="107">
        <v>5</v>
      </c>
      <c r="F20" s="110" t="s">
        <v>216</v>
      </c>
      <c r="G20" s="30" t="s">
        <v>217</v>
      </c>
      <c r="H20" s="176">
        <v>21089356</v>
      </c>
      <c r="I20" s="40">
        <f t="shared" ref="I20" si="23">IFERROR(H20/H21,"-")</f>
        <v>5.8700177503178366E-2</v>
      </c>
      <c r="J20" s="114">
        <v>322</v>
      </c>
      <c r="K20" s="40">
        <f t="shared" ref="K20" si="24">IFERROR(J20/J21,"-")</f>
        <v>0.25058365758754864</v>
      </c>
      <c r="L20" s="114">
        <f t="shared" si="4"/>
        <v>65494.894409937886</v>
      </c>
      <c r="M20" s="82">
        <f t="shared" si="18"/>
        <v>3.309692671394799E-2</v>
      </c>
      <c r="P20" s="99">
        <v>17</v>
      </c>
      <c r="Q20" s="42" t="s">
        <v>93</v>
      </c>
      <c r="R20" s="100">
        <f>'市区町村別_在宅(医科)'!BO23</f>
        <v>25948</v>
      </c>
    </row>
    <row r="21" spans="2:18" s="15" customFormat="1" ht="24.95" customHeight="1">
      <c r="B21" s="223"/>
      <c r="C21" s="283"/>
      <c r="D21" s="287"/>
      <c r="E21" s="115" t="s">
        <v>107</v>
      </c>
      <c r="F21" s="118"/>
      <c r="G21" s="120"/>
      <c r="H21" s="177">
        <v>359272440</v>
      </c>
      <c r="I21" s="26" t="s">
        <v>195</v>
      </c>
      <c r="J21" s="142">
        <v>1285</v>
      </c>
      <c r="K21" s="26" t="s">
        <v>105</v>
      </c>
      <c r="L21" s="142">
        <f t="shared" si="4"/>
        <v>279589.44747081713</v>
      </c>
      <c r="M21" s="83">
        <f t="shared" si="18"/>
        <v>0.13207935039572413</v>
      </c>
      <c r="P21" s="99">
        <v>18</v>
      </c>
      <c r="Q21" s="42" t="s">
        <v>56</v>
      </c>
      <c r="R21" s="100">
        <f>'市区町村別_在宅(医科)'!BO24</f>
        <v>23197</v>
      </c>
    </row>
    <row r="22" spans="2:18" s="15" customFormat="1" ht="24.95" customHeight="1">
      <c r="B22" s="247">
        <v>4</v>
      </c>
      <c r="C22" s="281" t="s">
        <v>84</v>
      </c>
      <c r="D22" s="285">
        <f>VLOOKUP(C22,$Q$4:$R$77,2,FALSE)</f>
        <v>10808</v>
      </c>
      <c r="E22" s="105">
        <v>1</v>
      </c>
      <c r="F22" s="108" t="s">
        <v>206</v>
      </c>
      <c r="G22" s="111" t="s">
        <v>207</v>
      </c>
      <c r="H22" s="174">
        <v>60116187</v>
      </c>
      <c r="I22" s="24">
        <f t="shared" ref="I22" si="25">IFERROR(H22/H27,"-")</f>
        <v>0.19283110048427027</v>
      </c>
      <c r="J22" s="112">
        <v>603</v>
      </c>
      <c r="K22" s="24">
        <f t="shared" ref="K22" si="26">IFERROR(J22/J27,"-")</f>
        <v>0.52941176470588236</v>
      </c>
      <c r="L22" s="112">
        <f t="shared" si="4"/>
        <v>99695.169154228861</v>
      </c>
      <c r="M22" s="80">
        <f t="shared" ref="M22:M27" si="27">IFERROR(J22/$R$7,0)</f>
        <v>5.57920059215396E-2</v>
      </c>
      <c r="P22" s="99">
        <v>19</v>
      </c>
      <c r="Q22" s="42" t="s">
        <v>94</v>
      </c>
      <c r="R22" s="100">
        <f>'市区町村別_在宅(医科)'!BO25</f>
        <v>16046</v>
      </c>
    </row>
    <row r="23" spans="2:18" s="15" customFormat="1" ht="24.95" customHeight="1">
      <c r="B23" s="222"/>
      <c r="C23" s="282"/>
      <c r="D23" s="286"/>
      <c r="E23" s="106">
        <v>2</v>
      </c>
      <c r="F23" s="109" t="s">
        <v>208</v>
      </c>
      <c r="G23" s="28" t="s">
        <v>209</v>
      </c>
      <c r="H23" s="175">
        <v>43586098</v>
      </c>
      <c r="I23" s="25">
        <f t="shared" ref="I23" si="28">IFERROR(H23/H27,"-")</f>
        <v>0.13980852184046955</v>
      </c>
      <c r="J23" s="113">
        <v>750</v>
      </c>
      <c r="K23" s="25">
        <f t="shared" ref="K23" si="29">IFERROR(J23/J27,"-")</f>
        <v>0.65847234416154521</v>
      </c>
      <c r="L23" s="113">
        <f t="shared" si="4"/>
        <v>58114.797333333336</v>
      </c>
      <c r="M23" s="81">
        <f t="shared" si="27"/>
        <v>6.9393042190969659E-2</v>
      </c>
      <c r="P23" s="99">
        <v>20</v>
      </c>
      <c r="Q23" s="42" t="s">
        <v>95</v>
      </c>
      <c r="R23" s="100">
        <f>'市区町村別_在宅(医科)'!BO26</f>
        <v>25098</v>
      </c>
    </row>
    <row r="24" spans="2:18" s="15" customFormat="1" ht="24.95" customHeight="1">
      <c r="B24" s="222"/>
      <c r="C24" s="282"/>
      <c r="D24" s="286"/>
      <c r="E24" s="106">
        <v>3</v>
      </c>
      <c r="F24" s="109" t="s">
        <v>212</v>
      </c>
      <c r="G24" s="29" t="s">
        <v>213</v>
      </c>
      <c r="H24" s="175">
        <v>24735221</v>
      </c>
      <c r="I24" s="25">
        <f t="shared" ref="I24" si="30">IFERROR(H24/H27,"-")</f>
        <v>7.9341690219834338E-2</v>
      </c>
      <c r="J24" s="113">
        <v>498</v>
      </c>
      <c r="K24" s="25">
        <f t="shared" ref="K24" si="31">IFERROR(J24/J27,"-")</f>
        <v>0.43722563652326601</v>
      </c>
      <c r="L24" s="113">
        <f t="shared" si="4"/>
        <v>49669.118473895585</v>
      </c>
      <c r="M24" s="81">
        <f t="shared" si="27"/>
        <v>4.6076980014803849E-2</v>
      </c>
      <c r="P24" s="99">
        <v>21</v>
      </c>
      <c r="Q24" s="42" t="s">
        <v>96</v>
      </c>
      <c r="R24" s="100">
        <f>'市区町村別_在宅(医科)'!BO27</f>
        <v>16365</v>
      </c>
    </row>
    <row r="25" spans="2:18" s="15" customFormat="1" ht="24.95" customHeight="1">
      <c r="B25" s="222"/>
      <c r="C25" s="282"/>
      <c r="D25" s="286"/>
      <c r="E25" s="106">
        <v>4</v>
      </c>
      <c r="F25" s="109" t="s">
        <v>210</v>
      </c>
      <c r="G25" s="29" t="s">
        <v>211</v>
      </c>
      <c r="H25" s="175">
        <v>24229199</v>
      </c>
      <c r="I25" s="25">
        <f t="shared" ref="I25" si="32">IFERROR(H25/H27,"-")</f>
        <v>7.7718553690412556E-2</v>
      </c>
      <c r="J25" s="113">
        <v>692</v>
      </c>
      <c r="K25" s="25">
        <f t="shared" ref="K25" si="33">IFERROR(J25/J27,"-")</f>
        <v>0.60755048287971902</v>
      </c>
      <c r="L25" s="113">
        <f t="shared" si="4"/>
        <v>35013.293352601155</v>
      </c>
      <c r="M25" s="81">
        <f t="shared" si="27"/>
        <v>6.4026646928201328E-2</v>
      </c>
      <c r="P25" s="99">
        <v>22</v>
      </c>
      <c r="Q25" s="42" t="s">
        <v>57</v>
      </c>
      <c r="R25" s="100">
        <f>'市区町村別_在宅(医科)'!BO28</f>
        <v>21781</v>
      </c>
    </row>
    <row r="26" spans="2:18" s="15" customFormat="1" ht="24.95" customHeight="1">
      <c r="B26" s="222"/>
      <c r="C26" s="282"/>
      <c r="D26" s="286"/>
      <c r="E26" s="107">
        <v>5</v>
      </c>
      <c r="F26" s="110" t="s">
        <v>214</v>
      </c>
      <c r="G26" s="30" t="s">
        <v>215</v>
      </c>
      <c r="H26" s="176">
        <v>19082480</v>
      </c>
      <c r="I26" s="40">
        <f t="shared" ref="I26" si="34">IFERROR(H26/H27,"-")</f>
        <v>6.1209730723092569E-2</v>
      </c>
      <c r="J26" s="114">
        <v>370</v>
      </c>
      <c r="K26" s="40">
        <f t="shared" ref="K26" si="35">IFERROR(J26/J27,"-")</f>
        <v>0.32484635645302895</v>
      </c>
      <c r="L26" s="114">
        <f t="shared" si="4"/>
        <v>51574.270270270274</v>
      </c>
      <c r="M26" s="82">
        <f t="shared" si="27"/>
        <v>3.4233900814211696E-2</v>
      </c>
      <c r="P26" s="99">
        <v>23</v>
      </c>
      <c r="Q26" s="42" t="s">
        <v>97</v>
      </c>
      <c r="R26" s="100">
        <f>'市区町村別_在宅(医科)'!BO29</f>
        <v>33821</v>
      </c>
    </row>
    <row r="27" spans="2:18" s="15" customFormat="1" ht="24.95" customHeight="1">
      <c r="B27" s="223"/>
      <c r="C27" s="283"/>
      <c r="D27" s="287"/>
      <c r="E27" s="115" t="s">
        <v>107</v>
      </c>
      <c r="F27" s="118"/>
      <c r="G27" s="120"/>
      <c r="H27" s="177">
        <v>311755660</v>
      </c>
      <c r="I27" s="26" t="s">
        <v>195</v>
      </c>
      <c r="J27" s="142">
        <v>1139</v>
      </c>
      <c r="K27" s="26" t="s">
        <v>105</v>
      </c>
      <c r="L27" s="142">
        <f t="shared" si="4"/>
        <v>273709.97366110625</v>
      </c>
      <c r="M27" s="83">
        <f t="shared" si="27"/>
        <v>0.10538490007401924</v>
      </c>
      <c r="P27" s="99">
        <v>24</v>
      </c>
      <c r="Q27" s="42" t="s">
        <v>98</v>
      </c>
      <c r="R27" s="100">
        <f>'市区町村別_在宅(医科)'!BO30</f>
        <v>15444</v>
      </c>
    </row>
    <row r="28" spans="2:18" s="15" customFormat="1" ht="24.95" customHeight="1">
      <c r="B28" s="247">
        <v>5</v>
      </c>
      <c r="C28" s="281" t="s">
        <v>85</v>
      </c>
      <c r="D28" s="285">
        <f>VLOOKUP(C28,$Q$4:$R$77,2,FALSE)</f>
        <v>9963</v>
      </c>
      <c r="E28" s="105">
        <v>1</v>
      </c>
      <c r="F28" s="108" t="s">
        <v>206</v>
      </c>
      <c r="G28" s="111" t="s">
        <v>207</v>
      </c>
      <c r="H28" s="174">
        <v>57508852</v>
      </c>
      <c r="I28" s="24">
        <f t="shared" ref="I28" si="36">IFERROR(H28/H33,"-")</f>
        <v>0.1735308274873007</v>
      </c>
      <c r="J28" s="112">
        <v>563</v>
      </c>
      <c r="K28" s="24">
        <f t="shared" ref="K28" si="37">IFERROR(J28/J33,"-")</f>
        <v>0.52567693744164334</v>
      </c>
      <c r="L28" s="112">
        <f t="shared" si="4"/>
        <v>102147.16163410302</v>
      </c>
      <c r="M28" s="80">
        <f t="shared" ref="M28:M33" si="38">IFERROR(J28/$R$8,0)</f>
        <v>5.650908360935461E-2</v>
      </c>
      <c r="P28" s="99">
        <v>25</v>
      </c>
      <c r="Q28" s="42" t="s">
        <v>99</v>
      </c>
      <c r="R28" s="100">
        <f>'市区町村別_在宅(医科)'!BO31</f>
        <v>10686</v>
      </c>
    </row>
    <row r="29" spans="2:18" s="15" customFormat="1" ht="24.95" customHeight="1">
      <c r="B29" s="222"/>
      <c r="C29" s="282"/>
      <c r="D29" s="286"/>
      <c r="E29" s="106">
        <v>2</v>
      </c>
      <c r="F29" s="109" t="s">
        <v>208</v>
      </c>
      <c r="G29" s="28" t="s">
        <v>209</v>
      </c>
      <c r="H29" s="175">
        <v>42908230</v>
      </c>
      <c r="I29" s="25">
        <f t="shared" ref="I29" si="39">IFERROR(H29/H33,"-")</f>
        <v>0.12947399224584452</v>
      </c>
      <c r="J29" s="113">
        <v>735</v>
      </c>
      <c r="K29" s="25">
        <f t="shared" ref="K29" si="40">IFERROR(J29/J33,"-")</f>
        <v>0.68627450980392157</v>
      </c>
      <c r="L29" s="113">
        <f t="shared" si="4"/>
        <v>58378.544217687078</v>
      </c>
      <c r="M29" s="81">
        <f t="shared" si="38"/>
        <v>7.3772959951821745E-2</v>
      </c>
      <c r="P29" s="99">
        <v>26</v>
      </c>
      <c r="Q29" s="42" t="s">
        <v>31</v>
      </c>
      <c r="R29" s="100">
        <f>'市区町村別_在宅(医科)'!BO32</f>
        <v>146909</v>
      </c>
    </row>
    <row r="30" spans="2:18" s="15" customFormat="1" ht="24.95" customHeight="1">
      <c r="B30" s="222"/>
      <c r="C30" s="282"/>
      <c r="D30" s="286"/>
      <c r="E30" s="106">
        <v>3</v>
      </c>
      <c r="F30" s="109" t="s">
        <v>210</v>
      </c>
      <c r="G30" s="29" t="s">
        <v>211</v>
      </c>
      <c r="H30" s="175">
        <v>21693688</v>
      </c>
      <c r="I30" s="25">
        <f t="shared" ref="I30" si="41">IFERROR(H30/H33,"-")</f>
        <v>6.5459898762912624E-2</v>
      </c>
      <c r="J30" s="113">
        <v>637</v>
      </c>
      <c r="K30" s="25">
        <f t="shared" ref="K30" si="42">IFERROR(J30/J33,"-")</f>
        <v>0.59477124183006536</v>
      </c>
      <c r="L30" s="113">
        <f t="shared" si="4"/>
        <v>34056.025117739402</v>
      </c>
      <c r="M30" s="81">
        <f t="shared" si="38"/>
        <v>6.3936565291578845E-2</v>
      </c>
      <c r="P30" s="99">
        <v>27</v>
      </c>
      <c r="Q30" s="42" t="s">
        <v>32</v>
      </c>
      <c r="R30" s="100">
        <f>'市区町村別_在宅(医科)'!BO33</f>
        <v>24767</v>
      </c>
    </row>
    <row r="31" spans="2:18" s="15" customFormat="1" ht="24.95" customHeight="1">
      <c r="B31" s="222"/>
      <c r="C31" s="282"/>
      <c r="D31" s="286"/>
      <c r="E31" s="106">
        <v>4</v>
      </c>
      <c r="F31" s="109" t="s">
        <v>214</v>
      </c>
      <c r="G31" s="29" t="s">
        <v>215</v>
      </c>
      <c r="H31" s="175">
        <v>21268408</v>
      </c>
      <c r="I31" s="25">
        <f t="shared" ref="I31" si="43">IFERROR(H31/H33,"-")</f>
        <v>6.4176632139649151E-2</v>
      </c>
      <c r="J31" s="113">
        <v>432</v>
      </c>
      <c r="K31" s="25">
        <f t="shared" ref="K31" si="44">IFERROR(J31/J33,"-")</f>
        <v>0.40336134453781514</v>
      </c>
      <c r="L31" s="113">
        <f t="shared" si="4"/>
        <v>49232.425925925927</v>
      </c>
      <c r="M31" s="81">
        <f t="shared" si="38"/>
        <v>4.3360433604336043E-2</v>
      </c>
      <c r="P31" s="99">
        <v>28</v>
      </c>
      <c r="Q31" s="42" t="s">
        <v>33</v>
      </c>
      <c r="R31" s="100">
        <f>'市区町村別_在宅(医科)'!BO34</f>
        <v>21008</v>
      </c>
    </row>
    <row r="32" spans="2:18" s="15" customFormat="1" ht="24.95" customHeight="1">
      <c r="B32" s="222"/>
      <c r="C32" s="282"/>
      <c r="D32" s="286"/>
      <c r="E32" s="107">
        <v>5</v>
      </c>
      <c r="F32" s="110" t="s">
        <v>218</v>
      </c>
      <c r="G32" s="30" t="s">
        <v>219</v>
      </c>
      <c r="H32" s="176">
        <v>18939512</v>
      </c>
      <c r="I32" s="40">
        <f t="shared" ref="I32" si="45">IFERROR(H32/H33,"-")</f>
        <v>5.7149274855385075E-2</v>
      </c>
      <c r="J32" s="114">
        <v>356</v>
      </c>
      <c r="K32" s="40">
        <f t="shared" ref="K32" si="46">IFERROR(J32/J33,"-")</f>
        <v>0.33239962651727356</v>
      </c>
      <c r="L32" s="114">
        <f t="shared" si="4"/>
        <v>53200.876404494382</v>
      </c>
      <c r="M32" s="82">
        <f t="shared" si="38"/>
        <v>3.573220917394359E-2</v>
      </c>
      <c r="P32" s="99">
        <v>29</v>
      </c>
      <c r="Q32" s="42" t="s">
        <v>34</v>
      </c>
      <c r="R32" s="100">
        <f>'市区町村別_在宅(医科)'!BO35</f>
        <v>17258</v>
      </c>
    </row>
    <row r="33" spans="2:18" s="15" customFormat="1" ht="24.95" customHeight="1">
      <c r="B33" s="223"/>
      <c r="C33" s="283"/>
      <c r="D33" s="287"/>
      <c r="E33" s="115" t="s">
        <v>107</v>
      </c>
      <c r="F33" s="118"/>
      <c r="G33" s="120"/>
      <c r="H33" s="177">
        <v>331404240</v>
      </c>
      <c r="I33" s="26" t="s">
        <v>195</v>
      </c>
      <c r="J33" s="142">
        <v>1071</v>
      </c>
      <c r="K33" s="26" t="s">
        <v>105</v>
      </c>
      <c r="L33" s="142">
        <f t="shared" si="4"/>
        <v>309434.39775910362</v>
      </c>
      <c r="M33" s="83">
        <f t="shared" si="38"/>
        <v>0.10749774164408311</v>
      </c>
      <c r="P33" s="99">
        <v>30</v>
      </c>
      <c r="Q33" s="42" t="s">
        <v>35</v>
      </c>
      <c r="R33" s="100">
        <f>'市区町村別_在宅(医科)'!BO36</f>
        <v>23108</v>
      </c>
    </row>
    <row r="34" spans="2:18" s="15" customFormat="1" ht="24.95" customHeight="1">
      <c r="B34" s="247">
        <v>6</v>
      </c>
      <c r="C34" s="281" t="s">
        <v>86</v>
      </c>
      <c r="D34" s="285">
        <f>VLOOKUP(C34,$Q$4:$R$77,2,FALSE)</f>
        <v>13283</v>
      </c>
      <c r="E34" s="105">
        <v>1</v>
      </c>
      <c r="F34" s="108" t="s">
        <v>208</v>
      </c>
      <c r="G34" s="111" t="s">
        <v>209</v>
      </c>
      <c r="H34" s="174">
        <v>55442528</v>
      </c>
      <c r="I34" s="24">
        <f t="shared" ref="I34" si="47">IFERROR(H34/H39,"-")</f>
        <v>0.14628560862473708</v>
      </c>
      <c r="J34" s="112">
        <v>790</v>
      </c>
      <c r="K34" s="24">
        <f t="shared" ref="K34" si="48">IFERROR(J34/J39,"-")</f>
        <v>0.6997342781222321</v>
      </c>
      <c r="L34" s="112">
        <f t="shared" si="4"/>
        <v>70180.415189873413</v>
      </c>
      <c r="M34" s="80">
        <f t="shared" ref="M34:M39" si="49">IFERROR(J34/$R$9,0)</f>
        <v>5.9474516299028835E-2</v>
      </c>
      <c r="P34" s="99">
        <v>31</v>
      </c>
      <c r="Q34" s="42" t="s">
        <v>36</v>
      </c>
      <c r="R34" s="100">
        <f>'市区町村別_在宅(医科)'!BO37</f>
        <v>31562</v>
      </c>
    </row>
    <row r="35" spans="2:18" s="15" customFormat="1" ht="24.95" customHeight="1">
      <c r="B35" s="222"/>
      <c r="C35" s="282"/>
      <c r="D35" s="286"/>
      <c r="E35" s="106">
        <v>2</v>
      </c>
      <c r="F35" s="109" t="s">
        <v>206</v>
      </c>
      <c r="G35" s="28" t="s">
        <v>207</v>
      </c>
      <c r="H35" s="175">
        <v>53382409</v>
      </c>
      <c r="I35" s="25">
        <f t="shared" ref="I35" si="50">IFERROR(H35/H39,"-")</f>
        <v>0.1408499661202253</v>
      </c>
      <c r="J35" s="113">
        <v>563</v>
      </c>
      <c r="K35" s="25">
        <f t="shared" ref="K35" si="51">IFERROR(J35/J39,"-")</f>
        <v>0.49867139061116034</v>
      </c>
      <c r="L35" s="113">
        <f t="shared" si="4"/>
        <v>94817.777975133213</v>
      </c>
      <c r="M35" s="81">
        <f t="shared" si="49"/>
        <v>4.2385003387788903E-2</v>
      </c>
      <c r="P35" s="99">
        <v>32</v>
      </c>
      <c r="Q35" s="42" t="s">
        <v>37</v>
      </c>
      <c r="R35" s="100">
        <f>'市区町村別_在宅(医科)'!BO38</f>
        <v>25703</v>
      </c>
    </row>
    <row r="36" spans="2:18" s="15" customFormat="1" ht="24.95" customHeight="1">
      <c r="B36" s="222"/>
      <c r="C36" s="282"/>
      <c r="D36" s="286"/>
      <c r="E36" s="106">
        <v>3</v>
      </c>
      <c r="F36" s="109" t="s">
        <v>214</v>
      </c>
      <c r="G36" s="29" t="s">
        <v>215</v>
      </c>
      <c r="H36" s="175">
        <v>25925475</v>
      </c>
      <c r="I36" s="25">
        <f t="shared" ref="I36" si="52">IFERROR(H36/H39,"-")</f>
        <v>6.8404598889509616E-2</v>
      </c>
      <c r="J36" s="113">
        <v>435</v>
      </c>
      <c r="K36" s="25">
        <f t="shared" ref="K36" si="53">IFERROR(J36/J39,"-")</f>
        <v>0.38529672276350752</v>
      </c>
      <c r="L36" s="113">
        <f t="shared" si="4"/>
        <v>59598.793103448275</v>
      </c>
      <c r="M36" s="81">
        <f t="shared" si="49"/>
        <v>3.2748626063389297E-2</v>
      </c>
      <c r="P36" s="99">
        <v>33</v>
      </c>
      <c r="Q36" s="42" t="s">
        <v>38</v>
      </c>
      <c r="R36" s="100">
        <f>'市区町村別_在宅(医科)'!BO39</f>
        <v>7555</v>
      </c>
    </row>
    <row r="37" spans="2:18" s="15" customFormat="1" ht="24.95" customHeight="1">
      <c r="B37" s="222"/>
      <c r="C37" s="282"/>
      <c r="D37" s="286"/>
      <c r="E37" s="106">
        <v>4</v>
      </c>
      <c r="F37" s="109" t="s">
        <v>210</v>
      </c>
      <c r="G37" s="29" t="s">
        <v>211</v>
      </c>
      <c r="H37" s="175">
        <v>25264394</v>
      </c>
      <c r="I37" s="25">
        <f t="shared" ref="I37" si="54">IFERROR(H37/H39,"-")</f>
        <v>6.6660330727075723E-2</v>
      </c>
      <c r="J37" s="113">
        <v>649</v>
      </c>
      <c r="K37" s="25">
        <f t="shared" ref="K37" si="55">IFERROR(J37/J39,"-")</f>
        <v>0.57484499557130209</v>
      </c>
      <c r="L37" s="113">
        <f t="shared" si="4"/>
        <v>38928.187981510018</v>
      </c>
      <c r="M37" s="81">
        <f t="shared" si="49"/>
        <v>4.8859444402619891E-2</v>
      </c>
      <c r="P37" s="99">
        <v>34</v>
      </c>
      <c r="Q37" s="42" t="s">
        <v>39</v>
      </c>
      <c r="R37" s="100">
        <f>'市区町村別_在宅(医科)'!BO40</f>
        <v>32422</v>
      </c>
    </row>
    <row r="38" spans="2:18" s="15" customFormat="1" ht="24.95" customHeight="1">
      <c r="B38" s="222"/>
      <c r="C38" s="282"/>
      <c r="D38" s="286"/>
      <c r="E38" s="107">
        <v>5</v>
      </c>
      <c r="F38" s="110" t="s">
        <v>212</v>
      </c>
      <c r="G38" s="30" t="s">
        <v>213</v>
      </c>
      <c r="H38" s="176">
        <v>24978460</v>
      </c>
      <c r="I38" s="40">
        <f t="shared" ref="I38" si="56">IFERROR(H38/H39,"-")</f>
        <v>6.590589129717625E-2</v>
      </c>
      <c r="J38" s="114">
        <v>495</v>
      </c>
      <c r="K38" s="40">
        <f t="shared" ref="K38" si="57">IFERROR(J38/J39,"-")</f>
        <v>0.43844109831709477</v>
      </c>
      <c r="L38" s="114">
        <f t="shared" si="4"/>
        <v>50461.535353535357</v>
      </c>
      <c r="M38" s="82">
        <f t="shared" si="49"/>
        <v>3.7265677934201609E-2</v>
      </c>
      <c r="P38" s="99">
        <v>35</v>
      </c>
      <c r="Q38" s="42" t="s">
        <v>2</v>
      </c>
      <c r="R38" s="100">
        <f>'市区町村別_在宅(医科)'!BO41</f>
        <v>66353</v>
      </c>
    </row>
    <row r="39" spans="2:18" s="15" customFormat="1" ht="24.95" customHeight="1">
      <c r="B39" s="223"/>
      <c r="C39" s="283"/>
      <c r="D39" s="287"/>
      <c r="E39" s="115" t="s">
        <v>107</v>
      </c>
      <c r="F39" s="118"/>
      <c r="G39" s="120"/>
      <c r="H39" s="177">
        <v>379001930</v>
      </c>
      <c r="I39" s="26" t="s">
        <v>195</v>
      </c>
      <c r="J39" s="142">
        <v>1129</v>
      </c>
      <c r="K39" s="26" t="s">
        <v>105</v>
      </c>
      <c r="L39" s="142">
        <f t="shared" si="4"/>
        <v>335697.01505757309</v>
      </c>
      <c r="M39" s="83">
        <f t="shared" si="49"/>
        <v>8.4995859369118423E-2</v>
      </c>
      <c r="P39" s="99">
        <v>36</v>
      </c>
      <c r="Q39" s="42" t="s">
        <v>3</v>
      </c>
      <c r="R39" s="100">
        <f>'市区町村別_在宅(医科)'!BO42</f>
        <v>18444</v>
      </c>
    </row>
    <row r="40" spans="2:18" s="15" customFormat="1" ht="24.95" customHeight="1">
      <c r="B40" s="247">
        <v>7</v>
      </c>
      <c r="C40" s="281" t="s">
        <v>87</v>
      </c>
      <c r="D40" s="285">
        <f>VLOOKUP(C40,$Q$4:$R$77,2,FALSE)</f>
        <v>11994</v>
      </c>
      <c r="E40" s="105">
        <v>1</v>
      </c>
      <c r="F40" s="108" t="s">
        <v>208</v>
      </c>
      <c r="G40" s="111" t="s">
        <v>209</v>
      </c>
      <c r="H40" s="174">
        <v>55843652</v>
      </c>
      <c r="I40" s="24">
        <f t="shared" ref="I40" si="58">IFERROR(H40/H45,"-")</f>
        <v>0.15117880624741295</v>
      </c>
      <c r="J40" s="112">
        <v>745</v>
      </c>
      <c r="K40" s="24">
        <f t="shared" ref="K40" si="59">IFERROR(J40/J45,"-")</f>
        <v>0.68917668825161882</v>
      </c>
      <c r="L40" s="112">
        <f t="shared" si="4"/>
        <v>74957.922147651014</v>
      </c>
      <c r="M40" s="80">
        <f t="shared" ref="M40:M45" si="60">IFERROR(J40/$R$10,0)</f>
        <v>6.2114390528597629E-2</v>
      </c>
      <c r="P40" s="99">
        <v>37</v>
      </c>
      <c r="Q40" s="42" t="s">
        <v>4</v>
      </c>
      <c r="R40" s="100">
        <f>'市区町村別_在宅(医科)'!BO43</f>
        <v>57228</v>
      </c>
    </row>
    <row r="41" spans="2:18" s="15" customFormat="1" ht="24.95" customHeight="1">
      <c r="B41" s="222"/>
      <c r="C41" s="282"/>
      <c r="D41" s="286"/>
      <c r="E41" s="106">
        <v>2</v>
      </c>
      <c r="F41" s="109" t="s">
        <v>206</v>
      </c>
      <c r="G41" s="28" t="s">
        <v>207</v>
      </c>
      <c r="H41" s="175">
        <v>50691797</v>
      </c>
      <c r="I41" s="25">
        <f t="shared" ref="I41" si="61">IFERROR(H41/H45,"-")</f>
        <v>0.1372318084962672</v>
      </c>
      <c r="J41" s="113">
        <v>544</v>
      </c>
      <c r="K41" s="25">
        <f t="shared" ref="K41" si="62">IFERROR(J41/J45,"-")</f>
        <v>0.50323774283071232</v>
      </c>
      <c r="L41" s="113">
        <f t="shared" si="4"/>
        <v>93183.450367647063</v>
      </c>
      <c r="M41" s="81">
        <f t="shared" si="60"/>
        <v>4.5356011339002834E-2</v>
      </c>
      <c r="P41" s="99">
        <v>38</v>
      </c>
      <c r="Q41" s="42" t="s">
        <v>40</v>
      </c>
      <c r="R41" s="100">
        <f>'市区町村別_在宅(医科)'!BO44</f>
        <v>11957</v>
      </c>
    </row>
    <row r="42" spans="2:18" s="15" customFormat="1" ht="24.95" customHeight="1">
      <c r="B42" s="222"/>
      <c r="C42" s="282"/>
      <c r="D42" s="286"/>
      <c r="E42" s="106">
        <v>3</v>
      </c>
      <c r="F42" s="109" t="s">
        <v>210</v>
      </c>
      <c r="G42" s="29" t="s">
        <v>211</v>
      </c>
      <c r="H42" s="175">
        <v>28057309</v>
      </c>
      <c r="I42" s="25">
        <f t="shared" ref="I42" si="63">IFERROR(H42/H45,"-")</f>
        <v>7.5956179963566781E-2</v>
      </c>
      <c r="J42" s="113">
        <v>658</v>
      </c>
      <c r="K42" s="25">
        <f t="shared" ref="K42" si="64">IFERROR(J42/J45,"-")</f>
        <v>0.60869565217391308</v>
      </c>
      <c r="L42" s="113">
        <f t="shared" si="4"/>
        <v>42640.287234042553</v>
      </c>
      <c r="M42" s="81">
        <f t="shared" si="60"/>
        <v>5.4860763715190927E-2</v>
      </c>
      <c r="P42" s="99">
        <v>39</v>
      </c>
      <c r="Q42" s="42" t="s">
        <v>8</v>
      </c>
      <c r="R42" s="100">
        <f>'市区町村別_在宅(医科)'!BO45</f>
        <v>66470</v>
      </c>
    </row>
    <row r="43" spans="2:18" s="15" customFormat="1" ht="24.95" customHeight="1">
      <c r="B43" s="222"/>
      <c r="C43" s="282"/>
      <c r="D43" s="286"/>
      <c r="E43" s="106">
        <v>4</v>
      </c>
      <c r="F43" s="109" t="s">
        <v>220</v>
      </c>
      <c r="G43" s="29" t="s">
        <v>221</v>
      </c>
      <c r="H43" s="175">
        <v>26056716</v>
      </c>
      <c r="I43" s="25">
        <f t="shared" ref="I43" si="65">IFERROR(H43/H45,"-")</f>
        <v>7.0540215020462219E-2</v>
      </c>
      <c r="J43" s="113">
        <v>35</v>
      </c>
      <c r="K43" s="25">
        <f t="shared" ref="K43" si="66">IFERROR(J43/J45,"-")</f>
        <v>3.2377428307123035E-2</v>
      </c>
      <c r="L43" s="113">
        <f t="shared" si="4"/>
        <v>744477.6</v>
      </c>
      <c r="M43" s="81">
        <f t="shared" si="60"/>
        <v>2.9181257295314324E-3</v>
      </c>
      <c r="P43" s="99">
        <v>40</v>
      </c>
      <c r="Q43" s="42" t="s">
        <v>41</v>
      </c>
      <c r="R43" s="100">
        <f>'市区町村別_在宅(医科)'!BO46</f>
        <v>14344</v>
      </c>
    </row>
    <row r="44" spans="2:18" s="15" customFormat="1" ht="24.95" customHeight="1">
      <c r="B44" s="222"/>
      <c r="C44" s="282"/>
      <c r="D44" s="286"/>
      <c r="E44" s="107">
        <v>5</v>
      </c>
      <c r="F44" s="110" t="s">
        <v>212</v>
      </c>
      <c r="G44" s="30" t="s">
        <v>213</v>
      </c>
      <c r="H44" s="176">
        <v>23815775</v>
      </c>
      <c r="I44" s="40">
        <f t="shared" ref="I44" si="67">IFERROR(H44/H45,"-")</f>
        <v>6.44735848285313E-2</v>
      </c>
      <c r="J44" s="114">
        <v>547</v>
      </c>
      <c r="K44" s="40">
        <f t="shared" ref="K44" si="68">IFERROR(J44/J45,"-")</f>
        <v>0.50601295097132282</v>
      </c>
      <c r="L44" s="114">
        <f t="shared" si="4"/>
        <v>43538.893967093238</v>
      </c>
      <c r="M44" s="82">
        <f t="shared" si="60"/>
        <v>4.5606136401534103E-2</v>
      </c>
      <c r="P44" s="99">
        <v>41</v>
      </c>
      <c r="Q44" s="42" t="s">
        <v>12</v>
      </c>
      <c r="R44" s="100">
        <f>'市区町村別_在宅(医科)'!BO47</f>
        <v>26342</v>
      </c>
    </row>
    <row r="45" spans="2:18" s="15" customFormat="1" ht="24.95" customHeight="1">
      <c r="B45" s="223"/>
      <c r="C45" s="283"/>
      <c r="D45" s="287"/>
      <c r="E45" s="115" t="s">
        <v>107</v>
      </c>
      <c r="F45" s="118"/>
      <c r="G45" s="120"/>
      <c r="H45" s="177">
        <v>369388100</v>
      </c>
      <c r="I45" s="26" t="s">
        <v>195</v>
      </c>
      <c r="J45" s="142">
        <v>1081</v>
      </c>
      <c r="K45" s="26" t="s">
        <v>105</v>
      </c>
      <c r="L45" s="142">
        <f t="shared" si="4"/>
        <v>341709.62072155409</v>
      </c>
      <c r="M45" s="83">
        <f t="shared" si="60"/>
        <v>9.0128397532099377E-2</v>
      </c>
      <c r="P45" s="99">
        <v>42</v>
      </c>
      <c r="Q45" s="42" t="s">
        <v>13</v>
      </c>
      <c r="R45" s="100">
        <f>'市区町村別_在宅(医科)'!BO48</f>
        <v>70556</v>
      </c>
    </row>
    <row r="46" spans="2:18" s="15" customFormat="1" ht="24.95" customHeight="1">
      <c r="B46" s="247">
        <v>8</v>
      </c>
      <c r="C46" s="281" t="s">
        <v>52</v>
      </c>
      <c r="D46" s="285">
        <f>VLOOKUP(C46,$Q$4:$R$77,2,FALSE)</f>
        <v>10094</v>
      </c>
      <c r="E46" s="105">
        <v>1</v>
      </c>
      <c r="F46" s="108" t="s">
        <v>208</v>
      </c>
      <c r="G46" s="111" t="s">
        <v>209</v>
      </c>
      <c r="H46" s="174">
        <v>60569861</v>
      </c>
      <c r="I46" s="24">
        <f t="shared" ref="I46" si="69">IFERROR(H46/H51,"-")</f>
        <v>0.14836500628525776</v>
      </c>
      <c r="J46" s="112">
        <v>924</v>
      </c>
      <c r="K46" s="24">
        <f t="shared" ref="K46" si="70">IFERROR(J46/J51,"-")</f>
        <v>0.70858895705521474</v>
      </c>
      <c r="L46" s="112">
        <f t="shared" si="4"/>
        <v>65551.797619047618</v>
      </c>
      <c r="M46" s="80">
        <f t="shared" ref="M46:M51" si="71">IFERROR(J46/$R$11,0)</f>
        <v>9.1539528432732317E-2</v>
      </c>
      <c r="P46" s="99">
        <v>43</v>
      </c>
      <c r="Q46" s="42" t="s">
        <v>9</v>
      </c>
      <c r="R46" s="100">
        <f>'市区町村別_在宅(医科)'!BO49</f>
        <v>43423</v>
      </c>
    </row>
    <row r="47" spans="2:18" s="15" customFormat="1" ht="24.95" customHeight="1">
      <c r="B47" s="222"/>
      <c r="C47" s="282"/>
      <c r="D47" s="286"/>
      <c r="E47" s="106">
        <v>2</v>
      </c>
      <c r="F47" s="109" t="s">
        <v>206</v>
      </c>
      <c r="G47" s="28" t="s">
        <v>207</v>
      </c>
      <c r="H47" s="175">
        <v>53933744</v>
      </c>
      <c r="I47" s="25">
        <f t="shared" ref="I47" si="72">IFERROR(H47/H51,"-")</f>
        <v>0.13210993281869149</v>
      </c>
      <c r="J47" s="113">
        <v>616</v>
      </c>
      <c r="K47" s="25">
        <f t="shared" ref="K47" si="73">IFERROR(J47/J51,"-")</f>
        <v>0.47239263803680981</v>
      </c>
      <c r="L47" s="113">
        <f t="shared" si="4"/>
        <v>87554.779220779223</v>
      </c>
      <c r="M47" s="81">
        <f t="shared" si="71"/>
        <v>6.1026352288488211E-2</v>
      </c>
      <c r="P47" s="99">
        <v>44</v>
      </c>
      <c r="Q47" s="42" t="s">
        <v>19</v>
      </c>
      <c r="R47" s="100">
        <f>'市区町村別_在宅(医科)'!BO50</f>
        <v>46653</v>
      </c>
    </row>
    <row r="48" spans="2:18" s="15" customFormat="1" ht="24.95" customHeight="1">
      <c r="B48" s="222"/>
      <c r="C48" s="282"/>
      <c r="D48" s="286"/>
      <c r="E48" s="106">
        <v>3</v>
      </c>
      <c r="F48" s="109" t="s">
        <v>214</v>
      </c>
      <c r="G48" s="29" t="s">
        <v>215</v>
      </c>
      <c r="H48" s="175">
        <v>42103827</v>
      </c>
      <c r="I48" s="25">
        <f t="shared" ref="I48" si="74">IFERROR(H48/H51,"-")</f>
        <v>0.10313272070227146</v>
      </c>
      <c r="J48" s="113">
        <v>551</v>
      </c>
      <c r="K48" s="25">
        <f t="shared" ref="K48" si="75">IFERROR(J48/J51,"-")</f>
        <v>0.42254601226993865</v>
      </c>
      <c r="L48" s="113">
        <f t="shared" si="4"/>
        <v>76413.479128856619</v>
      </c>
      <c r="M48" s="81">
        <f t="shared" si="71"/>
        <v>5.4586883297008122E-2</v>
      </c>
      <c r="P48" s="99">
        <v>45</v>
      </c>
      <c r="Q48" s="42" t="s">
        <v>42</v>
      </c>
      <c r="R48" s="100">
        <f>'市区町村別_在宅(医科)'!BO51</f>
        <v>16304</v>
      </c>
    </row>
    <row r="49" spans="2:18" s="15" customFormat="1" ht="24.95" customHeight="1">
      <c r="B49" s="222"/>
      <c r="C49" s="282"/>
      <c r="D49" s="286"/>
      <c r="E49" s="106">
        <v>4</v>
      </c>
      <c r="F49" s="109" t="s">
        <v>210</v>
      </c>
      <c r="G49" s="29" t="s">
        <v>211</v>
      </c>
      <c r="H49" s="175">
        <v>30606047</v>
      </c>
      <c r="I49" s="25">
        <f t="shared" ref="I49" si="76">IFERROR(H49/H51,"-")</f>
        <v>7.4969073406357889E-2</v>
      </c>
      <c r="J49" s="113">
        <v>772</v>
      </c>
      <c r="K49" s="25">
        <f t="shared" ref="K49" si="77">IFERROR(J49/J51,"-")</f>
        <v>0.59202453987730064</v>
      </c>
      <c r="L49" s="113">
        <f t="shared" si="4"/>
        <v>39645.138601036269</v>
      </c>
      <c r="M49" s="81">
        <f t="shared" si="71"/>
        <v>7.6481077868040426E-2</v>
      </c>
      <c r="P49" s="99">
        <v>46</v>
      </c>
      <c r="Q49" s="42" t="s">
        <v>22</v>
      </c>
      <c r="R49" s="100">
        <f>'市区町村別_在宅(医科)'!BO52</f>
        <v>21150</v>
      </c>
    </row>
    <row r="50" spans="2:18" s="15" customFormat="1" ht="24.95" customHeight="1">
      <c r="B50" s="222"/>
      <c r="C50" s="282"/>
      <c r="D50" s="286"/>
      <c r="E50" s="107">
        <v>5</v>
      </c>
      <c r="F50" s="110" t="s">
        <v>212</v>
      </c>
      <c r="G50" s="30" t="s">
        <v>213</v>
      </c>
      <c r="H50" s="176">
        <v>27378084</v>
      </c>
      <c r="I50" s="40">
        <f t="shared" ref="I50" si="78">IFERROR(H50/H51,"-")</f>
        <v>6.7062224308857415E-2</v>
      </c>
      <c r="J50" s="114">
        <v>515</v>
      </c>
      <c r="K50" s="40">
        <f t="shared" ref="K50" si="79">IFERROR(J50/J51,"-")</f>
        <v>0.39493865030674846</v>
      </c>
      <c r="L50" s="114">
        <f t="shared" si="4"/>
        <v>53161.328155339805</v>
      </c>
      <c r="M50" s="82">
        <f t="shared" si="71"/>
        <v>5.1020408163265307E-2</v>
      </c>
      <c r="P50" s="99">
        <v>47</v>
      </c>
      <c r="Q50" s="42" t="s">
        <v>14</v>
      </c>
      <c r="R50" s="100">
        <f>'市区町村別_在宅(医科)'!BO53</f>
        <v>43039</v>
      </c>
    </row>
    <row r="51" spans="2:18" s="15" customFormat="1" ht="24.95" customHeight="1">
      <c r="B51" s="223"/>
      <c r="C51" s="283"/>
      <c r="D51" s="287"/>
      <c r="E51" s="115" t="s">
        <v>107</v>
      </c>
      <c r="F51" s="118"/>
      <c r="G51" s="120"/>
      <c r="H51" s="177">
        <v>408248970</v>
      </c>
      <c r="I51" s="26" t="s">
        <v>195</v>
      </c>
      <c r="J51" s="142">
        <v>1304</v>
      </c>
      <c r="K51" s="26" t="s">
        <v>105</v>
      </c>
      <c r="L51" s="142">
        <f t="shared" si="4"/>
        <v>313074.36349693249</v>
      </c>
      <c r="M51" s="84">
        <f t="shared" si="71"/>
        <v>0.12918565484446207</v>
      </c>
      <c r="P51" s="99">
        <v>48</v>
      </c>
      <c r="Q51" s="42" t="s">
        <v>23</v>
      </c>
      <c r="R51" s="100">
        <f>'市区町村別_在宅(医科)'!BO54</f>
        <v>23103</v>
      </c>
    </row>
    <row r="52" spans="2:18" s="15" customFormat="1" ht="24.95" customHeight="1">
      <c r="B52" s="247">
        <v>9</v>
      </c>
      <c r="C52" s="281" t="s">
        <v>88</v>
      </c>
      <c r="D52" s="285">
        <f>VLOOKUP(C52,$Q$4:$R$77,2,FALSE)</f>
        <v>6537</v>
      </c>
      <c r="E52" s="105">
        <v>1</v>
      </c>
      <c r="F52" s="108" t="s">
        <v>208</v>
      </c>
      <c r="G52" s="111" t="s">
        <v>209</v>
      </c>
      <c r="H52" s="174">
        <v>33582333</v>
      </c>
      <c r="I52" s="24">
        <f t="shared" ref="I52" si="80">IFERROR(H52/H57,"-")</f>
        <v>0.15189093794234371</v>
      </c>
      <c r="J52" s="112">
        <v>552</v>
      </c>
      <c r="K52" s="24">
        <f t="shared" ref="K52" si="81">IFERROR(J52/J57,"-")</f>
        <v>0.69609079445145017</v>
      </c>
      <c r="L52" s="112">
        <f t="shared" si="4"/>
        <v>60837.559782608696</v>
      </c>
      <c r="M52" s="80">
        <f t="shared" ref="M52:M57" si="82">IFERROR(J52/$R$12,0)</f>
        <v>8.4442404772831575E-2</v>
      </c>
      <c r="P52" s="99">
        <v>49</v>
      </c>
      <c r="Q52" s="42" t="s">
        <v>24</v>
      </c>
      <c r="R52" s="100">
        <f>'市区町村別_在宅(医科)'!BO55</f>
        <v>22902</v>
      </c>
    </row>
    <row r="53" spans="2:18" s="15" customFormat="1" ht="24.95" customHeight="1">
      <c r="B53" s="222"/>
      <c r="C53" s="282"/>
      <c r="D53" s="286"/>
      <c r="E53" s="106">
        <v>2</v>
      </c>
      <c r="F53" s="109" t="s">
        <v>206</v>
      </c>
      <c r="G53" s="28" t="s">
        <v>207</v>
      </c>
      <c r="H53" s="175">
        <v>26338045</v>
      </c>
      <c r="I53" s="25">
        <f t="shared" ref="I53" si="83">IFERROR(H53/H57,"-")</f>
        <v>0.11912544487655626</v>
      </c>
      <c r="J53" s="113">
        <v>371</v>
      </c>
      <c r="K53" s="25">
        <f t="shared" ref="K53" si="84">IFERROR(J53/J57,"-")</f>
        <v>0.46784363177805799</v>
      </c>
      <c r="L53" s="113">
        <f t="shared" si="4"/>
        <v>70992.035040431263</v>
      </c>
      <c r="M53" s="81">
        <f t="shared" si="82"/>
        <v>5.6753862628116873E-2</v>
      </c>
      <c r="P53" s="99">
        <v>50</v>
      </c>
      <c r="Q53" s="42" t="s">
        <v>15</v>
      </c>
      <c r="R53" s="100">
        <f>'市区町村別_在宅(医科)'!BO56</f>
        <v>20903</v>
      </c>
    </row>
    <row r="54" spans="2:18" s="15" customFormat="1" ht="24.95" customHeight="1">
      <c r="B54" s="222"/>
      <c r="C54" s="282"/>
      <c r="D54" s="286"/>
      <c r="E54" s="106">
        <v>3</v>
      </c>
      <c r="F54" s="109" t="s">
        <v>210</v>
      </c>
      <c r="G54" s="29" t="s">
        <v>211</v>
      </c>
      <c r="H54" s="175">
        <v>20327900</v>
      </c>
      <c r="I54" s="25">
        <f t="shared" ref="I54" si="85">IFERROR(H54/H57,"-")</f>
        <v>9.1941908782756959E-2</v>
      </c>
      <c r="J54" s="113">
        <v>486</v>
      </c>
      <c r="K54" s="25">
        <f t="shared" ref="K54" si="86">IFERROR(J54/J57,"-")</f>
        <v>0.61286254728877676</v>
      </c>
      <c r="L54" s="113">
        <f t="shared" si="4"/>
        <v>41826.95473251029</v>
      </c>
      <c r="M54" s="81">
        <f t="shared" si="82"/>
        <v>7.4346030289123455E-2</v>
      </c>
      <c r="P54" s="99">
        <v>51</v>
      </c>
      <c r="Q54" s="42" t="s">
        <v>43</v>
      </c>
      <c r="R54" s="100">
        <f>'市区町村別_在宅(医科)'!BO57</f>
        <v>28605</v>
      </c>
    </row>
    <row r="55" spans="2:18" s="15" customFormat="1" ht="24.95" customHeight="1">
      <c r="B55" s="222"/>
      <c r="C55" s="282"/>
      <c r="D55" s="286"/>
      <c r="E55" s="106">
        <v>4</v>
      </c>
      <c r="F55" s="109" t="s">
        <v>212</v>
      </c>
      <c r="G55" s="29" t="s">
        <v>213</v>
      </c>
      <c r="H55" s="175">
        <v>17201846</v>
      </c>
      <c r="I55" s="25">
        <f t="shared" ref="I55" si="87">IFERROR(H55/H57,"-")</f>
        <v>7.7802948451489454E-2</v>
      </c>
      <c r="J55" s="113">
        <v>312</v>
      </c>
      <c r="K55" s="25">
        <f t="shared" ref="K55" si="88">IFERROR(J55/J57,"-")</f>
        <v>0.39344262295081966</v>
      </c>
      <c r="L55" s="113">
        <f t="shared" si="4"/>
        <v>55134.121794871797</v>
      </c>
      <c r="M55" s="81">
        <f t="shared" si="82"/>
        <v>4.7728315741165671E-2</v>
      </c>
      <c r="P55" s="99">
        <v>52</v>
      </c>
      <c r="Q55" s="42" t="s">
        <v>5</v>
      </c>
      <c r="R55" s="100">
        <f>'市区町村別_在宅(医科)'!BO58</f>
        <v>22912</v>
      </c>
    </row>
    <row r="56" spans="2:18" s="15" customFormat="1" ht="24.95" customHeight="1">
      <c r="B56" s="222"/>
      <c r="C56" s="282"/>
      <c r="D56" s="286"/>
      <c r="E56" s="107">
        <v>5</v>
      </c>
      <c r="F56" s="110" t="s">
        <v>214</v>
      </c>
      <c r="G56" s="30" t="s">
        <v>215</v>
      </c>
      <c r="H56" s="176">
        <v>16116720</v>
      </c>
      <c r="I56" s="40">
        <f t="shared" ref="I56" si="89">IFERROR(H56/H57,"-")</f>
        <v>7.2894986698932726E-2</v>
      </c>
      <c r="J56" s="114">
        <v>302</v>
      </c>
      <c r="K56" s="40">
        <f t="shared" ref="K56" si="90">IFERROR(J56/J57,"-")</f>
        <v>0.38083228247162676</v>
      </c>
      <c r="L56" s="114">
        <f t="shared" si="4"/>
        <v>53366.622516556294</v>
      </c>
      <c r="M56" s="82">
        <f t="shared" si="82"/>
        <v>4.619856203151293E-2</v>
      </c>
      <c r="P56" s="99">
        <v>53</v>
      </c>
      <c r="Q56" s="42" t="s">
        <v>20</v>
      </c>
      <c r="R56" s="100">
        <f>'市区町村別_在宅(医科)'!BO59</f>
        <v>12794</v>
      </c>
    </row>
    <row r="57" spans="2:18" s="15" customFormat="1" ht="24.95" customHeight="1">
      <c r="B57" s="223"/>
      <c r="C57" s="283"/>
      <c r="D57" s="287"/>
      <c r="E57" s="115" t="s">
        <v>107</v>
      </c>
      <c r="F57" s="118"/>
      <c r="G57" s="120"/>
      <c r="H57" s="177">
        <v>221095040</v>
      </c>
      <c r="I57" s="26" t="s">
        <v>195</v>
      </c>
      <c r="J57" s="142">
        <v>793</v>
      </c>
      <c r="K57" s="26" t="s">
        <v>105</v>
      </c>
      <c r="L57" s="142">
        <f t="shared" si="4"/>
        <v>278808.37326607818</v>
      </c>
      <c r="M57" s="83">
        <f t="shared" si="82"/>
        <v>0.12130946917546274</v>
      </c>
      <c r="P57" s="99">
        <v>54</v>
      </c>
      <c r="Q57" s="42" t="s">
        <v>25</v>
      </c>
      <c r="R57" s="100">
        <f>'市区町村別_在宅(医科)'!BO60</f>
        <v>21237</v>
      </c>
    </row>
    <row r="58" spans="2:18" s="15" customFormat="1" ht="24.95" customHeight="1">
      <c r="B58" s="247">
        <v>10</v>
      </c>
      <c r="C58" s="281" t="s">
        <v>53</v>
      </c>
      <c r="D58" s="285">
        <f t="shared" ref="D58" si="91">VLOOKUP(C58,$Q$4:$R$77,2,FALSE)</f>
        <v>14759</v>
      </c>
      <c r="E58" s="105">
        <v>1</v>
      </c>
      <c r="F58" s="108" t="s">
        <v>206</v>
      </c>
      <c r="G58" s="111" t="s">
        <v>207</v>
      </c>
      <c r="H58" s="174">
        <v>86376926</v>
      </c>
      <c r="I58" s="24">
        <f t="shared" ref="I58" si="92">IFERROR(H58/H63,"-")</f>
        <v>0.15439895102216977</v>
      </c>
      <c r="J58" s="112">
        <v>863</v>
      </c>
      <c r="K58" s="24">
        <f t="shared" ref="K58" si="93">IFERROR(J58/J63,"-")</f>
        <v>0.47653230259525126</v>
      </c>
      <c r="L58" s="112">
        <f t="shared" si="4"/>
        <v>100089.13789107764</v>
      </c>
      <c r="M58" s="80">
        <f>IFERROR(J58/$R$13,0)</f>
        <v>5.8472796259909206E-2</v>
      </c>
      <c r="P58" s="99">
        <v>55</v>
      </c>
      <c r="Q58" s="42" t="s">
        <v>16</v>
      </c>
      <c r="R58" s="100">
        <f>'市区町村別_在宅(医科)'!BO61</f>
        <v>21975</v>
      </c>
    </row>
    <row r="59" spans="2:18" s="15" customFormat="1" ht="24.95" customHeight="1">
      <c r="B59" s="222"/>
      <c r="C59" s="282"/>
      <c r="D59" s="286"/>
      <c r="E59" s="106">
        <v>2</v>
      </c>
      <c r="F59" s="109" t="s">
        <v>208</v>
      </c>
      <c r="G59" s="28" t="s">
        <v>209</v>
      </c>
      <c r="H59" s="175">
        <v>78534165</v>
      </c>
      <c r="I59" s="25">
        <f t="shared" ref="I59" si="94">IFERROR(H59/H63,"-")</f>
        <v>0.14037999795688491</v>
      </c>
      <c r="J59" s="113">
        <v>1332</v>
      </c>
      <c r="K59" s="25">
        <f t="shared" ref="K59" si="95">IFERROR(J59/J63,"-")</f>
        <v>0.73550524572059639</v>
      </c>
      <c r="L59" s="113">
        <f t="shared" si="4"/>
        <v>58959.583333333336</v>
      </c>
      <c r="M59" s="81">
        <f t="shared" ref="M59:M63" si="96">IFERROR(J59/$R$13,0)</f>
        <v>9.0250016938816999E-2</v>
      </c>
      <c r="P59" s="99">
        <v>56</v>
      </c>
      <c r="Q59" s="42" t="s">
        <v>10</v>
      </c>
      <c r="R59" s="100">
        <f>'市区町村別_在宅(医科)'!BO62</f>
        <v>14205</v>
      </c>
    </row>
    <row r="60" spans="2:18" s="15" customFormat="1" ht="24.95" customHeight="1">
      <c r="B60" s="222"/>
      <c r="C60" s="282"/>
      <c r="D60" s="286"/>
      <c r="E60" s="106">
        <v>3</v>
      </c>
      <c r="F60" s="109" t="s">
        <v>212</v>
      </c>
      <c r="G60" s="29" t="s">
        <v>213</v>
      </c>
      <c r="H60" s="175">
        <v>45132370</v>
      </c>
      <c r="I60" s="25">
        <f t="shared" ref="I60" si="97">IFERROR(H60/H63,"-")</f>
        <v>8.0674213679987228E-2</v>
      </c>
      <c r="J60" s="113">
        <v>701</v>
      </c>
      <c r="K60" s="25">
        <f t="shared" ref="K60" si="98">IFERROR(J60/J63,"-")</f>
        <v>0.38707896189950303</v>
      </c>
      <c r="L60" s="113">
        <f t="shared" si="4"/>
        <v>64382.838801711841</v>
      </c>
      <c r="M60" s="81">
        <f t="shared" si="96"/>
        <v>4.7496442848431464E-2</v>
      </c>
      <c r="P60" s="99">
        <v>57</v>
      </c>
      <c r="Q60" s="42" t="s">
        <v>44</v>
      </c>
      <c r="R60" s="100">
        <f>'市区町村別_在宅(医科)'!BO63</f>
        <v>10006</v>
      </c>
    </row>
    <row r="61" spans="2:18" s="15" customFormat="1" ht="24.95" customHeight="1">
      <c r="B61" s="222"/>
      <c r="C61" s="282"/>
      <c r="D61" s="286"/>
      <c r="E61" s="106">
        <v>4</v>
      </c>
      <c r="F61" s="109" t="s">
        <v>214</v>
      </c>
      <c r="G61" s="29" t="s">
        <v>215</v>
      </c>
      <c r="H61" s="175">
        <v>39067302</v>
      </c>
      <c r="I61" s="25">
        <f t="shared" ref="I61" si="99">IFERROR(H61/H63,"-")</f>
        <v>6.9832890881834753E-2</v>
      </c>
      <c r="J61" s="113">
        <v>720</v>
      </c>
      <c r="K61" s="25">
        <f t="shared" ref="K61" si="100">IFERROR(J61/J63,"-")</f>
        <v>0.39757040309221425</v>
      </c>
      <c r="L61" s="113">
        <f t="shared" si="4"/>
        <v>54260.14166666667</v>
      </c>
      <c r="M61" s="81">
        <f t="shared" si="96"/>
        <v>4.878379293990108E-2</v>
      </c>
      <c r="P61" s="99">
        <v>58</v>
      </c>
      <c r="Q61" s="42" t="s">
        <v>26</v>
      </c>
      <c r="R61" s="100">
        <f>'市区町村別_在宅(医科)'!BO64</f>
        <v>11734</v>
      </c>
    </row>
    <row r="62" spans="2:18" s="15" customFormat="1" ht="24.95" customHeight="1">
      <c r="B62" s="222"/>
      <c r="C62" s="282"/>
      <c r="D62" s="286"/>
      <c r="E62" s="107">
        <v>5</v>
      </c>
      <c r="F62" s="110" t="s">
        <v>210</v>
      </c>
      <c r="G62" s="30" t="s">
        <v>211</v>
      </c>
      <c r="H62" s="176">
        <v>38390483</v>
      </c>
      <c r="I62" s="40">
        <f t="shared" ref="I62" si="101">IFERROR(H62/H63,"-")</f>
        <v>6.8623075385137469E-2</v>
      </c>
      <c r="J62" s="114">
        <v>1120</v>
      </c>
      <c r="K62" s="40">
        <f t="shared" ref="K62" si="102">IFERROR(J62/J63,"-")</f>
        <v>0.6184428492545555</v>
      </c>
      <c r="L62" s="114">
        <f t="shared" si="4"/>
        <v>34277.216964285712</v>
      </c>
      <c r="M62" s="82">
        <f t="shared" si="96"/>
        <v>7.5885900128735015E-2</v>
      </c>
      <c r="P62" s="99">
        <v>59</v>
      </c>
      <c r="Q62" s="42" t="s">
        <v>21</v>
      </c>
      <c r="R62" s="100">
        <f>'市区町村別_在宅(医科)'!BO65</f>
        <v>83614</v>
      </c>
    </row>
    <row r="63" spans="2:18" s="15" customFormat="1" ht="24.95" customHeight="1">
      <c r="B63" s="223"/>
      <c r="C63" s="283"/>
      <c r="D63" s="287"/>
      <c r="E63" s="115" t="s">
        <v>107</v>
      </c>
      <c r="F63" s="118"/>
      <c r="G63" s="120"/>
      <c r="H63" s="177">
        <v>559439850</v>
      </c>
      <c r="I63" s="26" t="s">
        <v>195</v>
      </c>
      <c r="J63" s="142">
        <v>1811</v>
      </c>
      <c r="K63" s="26" t="s">
        <v>105</v>
      </c>
      <c r="L63" s="142">
        <f t="shared" si="4"/>
        <v>308912.12037548318</v>
      </c>
      <c r="M63" s="83">
        <f t="shared" si="96"/>
        <v>0.12270479029744563</v>
      </c>
      <c r="P63" s="99">
        <v>60</v>
      </c>
      <c r="Q63" s="42" t="s">
        <v>45</v>
      </c>
      <c r="R63" s="100">
        <f>'市区町村別_在宅(医科)'!BO66</f>
        <v>11177</v>
      </c>
    </row>
    <row r="64" spans="2:18" s="15" customFormat="1" ht="24.95" customHeight="1">
      <c r="B64" s="247">
        <v>11</v>
      </c>
      <c r="C64" s="281" t="s">
        <v>54</v>
      </c>
      <c r="D64" s="285">
        <f t="shared" ref="D64" si="103">VLOOKUP(C64,$Q$4:$R$77,2,FALSE)</f>
        <v>25098</v>
      </c>
      <c r="E64" s="105">
        <v>1</v>
      </c>
      <c r="F64" s="108" t="s">
        <v>208</v>
      </c>
      <c r="G64" s="111" t="s">
        <v>209</v>
      </c>
      <c r="H64" s="174">
        <v>146818601</v>
      </c>
      <c r="I64" s="24">
        <f t="shared" ref="I64" si="104">IFERROR(H64/H69,"-")</f>
        <v>0.16555768273733032</v>
      </c>
      <c r="J64" s="112">
        <v>2223</v>
      </c>
      <c r="K64" s="24">
        <f t="shared" ref="K64" si="105">IFERROR(J64/J69,"-")</f>
        <v>0.72292682926829266</v>
      </c>
      <c r="L64" s="112">
        <f t="shared" si="4"/>
        <v>66045.254610886186</v>
      </c>
      <c r="M64" s="84">
        <f>IFERROR(J64/$R$14,0)</f>
        <v>8.8572794644991626E-2</v>
      </c>
      <c r="P64" s="99">
        <v>61</v>
      </c>
      <c r="Q64" s="42" t="s">
        <v>17</v>
      </c>
      <c r="R64" s="100">
        <f>'市区町村別_在宅(医科)'!BO67</f>
        <v>9762</v>
      </c>
    </row>
    <row r="65" spans="2:18" s="15" customFormat="1" ht="24.95" customHeight="1">
      <c r="B65" s="222"/>
      <c r="C65" s="282"/>
      <c r="D65" s="286"/>
      <c r="E65" s="106">
        <v>2</v>
      </c>
      <c r="F65" s="109" t="s">
        <v>206</v>
      </c>
      <c r="G65" s="28" t="s">
        <v>207</v>
      </c>
      <c r="H65" s="175">
        <v>140292505</v>
      </c>
      <c r="I65" s="25">
        <f t="shared" ref="I65" si="106">IFERROR(H65/H69,"-")</f>
        <v>0.15819863338171522</v>
      </c>
      <c r="J65" s="113">
        <v>1578</v>
      </c>
      <c r="K65" s="25">
        <f t="shared" ref="K65" si="107">IFERROR(J65/J69,"-")</f>
        <v>0.51317073170731708</v>
      </c>
      <c r="L65" s="113">
        <f t="shared" si="4"/>
        <v>88905.262991128009</v>
      </c>
      <c r="M65" s="81">
        <f t="shared" ref="M65:M69" si="108">IFERROR(J65/$R$14,0)</f>
        <v>6.2873535739899594E-2</v>
      </c>
      <c r="P65" s="99">
        <v>62</v>
      </c>
      <c r="Q65" s="42" t="s">
        <v>18</v>
      </c>
      <c r="R65" s="100">
        <f>'市区町村別_在宅(医科)'!BO68</f>
        <v>14406</v>
      </c>
    </row>
    <row r="66" spans="2:18" s="15" customFormat="1" ht="24.95" customHeight="1">
      <c r="B66" s="222"/>
      <c r="C66" s="282"/>
      <c r="D66" s="286"/>
      <c r="E66" s="106">
        <v>3</v>
      </c>
      <c r="F66" s="109" t="s">
        <v>214</v>
      </c>
      <c r="G66" s="29" t="s">
        <v>215</v>
      </c>
      <c r="H66" s="175">
        <v>70103044</v>
      </c>
      <c r="I66" s="25">
        <f t="shared" ref="I66" si="109">IFERROR(H66/H69,"-")</f>
        <v>7.9050593306451061E-2</v>
      </c>
      <c r="J66" s="113">
        <v>1240</v>
      </c>
      <c r="K66" s="25">
        <f t="shared" ref="K66" si="110">IFERROR(J66/J69,"-")</f>
        <v>0.40325203252032521</v>
      </c>
      <c r="L66" s="113">
        <f t="shared" si="4"/>
        <v>56534.712903225809</v>
      </c>
      <c r="M66" s="81">
        <f t="shared" si="108"/>
        <v>4.9406327197386246E-2</v>
      </c>
      <c r="P66" s="99">
        <v>63</v>
      </c>
      <c r="Q66" s="42" t="s">
        <v>27</v>
      </c>
      <c r="R66" s="100">
        <f>'市区町村別_在宅(医科)'!BO69</f>
        <v>10544</v>
      </c>
    </row>
    <row r="67" spans="2:18" s="15" customFormat="1" ht="24.95" customHeight="1">
      <c r="B67" s="222"/>
      <c r="C67" s="282"/>
      <c r="D67" s="286"/>
      <c r="E67" s="106">
        <v>4</v>
      </c>
      <c r="F67" s="109" t="s">
        <v>212</v>
      </c>
      <c r="G67" s="29" t="s">
        <v>213</v>
      </c>
      <c r="H67" s="175">
        <v>69340154</v>
      </c>
      <c r="I67" s="25">
        <f t="shared" ref="I67" si="111">IFERROR(H67/H69,"-")</f>
        <v>7.8190332414961691E-2</v>
      </c>
      <c r="J67" s="113">
        <v>1372</v>
      </c>
      <c r="K67" s="25">
        <f t="shared" ref="K67" si="112">IFERROR(J67/J69,"-")</f>
        <v>0.44617886178861788</v>
      </c>
      <c r="L67" s="113">
        <f t="shared" si="4"/>
        <v>50539.470845481046</v>
      </c>
      <c r="M67" s="81">
        <f t="shared" si="108"/>
        <v>5.4665710415172521E-2</v>
      </c>
      <c r="P67" s="99">
        <v>64</v>
      </c>
      <c r="Q67" s="42" t="s">
        <v>46</v>
      </c>
      <c r="R67" s="100">
        <f>'市区町村別_在宅(医科)'!BO70</f>
        <v>10960</v>
      </c>
    </row>
    <row r="68" spans="2:18" s="15" customFormat="1" ht="24.95" customHeight="1">
      <c r="B68" s="222"/>
      <c r="C68" s="282"/>
      <c r="D68" s="286"/>
      <c r="E68" s="107">
        <v>5</v>
      </c>
      <c r="F68" s="110" t="s">
        <v>210</v>
      </c>
      <c r="G68" s="30" t="s">
        <v>211</v>
      </c>
      <c r="H68" s="176">
        <v>65869511</v>
      </c>
      <c r="I68" s="40">
        <f t="shared" ref="I68" si="113">IFERROR(H68/H69,"-")</f>
        <v>7.4276716505431689E-2</v>
      </c>
      <c r="J68" s="114">
        <v>1886</v>
      </c>
      <c r="K68" s="40">
        <f t="shared" ref="K68" si="114">IFERROR(J68/J69,"-")</f>
        <v>0.61333333333333329</v>
      </c>
      <c r="L68" s="114">
        <f t="shared" si="4"/>
        <v>34925.509544008484</v>
      </c>
      <c r="M68" s="82">
        <f t="shared" si="108"/>
        <v>7.5145429914734246E-2</v>
      </c>
      <c r="P68" s="99">
        <v>65</v>
      </c>
      <c r="Q68" s="42" t="s">
        <v>11</v>
      </c>
      <c r="R68" s="100">
        <f>'市区町村別_在宅(医科)'!BO71</f>
        <v>5508</v>
      </c>
    </row>
    <row r="69" spans="2:18" s="15" customFormat="1" ht="24.95" customHeight="1">
      <c r="B69" s="223"/>
      <c r="C69" s="283"/>
      <c r="D69" s="287"/>
      <c r="E69" s="115" t="s">
        <v>107</v>
      </c>
      <c r="F69" s="118"/>
      <c r="G69" s="120"/>
      <c r="H69" s="177">
        <v>886812370</v>
      </c>
      <c r="I69" s="26" t="s">
        <v>195</v>
      </c>
      <c r="J69" s="142">
        <v>3075</v>
      </c>
      <c r="K69" s="26" t="s">
        <v>105</v>
      </c>
      <c r="L69" s="142">
        <f t="shared" si="4"/>
        <v>288394.26666666666</v>
      </c>
      <c r="M69" s="83">
        <f t="shared" si="108"/>
        <v>0.12251972268706669</v>
      </c>
      <c r="P69" s="99">
        <v>66</v>
      </c>
      <c r="Q69" s="42" t="s">
        <v>6</v>
      </c>
      <c r="R69" s="100">
        <f>'市区町村別_在宅(医科)'!BO72</f>
        <v>5670</v>
      </c>
    </row>
    <row r="70" spans="2:18" s="15" customFormat="1" ht="24.95" customHeight="1">
      <c r="B70" s="247">
        <v>12</v>
      </c>
      <c r="C70" s="281" t="s">
        <v>89</v>
      </c>
      <c r="D70" s="285">
        <f t="shared" ref="D70" si="115">VLOOKUP(C70,$Q$4:$R$77,2,FALSE)</f>
        <v>12972</v>
      </c>
      <c r="E70" s="105">
        <v>1</v>
      </c>
      <c r="F70" s="108" t="s">
        <v>206</v>
      </c>
      <c r="G70" s="111" t="s">
        <v>207</v>
      </c>
      <c r="H70" s="174">
        <v>83613636</v>
      </c>
      <c r="I70" s="24">
        <f t="shared" ref="I70" si="116">IFERROR(H70/H75,"-")</f>
        <v>0.14633564338513161</v>
      </c>
      <c r="J70" s="112">
        <v>929</v>
      </c>
      <c r="K70" s="24">
        <f t="shared" ref="K70" si="117">IFERROR(J70/J75,"-")</f>
        <v>0.52044817927170872</v>
      </c>
      <c r="L70" s="112">
        <f t="shared" si="4"/>
        <v>90003.913885898815</v>
      </c>
      <c r="M70" s="84">
        <f>IFERROR(J70/$R$15,0)</f>
        <v>7.161578785075548E-2</v>
      </c>
      <c r="P70" s="99">
        <v>67</v>
      </c>
      <c r="Q70" s="42" t="s">
        <v>7</v>
      </c>
      <c r="R70" s="100">
        <f>'市区町村別_在宅(医科)'!BO73</f>
        <v>2435</v>
      </c>
    </row>
    <row r="71" spans="2:18" s="15" customFormat="1" ht="24.95" customHeight="1">
      <c r="B71" s="222"/>
      <c r="C71" s="282"/>
      <c r="D71" s="286"/>
      <c r="E71" s="106">
        <v>2</v>
      </c>
      <c r="F71" s="109" t="s">
        <v>208</v>
      </c>
      <c r="G71" s="28" t="s">
        <v>209</v>
      </c>
      <c r="H71" s="175">
        <v>82534794</v>
      </c>
      <c r="I71" s="25">
        <f t="shared" ref="I71" si="118">IFERROR(H71/H75,"-")</f>
        <v>0.14444751788630864</v>
      </c>
      <c r="J71" s="113">
        <v>1317</v>
      </c>
      <c r="K71" s="25">
        <f t="shared" ref="K71" si="119">IFERROR(J71/J75,"-")</f>
        <v>0.73781512605042021</v>
      </c>
      <c r="L71" s="113">
        <f t="shared" si="4"/>
        <v>62668.788154897491</v>
      </c>
      <c r="M71" s="81">
        <f t="shared" ref="M71:M75" si="120">IFERROR(J71/$R$15,0)</f>
        <v>0.1015263644773358</v>
      </c>
      <c r="P71" s="99">
        <v>68</v>
      </c>
      <c r="Q71" s="42" t="s">
        <v>47</v>
      </c>
      <c r="R71" s="100">
        <f>'市区町村別_在宅(医科)'!BO74</f>
        <v>3170</v>
      </c>
    </row>
    <row r="72" spans="2:18" s="15" customFormat="1" ht="24.95" customHeight="1">
      <c r="B72" s="222"/>
      <c r="C72" s="282"/>
      <c r="D72" s="286"/>
      <c r="E72" s="106">
        <v>3</v>
      </c>
      <c r="F72" s="109" t="s">
        <v>210</v>
      </c>
      <c r="G72" s="29" t="s">
        <v>211</v>
      </c>
      <c r="H72" s="175">
        <v>42328049</v>
      </c>
      <c r="I72" s="25">
        <f t="shared" ref="I72" si="121">IFERROR(H72/H75,"-")</f>
        <v>7.4080049379175145E-2</v>
      </c>
      <c r="J72" s="113">
        <v>1120</v>
      </c>
      <c r="K72" s="25">
        <f t="shared" ref="K72" si="122">IFERROR(J72/J75,"-")</f>
        <v>0.62745098039215685</v>
      </c>
      <c r="L72" s="113">
        <f t="shared" si="4"/>
        <v>37792.900892857142</v>
      </c>
      <c r="M72" s="81">
        <f t="shared" si="120"/>
        <v>8.6339808818994751E-2</v>
      </c>
      <c r="P72" s="99">
        <v>69</v>
      </c>
      <c r="Q72" s="42" t="s">
        <v>48</v>
      </c>
      <c r="R72" s="100">
        <f>'市区町村別_在宅(医科)'!BO75</f>
        <v>7840</v>
      </c>
    </row>
    <row r="73" spans="2:18" s="15" customFormat="1" ht="24.95" customHeight="1">
      <c r="B73" s="222"/>
      <c r="C73" s="282"/>
      <c r="D73" s="286"/>
      <c r="E73" s="106">
        <v>4</v>
      </c>
      <c r="F73" s="109" t="s">
        <v>214</v>
      </c>
      <c r="G73" s="29" t="s">
        <v>215</v>
      </c>
      <c r="H73" s="175">
        <v>40012472</v>
      </c>
      <c r="I73" s="25">
        <f t="shared" ref="I73" si="123">IFERROR(H73/H75,"-")</f>
        <v>7.0027463385871222E-2</v>
      </c>
      <c r="J73" s="113">
        <v>758</v>
      </c>
      <c r="K73" s="25">
        <f t="shared" ref="K73" si="124">IFERROR(J73/J75,"-")</f>
        <v>0.42464985994397758</v>
      </c>
      <c r="L73" s="113">
        <f t="shared" si="4"/>
        <v>52786.902374670186</v>
      </c>
      <c r="M73" s="81">
        <f t="shared" si="120"/>
        <v>5.8433549182855378E-2</v>
      </c>
      <c r="P73" s="99">
        <v>70</v>
      </c>
      <c r="Q73" s="42" t="s">
        <v>49</v>
      </c>
      <c r="R73" s="100">
        <f>'市区町村別_在宅(医科)'!BO76</f>
        <v>1299</v>
      </c>
    </row>
    <row r="74" spans="2:18" s="15" customFormat="1" ht="24.95" customHeight="1">
      <c r="B74" s="222"/>
      <c r="C74" s="282"/>
      <c r="D74" s="286"/>
      <c r="E74" s="107">
        <v>5</v>
      </c>
      <c r="F74" s="110" t="s">
        <v>212</v>
      </c>
      <c r="G74" s="30" t="s">
        <v>213</v>
      </c>
      <c r="H74" s="176">
        <v>37095119</v>
      </c>
      <c r="I74" s="40">
        <f t="shared" ref="I74" si="125">IFERROR(H74/H75,"-")</f>
        <v>6.4921684607915142E-2</v>
      </c>
      <c r="J74" s="114">
        <v>725</v>
      </c>
      <c r="K74" s="40">
        <f t="shared" ref="K74" si="126">IFERROR(J74/J75,"-")</f>
        <v>0.4061624649859944</v>
      </c>
      <c r="L74" s="114">
        <f t="shared" ref="L74:L137" si="127">IFERROR(H74/J74,"-")</f>
        <v>51165.681379310343</v>
      </c>
      <c r="M74" s="82">
        <f t="shared" si="120"/>
        <v>5.5889608387295717E-2</v>
      </c>
      <c r="P74" s="99">
        <v>71</v>
      </c>
      <c r="Q74" s="42" t="s">
        <v>50</v>
      </c>
      <c r="R74" s="100">
        <f>'市区町村別_在宅(医科)'!BO77</f>
        <v>3884</v>
      </c>
    </row>
    <row r="75" spans="2:18" s="15" customFormat="1" ht="24.95" customHeight="1">
      <c r="B75" s="223"/>
      <c r="C75" s="283"/>
      <c r="D75" s="287"/>
      <c r="E75" s="115" t="s">
        <v>107</v>
      </c>
      <c r="F75" s="118"/>
      <c r="G75" s="120"/>
      <c r="H75" s="177">
        <v>571382570</v>
      </c>
      <c r="I75" s="26" t="s">
        <v>195</v>
      </c>
      <c r="J75" s="142">
        <v>1785</v>
      </c>
      <c r="K75" s="26" t="s">
        <v>105</v>
      </c>
      <c r="L75" s="142">
        <f t="shared" si="127"/>
        <v>320102.28011204483</v>
      </c>
      <c r="M75" s="83">
        <f t="shared" si="120"/>
        <v>0.13760407030527289</v>
      </c>
      <c r="P75" s="99">
        <v>72</v>
      </c>
      <c r="Q75" s="42" t="s">
        <v>28</v>
      </c>
      <c r="R75" s="100">
        <f>'市区町村別_在宅(医科)'!BO78</f>
        <v>2477</v>
      </c>
    </row>
    <row r="76" spans="2:18" s="15" customFormat="1" ht="24.95" customHeight="1">
      <c r="B76" s="247">
        <v>13</v>
      </c>
      <c r="C76" s="281" t="s">
        <v>90</v>
      </c>
      <c r="D76" s="285">
        <f t="shared" ref="D76" si="128">VLOOKUP(C76,$Q$4:$R$77,2,FALSE)</f>
        <v>22027</v>
      </c>
      <c r="E76" s="105">
        <v>1</v>
      </c>
      <c r="F76" s="108" t="s">
        <v>206</v>
      </c>
      <c r="G76" s="111" t="s">
        <v>207</v>
      </c>
      <c r="H76" s="174">
        <v>133589186</v>
      </c>
      <c r="I76" s="24">
        <f t="shared" ref="I76" si="129">IFERROR(H76/H81,"-")</f>
        <v>0.15387638917655058</v>
      </c>
      <c r="J76" s="112">
        <v>1354</v>
      </c>
      <c r="K76" s="24">
        <f t="shared" ref="K76" si="130">IFERROR(J76/J81,"-")</f>
        <v>0.50259836674090574</v>
      </c>
      <c r="L76" s="112">
        <f t="shared" si="127"/>
        <v>98662.6189069424</v>
      </c>
      <c r="M76" s="84">
        <f>IFERROR(J76/$R$16,0)</f>
        <v>6.1470014073636899E-2</v>
      </c>
      <c r="P76" s="99">
        <v>73</v>
      </c>
      <c r="Q76" s="42" t="s">
        <v>29</v>
      </c>
      <c r="R76" s="100">
        <f>'市区町村別_在宅(医科)'!BO79</f>
        <v>3332</v>
      </c>
    </row>
    <row r="77" spans="2:18" s="15" customFormat="1" ht="24.95" customHeight="1">
      <c r="B77" s="222"/>
      <c r="C77" s="282"/>
      <c r="D77" s="286"/>
      <c r="E77" s="106">
        <v>2</v>
      </c>
      <c r="F77" s="109" t="s">
        <v>208</v>
      </c>
      <c r="G77" s="28" t="s">
        <v>209</v>
      </c>
      <c r="H77" s="175">
        <v>114107260</v>
      </c>
      <c r="I77" s="25">
        <f t="shared" ref="I77" si="131">IFERROR(H77/H81,"-")</f>
        <v>0.13143588694095226</v>
      </c>
      <c r="J77" s="113">
        <v>1912</v>
      </c>
      <c r="K77" s="25">
        <f t="shared" ref="K77" si="132">IFERROR(J77/J81,"-")</f>
        <v>0.70972531551596141</v>
      </c>
      <c r="L77" s="113">
        <f t="shared" si="127"/>
        <v>59679.529288702928</v>
      </c>
      <c r="M77" s="81">
        <f t="shared" ref="M77:M81" si="133">IFERROR(J77/$R$16,0)</f>
        <v>8.6802560493939251E-2</v>
      </c>
      <c r="P77" s="99">
        <v>74</v>
      </c>
      <c r="Q77" s="42" t="s">
        <v>30</v>
      </c>
      <c r="R77" s="100">
        <f>'市区町村別_在宅(医科)'!BO80</f>
        <v>1542</v>
      </c>
    </row>
    <row r="78" spans="2:18" s="15" customFormat="1" ht="24.95" customHeight="1">
      <c r="B78" s="222"/>
      <c r="C78" s="282"/>
      <c r="D78" s="286"/>
      <c r="E78" s="106">
        <v>3</v>
      </c>
      <c r="F78" s="109" t="s">
        <v>210</v>
      </c>
      <c r="G78" s="29" t="s">
        <v>211</v>
      </c>
      <c r="H78" s="175">
        <v>63485402</v>
      </c>
      <c r="I78" s="25">
        <f t="shared" ref="I78" si="134">IFERROR(H78/H81,"-")</f>
        <v>7.3126461188121633E-2</v>
      </c>
      <c r="J78" s="113">
        <v>1645</v>
      </c>
      <c r="K78" s="25">
        <f t="shared" ref="K78" si="135">IFERROR(J78/J81,"-")</f>
        <v>0.61061618411284335</v>
      </c>
      <c r="L78" s="113">
        <f t="shared" si="127"/>
        <v>38592.949544072952</v>
      </c>
      <c r="M78" s="81">
        <f t="shared" si="133"/>
        <v>7.4681073228310704E-2</v>
      </c>
      <c r="P78" s="89"/>
      <c r="Q78" s="42" t="s">
        <v>129</v>
      </c>
      <c r="R78" s="100">
        <f>'市区町村別_在宅(医科)'!BO81</f>
        <v>1427513</v>
      </c>
    </row>
    <row r="79" spans="2:18" s="15" customFormat="1" ht="24.95" customHeight="1">
      <c r="B79" s="222"/>
      <c r="C79" s="282"/>
      <c r="D79" s="286"/>
      <c r="E79" s="106">
        <v>4</v>
      </c>
      <c r="F79" s="109" t="s">
        <v>212</v>
      </c>
      <c r="G79" s="29" t="s">
        <v>213</v>
      </c>
      <c r="H79" s="175">
        <v>61647230</v>
      </c>
      <c r="I79" s="25">
        <f t="shared" ref="I79" si="136">IFERROR(H79/H81,"-")</f>
        <v>7.1009139580626865E-2</v>
      </c>
      <c r="J79" s="113">
        <v>1007</v>
      </c>
      <c r="K79" s="25">
        <f t="shared" ref="K79" si="137">IFERROR(J79/J81,"-")</f>
        <v>0.37379361544172235</v>
      </c>
      <c r="L79" s="113">
        <f t="shared" si="127"/>
        <v>61218.699106256208</v>
      </c>
      <c r="M79" s="81">
        <f t="shared" si="133"/>
        <v>4.5716620511190811E-2</v>
      </c>
      <c r="P79" s="41"/>
      <c r="Q79" s="41"/>
      <c r="R79" s="41"/>
    </row>
    <row r="80" spans="2:18" s="15" customFormat="1" ht="24.95" customHeight="1">
      <c r="B80" s="222"/>
      <c r="C80" s="282"/>
      <c r="D80" s="286"/>
      <c r="E80" s="107">
        <v>5</v>
      </c>
      <c r="F80" s="110" t="s">
        <v>214</v>
      </c>
      <c r="G80" s="30" t="s">
        <v>215</v>
      </c>
      <c r="H80" s="176">
        <v>60100691</v>
      </c>
      <c r="I80" s="40">
        <f t="shared" ref="I80" si="138">IFERROR(H80/H81,"-")</f>
        <v>6.9227739123252169E-2</v>
      </c>
      <c r="J80" s="114">
        <v>1114</v>
      </c>
      <c r="K80" s="40">
        <f t="shared" ref="K80" si="139">IFERROR(J80/J81,"-")</f>
        <v>0.41351150705270973</v>
      </c>
      <c r="L80" s="114">
        <f t="shared" si="127"/>
        <v>53950.350987432677</v>
      </c>
      <c r="M80" s="82">
        <f t="shared" si="133"/>
        <v>5.0574295183184272E-2</v>
      </c>
      <c r="P80" s="41"/>
      <c r="Q80" s="41"/>
      <c r="R80" s="41"/>
    </row>
    <row r="81" spans="2:18" s="15" customFormat="1" ht="24.95" customHeight="1">
      <c r="B81" s="223"/>
      <c r="C81" s="283"/>
      <c r="D81" s="287"/>
      <c r="E81" s="115" t="s">
        <v>107</v>
      </c>
      <c r="F81" s="118"/>
      <c r="G81" s="120"/>
      <c r="H81" s="177">
        <v>868159090</v>
      </c>
      <c r="I81" s="26" t="s">
        <v>195</v>
      </c>
      <c r="J81" s="142">
        <v>2694</v>
      </c>
      <c r="K81" s="26" t="s">
        <v>105</v>
      </c>
      <c r="L81" s="142">
        <f t="shared" si="127"/>
        <v>322256.52932442463</v>
      </c>
      <c r="M81" s="83">
        <f t="shared" si="133"/>
        <v>0.12230444454533074</v>
      </c>
      <c r="P81" s="41"/>
      <c r="Q81" s="41"/>
      <c r="R81" s="41"/>
    </row>
    <row r="82" spans="2:18" s="15" customFormat="1" ht="24.95" customHeight="1">
      <c r="B82" s="247">
        <v>14</v>
      </c>
      <c r="C82" s="281" t="s">
        <v>91</v>
      </c>
      <c r="D82" s="285">
        <f t="shared" ref="D82" si="140">VLOOKUP(C82,$Q$4:$R$77,2,FALSE)</f>
        <v>16994</v>
      </c>
      <c r="E82" s="105">
        <v>1</v>
      </c>
      <c r="F82" s="108" t="s">
        <v>206</v>
      </c>
      <c r="G82" s="111" t="s">
        <v>207</v>
      </c>
      <c r="H82" s="174">
        <v>130354807</v>
      </c>
      <c r="I82" s="24">
        <f t="shared" ref="I82" si="141">IFERROR(H82/H87,"-")</f>
        <v>0.17079376669632573</v>
      </c>
      <c r="J82" s="112">
        <v>1272</v>
      </c>
      <c r="K82" s="24">
        <f t="shared" ref="K82" si="142">IFERROR(J82/J87,"-")</f>
        <v>0.55716162943495395</v>
      </c>
      <c r="L82" s="112">
        <f t="shared" si="127"/>
        <v>102480.19418238994</v>
      </c>
      <c r="M82" s="84">
        <f>IFERROR(J82/$R$17,0)</f>
        <v>7.4849947040131815E-2</v>
      </c>
      <c r="P82" s="41"/>
      <c r="Q82" s="41"/>
      <c r="R82" s="41"/>
    </row>
    <row r="83" spans="2:18" s="15" customFormat="1" ht="24.95" customHeight="1">
      <c r="B83" s="222"/>
      <c r="C83" s="282"/>
      <c r="D83" s="286"/>
      <c r="E83" s="106">
        <v>2</v>
      </c>
      <c r="F83" s="109" t="s">
        <v>208</v>
      </c>
      <c r="G83" s="28" t="s">
        <v>209</v>
      </c>
      <c r="H83" s="175">
        <v>105408511</v>
      </c>
      <c r="I83" s="25">
        <f t="shared" ref="I83" si="143">IFERROR(H83/H87,"-")</f>
        <v>0.13810857497216106</v>
      </c>
      <c r="J83" s="113">
        <v>1634</v>
      </c>
      <c r="K83" s="25">
        <f t="shared" ref="K83" si="144">IFERROR(J83/J87,"-")</f>
        <v>0.71572492334647397</v>
      </c>
      <c r="L83" s="113">
        <f t="shared" si="127"/>
        <v>64509.492656058748</v>
      </c>
      <c r="M83" s="81">
        <f t="shared" ref="M83:M87" si="145">IFERROR(J83/$R$17,0)</f>
        <v>9.6151582911615865E-2</v>
      </c>
      <c r="P83" s="41"/>
      <c r="Q83" s="41"/>
      <c r="R83" s="41"/>
    </row>
    <row r="84" spans="2:18" s="15" customFormat="1" ht="24.95" customHeight="1">
      <c r="B84" s="222"/>
      <c r="C84" s="282"/>
      <c r="D84" s="286"/>
      <c r="E84" s="106">
        <v>3</v>
      </c>
      <c r="F84" s="109" t="s">
        <v>212</v>
      </c>
      <c r="G84" s="29" t="s">
        <v>213</v>
      </c>
      <c r="H84" s="175">
        <v>57923272</v>
      </c>
      <c r="I84" s="25">
        <f t="shared" ref="I84" si="146">IFERROR(H84/H87,"-")</f>
        <v>7.5892358954248743E-2</v>
      </c>
      <c r="J84" s="113">
        <v>1065</v>
      </c>
      <c r="K84" s="25">
        <f t="shared" ref="K84" si="147">IFERROR(J84/J87,"-")</f>
        <v>0.4664914586070959</v>
      </c>
      <c r="L84" s="113">
        <f t="shared" si="127"/>
        <v>54388.04882629108</v>
      </c>
      <c r="M84" s="81">
        <f t="shared" si="145"/>
        <v>6.2669177356714137E-2</v>
      </c>
      <c r="P84" s="41"/>
      <c r="Q84" s="41"/>
      <c r="R84" s="41"/>
    </row>
    <row r="85" spans="2:18" s="15" customFormat="1" ht="24.95" customHeight="1">
      <c r="B85" s="222"/>
      <c r="C85" s="282"/>
      <c r="D85" s="286"/>
      <c r="E85" s="106">
        <v>4</v>
      </c>
      <c r="F85" s="109" t="s">
        <v>210</v>
      </c>
      <c r="G85" s="29" t="s">
        <v>211</v>
      </c>
      <c r="H85" s="175">
        <v>54800435</v>
      </c>
      <c r="I85" s="25">
        <f t="shared" ref="I85" si="148">IFERROR(H85/H87,"-")</f>
        <v>7.1800748477554521E-2</v>
      </c>
      <c r="J85" s="113">
        <v>1424</v>
      </c>
      <c r="K85" s="25">
        <f t="shared" ref="K85" si="149">IFERROR(J85/J87,"-")</f>
        <v>0.62374069207183536</v>
      </c>
      <c r="L85" s="113">
        <f t="shared" si="127"/>
        <v>38483.451544943819</v>
      </c>
      <c r="M85" s="81">
        <f t="shared" si="145"/>
        <v>8.379428033423561E-2</v>
      </c>
      <c r="P85" s="41"/>
      <c r="Q85" s="41"/>
      <c r="R85" s="41"/>
    </row>
    <row r="86" spans="2:18" s="15" customFormat="1" ht="24.95" customHeight="1">
      <c r="B86" s="222"/>
      <c r="C86" s="282"/>
      <c r="D86" s="286"/>
      <c r="E86" s="107">
        <v>5</v>
      </c>
      <c r="F86" s="110" t="s">
        <v>214</v>
      </c>
      <c r="G86" s="30" t="s">
        <v>215</v>
      </c>
      <c r="H86" s="176">
        <v>46779015</v>
      </c>
      <c r="I86" s="40">
        <f t="shared" ref="I86" si="150">IFERROR(H86/H87,"-")</f>
        <v>6.1290905629540163E-2</v>
      </c>
      <c r="J86" s="114">
        <v>935</v>
      </c>
      <c r="K86" s="40">
        <f t="shared" ref="K86" si="151">IFERROR(J86/J87,"-")</f>
        <v>0.40954883924660535</v>
      </c>
      <c r="L86" s="114">
        <f t="shared" si="127"/>
        <v>50031.032085561499</v>
      </c>
      <c r="M86" s="82">
        <f t="shared" si="145"/>
        <v>5.5019418618335883E-2</v>
      </c>
      <c r="P86" s="41"/>
      <c r="Q86" s="41"/>
      <c r="R86" s="41"/>
    </row>
    <row r="87" spans="2:18" s="15" customFormat="1" ht="24.95" customHeight="1">
      <c r="B87" s="223"/>
      <c r="C87" s="283"/>
      <c r="D87" s="287"/>
      <c r="E87" s="115" t="s">
        <v>107</v>
      </c>
      <c r="F87" s="118"/>
      <c r="G87" s="120"/>
      <c r="H87" s="177">
        <v>763229300</v>
      </c>
      <c r="I87" s="26" t="s">
        <v>195</v>
      </c>
      <c r="J87" s="142">
        <v>2283</v>
      </c>
      <c r="K87" s="26" t="s">
        <v>105</v>
      </c>
      <c r="L87" s="142">
        <f t="shared" si="127"/>
        <v>334309.81165133597</v>
      </c>
      <c r="M87" s="83">
        <f t="shared" si="145"/>
        <v>0.1343415323055196</v>
      </c>
      <c r="P87" s="41"/>
      <c r="Q87" s="41"/>
      <c r="R87" s="41"/>
    </row>
    <row r="88" spans="2:18" s="15" customFormat="1" ht="24.95" customHeight="1">
      <c r="B88" s="247">
        <v>15</v>
      </c>
      <c r="C88" s="281" t="s">
        <v>92</v>
      </c>
      <c r="D88" s="285">
        <f t="shared" ref="D88" si="152">VLOOKUP(C88,$Q$4:$R$77,2,FALSE)</f>
        <v>27763</v>
      </c>
      <c r="E88" s="105">
        <v>1</v>
      </c>
      <c r="F88" s="108" t="s">
        <v>208</v>
      </c>
      <c r="G88" s="111" t="s">
        <v>209</v>
      </c>
      <c r="H88" s="174">
        <v>168519309</v>
      </c>
      <c r="I88" s="24">
        <f t="shared" ref="I88" si="153">IFERROR(H88/H93,"-")</f>
        <v>0.16080914566164928</v>
      </c>
      <c r="J88" s="112">
        <v>2383</v>
      </c>
      <c r="K88" s="24">
        <f t="shared" ref="K88" si="154">IFERROR(J88/J93,"-")</f>
        <v>0.69821271608555524</v>
      </c>
      <c r="L88" s="112">
        <f t="shared" si="127"/>
        <v>70717.292908099029</v>
      </c>
      <c r="M88" s="84">
        <f>IFERROR(J88/$R$18,0)</f>
        <v>8.5833663508986788E-2</v>
      </c>
      <c r="P88" s="41"/>
      <c r="Q88" s="41"/>
      <c r="R88" s="41"/>
    </row>
    <row r="89" spans="2:18" s="15" customFormat="1" ht="24.95" customHeight="1">
      <c r="B89" s="222"/>
      <c r="C89" s="282"/>
      <c r="D89" s="286"/>
      <c r="E89" s="106">
        <v>2</v>
      </c>
      <c r="F89" s="109" t="s">
        <v>206</v>
      </c>
      <c r="G89" s="28" t="s">
        <v>207</v>
      </c>
      <c r="H89" s="175">
        <v>150197384</v>
      </c>
      <c r="I89" s="25">
        <f t="shared" ref="I89" si="155">IFERROR(H89/H93,"-")</f>
        <v>0.14332549275795256</v>
      </c>
      <c r="J89" s="113">
        <v>1657</v>
      </c>
      <c r="K89" s="25">
        <f t="shared" ref="K89" si="156">IFERROR(J89/J93,"-")</f>
        <v>0.48549663053032521</v>
      </c>
      <c r="L89" s="113">
        <f t="shared" si="127"/>
        <v>90644.16656608328</v>
      </c>
      <c r="M89" s="81">
        <f t="shared" ref="M89:M93" si="157">IFERROR(J89/$R$18,0)</f>
        <v>5.9683751755934156E-2</v>
      </c>
      <c r="P89" s="41"/>
      <c r="Q89" s="41"/>
      <c r="R89" s="41"/>
    </row>
    <row r="90" spans="2:18" s="15" customFormat="1" ht="24.95" customHeight="1">
      <c r="B90" s="222"/>
      <c r="C90" s="282"/>
      <c r="D90" s="286"/>
      <c r="E90" s="106">
        <v>3</v>
      </c>
      <c r="F90" s="109" t="s">
        <v>210</v>
      </c>
      <c r="G90" s="29" t="s">
        <v>211</v>
      </c>
      <c r="H90" s="175">
        <v>90374308</v>
      </c>
      <c r="I90" s="25">
        <f t="shared" ref="I90" si="158">IFERROR(H90/H93,"-")</f>
        <v>8.6239466239698123E-2</v>
      </c>
      <c r="J90" s="113">
        <v>2084</v>
      </c>
      <c r="K90" s="25">
        <f t="shared" ref="K90" si="159">IFERROR(J90/J93,"-")</f>
        <v>0.61060650454145915</v>
      </c>
      <c r="L90" s="113">
        <f t="shared" si="127"/>
        <v>43365.790786948179</v>
      </c>
      <c r="M90" s="81">
        <f t="shared" si="157"/>
        <v>7.5063934012894865E-2</v>
      </c>
      <c r="P90" s="41"/>
      <c r="Q90" s="41"/>
      <c r="R90" s="41"/>
    </row>
    <row r="91" spans="2:18" s="15" customFormat="1" ht="24.95" customHeight="1">
      <c r="B91" s="222"/>
      <c r="C91" s="282"/>
      <c r="D91" s="286"/>
      <c r="E91" s="106">
        <v>4</v>
      </c>
      <c r="F91" s="109" t="s">
        <v>212</v>
      </c>
      <c r="G91" s="29" t="s">
        <v>213</v>
      </c>
      <c r="H91" s="175">
        <v>88325860</v>
      </c>
      <c r="I91" s="25">
        <f t="shared" ref="I91" si="160">IFERROR(H91/H93,"-")</f>
        <v>8.4284739658115032E-2</v>
      </c>
      <c r="J91" s="113">
        <v>1526</v>
      </c>
      <c r="K91" s="25">
        <f t="shared" ref="K91" si="161">IFERROR(J91/J93,"-")</f>
        <v>0.4471139759742162</v>
      </c>
      <c r="L91" s="113">
        <f t="shared" si="127"/>
        <v>57880.64220183486</v>
      </c>
      <c r="M91" s="81">
        <f t="shared" si="157"/>
        <v>5.4965241508482511E-2</v>
      </c>
      <c r="P91" s="41"/>
      <c r="Q91" s="41"/>
      <c r="R91" s="41"/>
    </row>
    <row r="92" spans="2:18" s="15" customFormat="1" ht="24.95" customHeight="1">
      <c r="B92" s="222"/>
      <c r="C92" s="282"/>
      <c r="D92" s="286"/>
      <c r="E92" s="107">
        <v>5</v>
      </c>
      <c r="F92" s="110" t="s">
        <v>214</v>
      </c>
      <c r="G92" s="30" t="s">
        <v>215</v>
      </c>
      <c r="H92" s="176">
        <v>71614113</v>
      </c>
      <c r="I92" s="40">
        <f t="shared" ref="I92" si="162">IFERROR(H92/H93,"-")</f>
        <v>6.833759524166344E-2</v>
      </c>
      <c r="J92" s="114">
        <v>1345</v>
      </c>
      <c r="K92" s="40">
        <f t="shared" ref="K92" si="163">IFERROR(J92/J93,"-")</f>
        <v>0.39408145326692062</v>
      </c>
      <c r="L92" s="114">
        <f t="shared" si="127"/>
        <v>53244.693680297394</v>
      </c>
      <c r="M92" s="82">
        <f t="shared" si="157"/>
        <v>4.8445773151316499E-2</v>
      </c>
      <c r="P92" s="41"/>
      <c r="Q92" s="41"/>
      <c r="R92" s="41"/>
    </row>
    <row r="93" spans="2:18" s="15" customFormat="1" ht="24.95" customHeight="1">
      <c r="B93" s="223"/>
      <c r="C93" s="283"/>
      <c r="D93" s="287"/>
      <c r="E93" s="115" t="s">
        <v>107</v>
      </c>
      <c r="F93" s="118"/>
      <c r="G93" s="120"/>
      <c r="H93" s="177">
        <v>1047946050</v>
      </c>
      <c r="I93" s="26" t="s">
        <v>195</v>
      </c>
      <c r="J93" s="142">
        <v>3413</v>
      </c>
      <c r="K93" s="26" t="s">
        <v>105</v>
      </c>
      <c r="L93" s="142">
        <f t="shared" si="127"/>
        <v>307045.42924113682</v>
      </c>
      <c r="M93" s="83">
        <f t="shared" si="157"/>
        <v>0.12293340056910276</v>
      </c>
      <c r="P93" s="41"/>
      <c r="Q93" s="41"/>
      <c r="R93" s="41"/>
    </row>
    <row r="94" spans="2:18" s="15" customFormat="1" ht="24.95" customHeight="1">
      <c r="B94" s="247">
        <v>16</v>
      </c>
      <c r="C94" s="281" t="s">
        <v>55</v>
      </c>
      <c r="D94" s="285">
        <f t="shared" ref="D94" si="164">VLOOKUP(C94,$Q$4:$R$77,2,FALSE)</f>
        <v>18326</v>
      </c>
      <c r="E94" s="105">
        <v>1</v>
      </c>
      <c r="F94" s="108" t="s">
        <v>206</v>
      </c>
      <c r="G94" s="111" t="s">
        <v>207</v>
      </c>
      <c r="H94" s="174">
        <v>128479318</v>
      </c>
      <c r="I94" s="24">
        <f t="shared" ref="I94" si="165">IFERROR(H94/H99,"-")</f>
        <v>0.15961545143913264</v>
      </c>
      <c r="J94" s="112">
        <v>1306</v>
      </c>
      <c r="K94" s="24">
        <f t="shared" ref="K94" si="166">IFERROR(J94/J99,"-")</f>
        <v>0.52981744421906696</v>
      </c>
      <c r="L94" s="112">
        <f t="shared" si="127"/>
        <v>98376.200612557426</v>
      </c>
      <c r="M94" s="84">
        <f>IFERROR(J94/$R$19,0)</f>
        <v>7.126486958419731E-2</v>
      </c>
      <c r="P94" s="41"/>
      <c r="Q94" s="41"/>
      <c r="R94" s="41"/>
    </row>
    <row r="95" spans="2:18" s="15" customFormat="1" ht="24.95" customHeight="1">
      <c r="B95" s="222"/>
      <c r="C95" s="282"/>
      <c r="D95" s="286"/>
      <c r="E95" s="106">
        <v>2</v>
      </c>
      <c r="F95" s="109" t="s">
        <v>208</v>
      </c>
      <c r="G95" s="28" t="s">
        <v>209</v>
      </c>
      <c r="H95" s="175">
        <v>114755029</v>
      </c>
      <c r="I95" s="25">
        <f t="shared" ref="I95" si="167">IFERROR(H95/H99,"-")</f>
        <v>0.14256516958430426</v>
      </c>
      <c r="J95" s="113">
        <v>1702</v>
      </c>
      <c r="K95" s="25">
        <f t="shared" ref="K95" si="168">IFERROR(J95/J99,"-")</f>
        <v>0.69046653144016223</v>
      </c>
      <c r="L95" s="113">
        <f t="shared" si="127"/>
        <v>67423.636310223272</v>
      </c>
      <c r="M95" s="81">
        <f t="shared" ref="M95:M99" si="169">IFERROR(J95/$R$19,0)</f>
        <v>9.2873513041580272E-2</v>
      </c>
      <c r="P95" s="41"/>
      <c r="Q95" s="41"/>
      <c r="R95" s="41"/>
    </row>
    <row r="96" spans="2:18" s="15" customFormat="1" ht="24.95" customHeight="1">
      <c r="B96" s="222"/>
      <c r="C96" s="282"/>
      <c r="D96" s="286"/>
      <c r="E96" s="106">
        <v>3</v>
      </c>
      <c r="F96" s="109" t="s">
        <v>214</v>
      </c>
      <c r="G96" s="29" t="s">
        <v>215</v>
      </c>
      <c r="H96" s="175">
        <v>72196416</v>
      </c>
      <c r="I96" s="25">
        <f t="shared" ref="I96" si="170">IFERROR(H96/H99,"-")</f>
        <v>8.9692751421107469E-2</v>
      </c>
      <c r="J96" s="113">
        <v>994</v>
      </c>
      <c r="K96" s="25">
        <f t="shared" ref="K96" si="171">IFERROR(J96/J99,"-")</f>
        <v>0.4032454361054767</v>
      </c>
      <c r="L96" s="113">
        <f t="shared" si="127"/>
        <v>72632.209255533206</v>
      </c>
      <c r="M96" s="81">
        <f t="shared" si="169"/>
        <v>5.4239877769289534E-2</v>
      </c>
      <c r="P96" s="41"/>
      <c r="Q96" s="41"/>
      <c r="R96" s="41"/>
    </row>
    <row r="97" spans="2:18" s="15" customFormat="1" ht="24.95" customHeight="1">
      <c r="B97" s="222"/>
      <c r="C97" s="282"/>
      <c r="D97" s="286"/>
      <c r="E97" s="106">
        <v>4</v>
      </c>
      <c r="F97" s="109" t="s">
        <v>210</v>
      </c>
      <c r="G97" s="29" t="s">
        <v>211</v>
      </c>
      <c r="H97" s="175">
        <v>67413792</v>
      </c>
      <c r="I97" s="25">
        <f t="shared" ref="I97" si="172">IFERROR(H97/H99,"-")</f>
        <v>8.375108936446711E-2</v>
      </c>
      <c r="J97" s="113">
        <v>1523</v>
      </c>
      <c r="K97" s="25">
        <f t="shared" ref="K97" si="173">IFERROR(J97/J99,"-")</f>
        <v>0.61784989858012174</v>
      </c>
      <c r="L97" s="113">
        <f t="shared" si="127"/>
        <v>44263.816152330925</v>
      </c>
      <c r="M97" s="81">
        <f t="shared" si="169"/>
        <v>8.3105969660591514E-2</v>
      </c>
      <c r="P97" s="41"/>
      <c r="Q97" s="41"/>
      <c r="R97" s="41"/>
    </row>
    <row r="98" spans="2:18" s="15" customFormat="1" ht="24.95" customHeight="1">
      <c r="B98" s="222"/>
      <c r="C98" s="282"/>
      <c r="D98" s="286"/>
      <c r="E98" s="107">
        <v>5</v>
      </c>
      <c r="F98" s="110" t="s">
        <v>212</v>
      </c>
      <c r="G98" s="30" t="s">
        <v>213</v>
      </c>
      <c r="H98" s="176">
        <v>54463594</v>
      </c>
      <c r="I98" s="40">
        <f t="shared" ref="I98" si="174">IFERROR(H98/H99,"-")</f>
        <v>6.7662494467067721E-2</v>
      </c>
      <c r="J98" s="114">
        <v>1038</v>
      </c>
      <c r="K98" s="40">
        <f t="shared" ref="K98" si="175">IFERROR(J98/J99,"-")</f>
        <v>0.4210953346855984</v>
      </c>
      <c r="L98" s="114">
        <f t="shared" si="127"/>
        <v>52469.743737957608</v>
      </c>
      <c r="M98" s="82">
        <f t="shared" si="169"/>
        <v>5.6640838153443195E-2</v>
      </c>
      <c r="P98" s="41"/>
      <c r="Q98" s="41"/>
      <c r="R98" s="41"/>
    </row>
    <row r="99" spans="2:18" s="15" customFormat="1" ht="24.95" customHeight="1">
      <c r="B99" s="223"/>
      <c r="C99" s="283"/>
      <c r="D99" s="287"/>
      <c r="E99" s="115" t="s">
        <v>107</v>
      </c>
      <c r="F99" s="118"/>
      <c r="G99" s="120"/>
      <c r="H99" s="177">
        <v>804930330</v>
      </c>
      <c r="I99" s="26" t="s">
        <v>195</v>
      </c>
      <c r="J99" s="142">
        <v>2465</v>
      </c>
      <c r="K99" s="26" t="s">
        <v>105</v>
      </c>
      <c r="L99" s="142">
        <f t="shared" si="127"/>
        <v>326543.74442190671</v>
      </c>
      <c r="M99" s="83">
        <f t="shared" si="169"/>
        <v>0.13450834879406309</v>
      </c>
      <c r="P99" s="41"/>
      <c r="Q99" s="41"/>
      <c r="R99" s="41"/>
    </row>
    <row r="100" spans="2:18" s="15" customFormat="1" ht="24.95" customHeight="1">
      <c r="B100" s="247">
        <v>17</v>
      </c>
      <c r="C100" s="281" t="s">
        <v>93</v>
      </c>
      <c r="D100" s="285">
        <f t="shared" ref="D100" si="176">VLOOKUP(C100,$Q$4:$R$77,2,FALSE)</f>
        <v>25948</v>
      </c>
      <c r="E100" s="105">
        <v>1</v>
      </c>
      <c r="F100" s="108" t="s">
        <v>206</v>
      </c>
      <c r="G100" s="111" t="s">
        <v>207</v>
      </c>
      <c r="H100" s="174">
        <v>170797338</v>
      </c>
      <c r="I100" s="24">
        <f t="shared" ref="I100" si="177">IFERROR(H100/H105,"-")</f>
        <v>0.1591279284665211</v>
      </c>
      <c r="J100" s="112">
        <v>1835</v>
      </c>
      <c r="K100" s="24">
        <f t="shared" ref="K100" si="178">IFERROR(J100/J105,"-")</f>
        <v>0.55254441433303225</v>
      </c>
      <c r="L100" s="112">
        <f t="shared" si="127"/>
        <v>93077.568392370566</v>
      </c>
      <c r="M100" s="84">
        <f>IFERROR(J100/$R$20,0)</f>
        <v>7.0718359796516111E-2</v>
      </c>
      <c r="P100" s="41"/>
      <c r="Q100" s="41"/>
      <c r="R100" s="41"/>
    </row>
    <row r="101" spans="2:18" s="15" customFormat="1" ht="24.95" customHeight="1">
      <c r="B101" s="222"/>
      <c r="C101" s="282"/>
      <c r="D101" s="286"/>
      <c r="E101" s="106">
        <v>2</v>
      </c>
      <c r="F101" s="109" t="s">
        <v>208</v>
      </c>
      <c r="G101" s="28" t="s">
        <v>209</v>
      </c>
      <c r="H101" s="175">
        <v>162625365</v>
      </c>
      <c r="I101" s="25">
        <f t="shared" ref="I101" si="179">IFERROR(H101/H105,"-")</f>
        <v>0.15151429027870378</v>
      </c>
      <c r="J101" s="113">
        <v>2419</v>
      </c>
      <c r="K101" s="25">
        <f t="shared" ref="K101" si="180">IFERROR(J101/J105,"-")</f>
        <v>0.72839506172839508</v>
      </c>
      <c r="L101" s="113">
        <f t="shared" si="127"/>
        <v>67228.344357172391</v>
      </c>
      <c r="M101" s="81">
        <f t="shared" ref="M101:M105" si="181">IFERROR(J101/$R$20,0)</f>
        <v>9.322491136118391E-2</v>
      </c>
      <c r="P101" s="41"/>
      <c r="Q101" s="41"/>
      <c r="R101" s="41"/>
    </row>
    <row r="102" spans="2:18" s="15" customFormat="1" ht="24.95" customHeight="1">
      <c r="B102" s="222"/>
      <c r="C102" s="282"/>
      <c r="D102" s="286"/>
      <c r="E102" s="106">
        <v>3</v>
      </c>
      <c r="F102" s="109" t="s">
        <v>210</v>
      </c>
      <c r="G102" s="29" t="s">
        <v>211</v>
      </c>
      <c r="H102" s="175">
        <v>79112993</v>
      </c>
      <c r="I102" s="25">
        <f t="shared" ref="I102" si="182">IFERROR(H102/H105,"-")</f>
        <v>7.3707745321395957E-2</v>
      </c>
      <c r="J102" s="113">
        <v>2063</v>
      </c>
      <c r="K102" s="25">
        <f t="shared" ref="K102" si="183">IFERROR(J102/J105,"-")</f>
        <v>0.62119843420656429</v>
      </c>
      <c r="L102" s="113">
        <f t="shared" si="127"/>
        <v>38348.518177411534</v>
      </c>
      <c r="M102" s="81">
        <f t="shared" si="181"/>
        <v>7.9505164174502846E-2</v>
      </c>
      <c r="P102" s="41"/>
      <c r="Q102" s="41"/>
      <c r="R102" s="41"/>
    </row>
    <row r="103" spans="2:18" s="15" customFormat="1" ht="24.95" customHeight="1">
      <c r="B103" s="222"/>
      <c r="C103" s="282"/>
      <c r="D103" s="286"/>
      <c r="E103" s="106">
        <v>4</v>
      </c>
      <c r="F103" s="109" t="s">
        <v>212</v>
      </c>
      <c r="G103" s="29" t="s">
        <v>213</v>
      </c>
      <c r="H103" s="175">
        <v>76915382</v>
      </c>
      <c r="I103" s="25">
        <f t="shared" ref="I103" si="184">IFERROR(H103/H105,"-")</f>
        <v>7.1660281993804517E-2</v>
      </c>
      <c r="J103" s="113">
        <v>1549</v>
      </c>
      <c r="K103" s="25">
        <f t="shared" ref="K103" si="185">IFERROR(J103/J105,"-")</f>
        <v>0.46642577536886481</v>
      </c>
      <c r="L103" s="113">
        <f t="shared" si="127"/>
        <v>49654.862491930275</v>
      </c>
      <c r="M103" s="81">
        <f t="shared" si="181"/>
        <v>5.9696315708339755E-2</v>
      </c>
      <c r="P103" s="41"/>
      <c r="Q103" s="41"/>
      <c r="R103" s="41"/>
    </row>
    <row r="104" spans="2:18" s="15" customFormat="1" ht="24.95" customHeight="1">
      <c r="B104" s="222"/>
      <c r="C104" s="282"/>
      <c r="D104" s="286"/>
      <c r="E104" s="107">
        <v>5</v>
      </c>
      <c r="F104" s="110" t="s">
        <v>214</v>
      </c>
      <c r="G104" s="30" t="s">
        <v>215</v>
      </c>
      <c r="H104" s="176">
        <v>72576196</v>
      </c>
      <c r="I104" s="40">
        <f t="shared" ref="I104" si="186">IFERROR(H104/H105,"-")</f>
        <v>6.7617562783444635E-2</v>
      </c>
      <c r="J104" s="114">
        <v>1328</v>
      </c>
      <c r="K104" s="40">
        <f t="shared" ref="K104" si="187">IFERROR(J104/J105,"-")</f>
        <v>0.39987955435109906</v>
      </c>
      <c r="L104" s="114">
        <f t="shared" si="127"/>
        <v>54650.75</v>
      </c>
      <c r="M104" s="82">
        <f t="shared" si="181"/>
        <v>5.1179281640203481E-2</v>
      </c>
      <c r="P104" s="41"/>
      <c r="Q104" s="41"/>
      <c r="R104" s="41"/>
    </row>
    <row r="105" spans="2:18" s="15" customFormat="1" ht="24.95" customHeight="1">
      <c r="B105" s="223"/>
      <c r="C105" s="283"/>
      <c r="D105" s="287"/>
      <c r="E105" s="115" t="s">
        <v>107</v>
      </c>
      <c r="F105" s="118"/>
      <c r="G105" s="120"/>
      <c r="H105" s="177">
        <v>1073333510</v>
      </c>
      <c r="I105" s="26" t="s">
        <v>195</v>
      </c>
      <c r="J105" s="142">
        <v>3321</v>
      </c>
      <c r="K105" s="26" t="s">
        <v>105</v>
      </c>
      <c r="L105" s="142">
        <f t="shared" si="127"/>
        <v>323195.87774766638</v>
      </c>
      <c r="M105" s="83">
        <f t="shared" si="181"/>
        <v>0.12798674271620164</v>
      </c>
      <c r="P105" s="41"/>
      <c r="Q105" s="41"/>
      <c r="R105" s="41"/>
    </row>
    <row r="106" spans="2:18" s="15" customFormat="1" ht="24.95" customHeight="1">
      <c r="B106" s="247">
        <v>18</v>
      </c>
      <c r="C106" s="281" t="s">
        <v>56</v>
      </c>
      <c r="D106" s="285">
        <f t="shared" ref="D106" si="188">VLOOKUP(C106,$Q$4:$R$77,2,FALSE)</f>
        <v>23197</v>
      </c>
      <c r="E106" s="105">
        <v>1</v>
      </c>
      <c r="F106" s="108" t="s">
        <v>206</v>
      </c>
      <c r="G106" s="111" t="s">
        <v>207</v>
      </c>
      <c r="H106" s="174">
        <v>186037019</v>
      </c>
      <c r="I106" s="24">
        <f t="shared" ref="I106" si="189">IFERROR(H106/H111,"-")</f>
        <v>0.16145049767193054</v>
      </c>
      <c r="J106" s="112">
        <v>1731</v>
      </c>
      <c r="K106" s="24">
        <f t="shared" ref="K106" si="190">IFERROR(J106/J111,"-")</f>
        <v>0.54674668351231837</v>
      </c>
      <c r="L106" s="112">
        <f t="shared" si="127"/>
        <v>107473.72559214327</v>
      </c>
      <c r="M106" s="84">
        <f>IFERROR(J106/$R$21,0)</f>
        <v>7.4621718325645556E-2</v>
      </c>
      <c r="P106" s="41"/>
      <c r="Q106" s="41"/>
      <c r="R106" s="41"/>
    </row>
    <row r="107" spans="2:18" s="15" customFormat="1" ht="24.95" customHeight="1">
      <c r="B107" s="222"/>
      <c r="C107" s="282"/>
      <c r="D107" s="286"/>
      <c r="E107" s="106">
        <v>2</v>
      </c>
      <c r="F107" s="109" t="s">
        <v>208</v>
      </c>
      <c r="G107" s="28" t="s">
        <v>209</v>
      </c>
      <c r="H107" s="175">
        <v>158690379</v>
      </c>
      <c r="I107" s="25">
        <f t="shared" ref="I107" si="191">IFERROR(H107/H111,"-")</f>
        <v>0.1377179703427589</v>
      </c>
      <c r="J107" s="113">
        <v>2340</v>
      </c>
      <c r="K107" s="25">
        <f t="shared" ref="K107" si="192">IFERROR(J107/J111,"-")</f>
        <v>0.73910296904611494</v>
      </c>
      <c r="L107" s="113">
        <f t="shared" si="127"/>
        <v>67816.401282051287</v>
      </c>
      <c r="M107" s="81">
        <f t="shared" ref="M107:M111" si="193">IFERROR(J107/$R$21,0)</f>
        <v>0.10087511316118464</v>
      </c>
      <c r="P107" s="41"/>
      <c r="Q107" s="41"/>
      <c r="R107" s="41"/>
    </row>
    <row r="108" spans="2:18" s="15" customFormat="1" ht="24.95" customHeight="1">
      <c r="B108" s="222"/>
      <c r="C108" s="282"/>
      <c r="D108" s="286"/>
      <c r="E108" s="106">
        <v>3</v>
      </c>
      <c r="F108" s="109" t="s">
        <v>210</v>
      </c>
      <c r="G108" s="29" t="s">
        <v>211</v>
      </c>
      <c r="H108" s="175">
        <v>85553574</v>
      </c>
      <c r="I108" s="25">
        <f t="shared" ref="I108" si="194">IFERROR(H108/H111,"-")</f>
        <v>7.4246873950997549E-2</v>
      </c>
      <c r="J108" s="113">
        <v>2024</v>
      </c>
      <c r="K108" s="25">
        <f t="shared" ref="K108" si="195">IFERROR(J108/J111,"-")</f>
        <v>0.63929248262792171</v>
      </c>
      <c r="L108" s="113">
        <f t="shared" si="127"/>
        <v>42269.552371541504</v>
      </c>
      <c r="M108" s="81">
        <f t="shared" si="193"/>
        <v>8.7252661982152868E-2</v>
      </c>
      <c r="P108" s="41"/>
      <c r="Q108" s="41"/>
      <c r="R108" s="41"/>
    </row>
    <row r="109" spans="2:18" s="15" customFormat="1" ht="24.95" customHeight="1">
      <c r="B109" s="222"/>
      <c r="C109" s="282"/>
      <c r="D109" s="286"/>
      <c r="E109" s="106">
        <v>4</v>
      </c>
      <c r="F109" s="109" t="s">
        <v>218</v>
      </c>
      <c r="G109" s="29" t="s">
        <v>219</v>
      </c>
      <c r="H109" s="175">
        <v>74532847</v>
      </c>
      <c r="I109" s="25">
        <f t="shared" ref="I109" si="196">IFERROR(H109/H111,"-")</f>
        <v>6.4682638464852282E-2</v>
      </c>
      <c r="J109" s="113">
        <v>1067</v>
      </c>
      <c r="K109" s="25">
        <f t="shared" ref="K109" si="197">IFERROR(J109/J111,"-")</f>
        <v>0.33701831964624129</v>
      </c>
      <c r="L109" s="113">
        <f t="shared" si="127"/>
        <v>69852.715089034682</v>
      </c>
      <c r="M109" s="81">
        <f t="shared" si="193"/>
        <v>4.5997327240591454E-2</v>
      </c>
      <c r="P109" s="41"/>
      <c r="Q109" s="41"/>
      <c r="R109" s="41"/>
    </row>
    <row r="110" spans="2:18" s="15" customFormat="1" ht="24.95" customHeight="1">
      <c r="B110" s="222"/>
      <c r="C110" s="282"/>
      <c r="D110" s="286"/>
      <c r="E110" s="107">
        <v>5</v>
      </c>
      <c r="F110" s="110" t="s">
        <v>214</v>
      </c>
      <c r="G110" s="30" t="s">
        <v>215</v>
      </c>
      <c r="H110" s="176">
        <v>74164674</v>
      </c>
      <c r="I110" s="40">
        <f t="shared" ref="I110" si="198">IFERROR(H110/H111,"-")</f>
        <v>6.4363122949075452E-2</v>
      </c>
      <c r="J110" s="114">
        <v>1277</v>
      </c>
      <c r="K110" s="40">
        <f t="shared" ref="K110" si="199">IFERROR(J110/J111,"-")</f>
        <v>0.40334807327858496</v>
      </c>
      <c r="L110" s="114">
        <f t="shared" si="127"/>
        <v>58077.270164447924</v>
      </c>
      <c r="M110" s="82">
        <f t="shared" si="193"/>
        <v>5.5050222011466997E-2</v>
      </c>
      <c r="P110" s="41"/>
      <c r="Q110" s="41"/>
      <c r="R110" s="41"/>
    </row>
    <row r="111" spans="2:18" s="15" customFormat="1" ht="24.95" customHeight="1">
      <c r="B111" s="223"/>
      <c r="C111" s="283"/>
      <c r="D111" s="287"/>
      <c r="E111" s="115" t="s">
        <v>107</v>
      </c>
      <c r="F111" s="118"/>
      <c r="G111" s="120"/>
      <c r="H111" s="177">
        <v>1152285200</v>
      </c>
      <c r="I111" s="26" t="s">
        <v>195</v>
      </c>
      <c r="J111" s="142">
        <v>3166</v>
      </c>
      <c r="K111" s="26" t="s">
        <v>105</v>
      </c>
      <c r="L111" s="142">
        <f t="shared" si="127"/>
        <v>363956.15919140872</v>
      </c>
      <c r="M111" s="83">
        <f t="shared" si="193"/>
        <v>0.13648316592662843</v>
      </c>
      <c r="P111" s="41"/>
      <c r="Q111" s="41"/>
      <c r="R111" s="41"/>
    </row>
    <row r="112" spans="2:18" s="15" customFormat="1" ht="24.95" customHeight="1">
      <c r="B112" s="247">
        <v>19</v>
      </c>
      <c r="C112" s="281" t="s">
        <v>94</v>
      </c>
      <c r="D112" s="285">
        <f t="shared" ref="D112" si="200">VLOOKUP(C112,$Q$4:$R$77,2,FALSE)</f>
        <v>16046</v>
      </c>
      <c r="E112" s="105">
        <v>1</v>
      </c>
      <c r="F112" s="108" t="s">
        <v>206</v>
      </c>
      <c r="G112" s="111" t="s">
        <v>207</v>
      </c>
      <c r="H112" s="174">
        <v>83022139</v>
      </c>
      <c r="I112" s="24">
        <f t="shared" ref="I112" si="201">IFERROR(H112/H117,"-")</f>
        <v>0.14494340291001911</v>
      </c>
      <c r="J112" s="112">
        <v>946</v>
      </c>
      <c r="K112" s="24">
        <f>IFERROR(J112/J117,"-")</f>
        <v>0.49015544041450776</v>
      </c>
      <c r="L112" s="112">
        <f t="shared" si="127"/>
        <v>87761.246300211424</v>
      </c>
      <c r="M112" s="84">
        <f>IFERROR(J112/$R$22,0)</f>
        <v>5.8955502929078897E-2</v>
      </c>
      <c r="P112" s="41"/>
      <c r="Q112" s="41"/>
      <c r="R112" s="41"/>
    </row>
    <row r="113" spans="2:18" s="15" customFormat="1" ht="24.95" customHeight="1">
      <c r="B113" s="222"/>
      <c r="C113" s="282"/>
      <c r="D113" s="286"/>
      <c r="E113" s="106">
        <v>2</v>
      </c>
      <c r="F113" s="109" t="s">
        <v>208</v>
      </c>
      <c r="G113" s="28" t="s">
        <v>209</v>
      </c>
      <c r="H113" s="175">
        <v>81149125</v>
      </c>
      <c r="I113" s="25">
        <f t="shared" ref="I113" si="202">IFERROR(H113/H117,"-")</f>
        <v>0.14167341943177958</v>
      </c>
      <c r="J113" s="113">
        <v>1327</v>
      </c>
      <c r="K113" s="25">
        <f t="shared" ref="K113" si="203">IFERROR(J113/J117,"-")</f>
        <v>0.68756476683937828</v>
      </c>
      <c r="L113" s="113">
        <f t="shared" si="127"/>
        <v>61152.317256970608</v>
      </c>
      <c r="M113" s="81">
        <f t="shared" ref="M113:M117" si="204">IFERROR(J113/$R$22,0)</f>
        <v>8.2699738252523997E-2</v>
      </c>
      <c r="P113" s="41"/>
      <c r="Q113" s="41"/>
      <c r="R113" s="41"/>
    </row>
    <row r="114" spans="2:18" s="15" customFormat="1" ht="24.95" customHeight="1">
      <c r="B114" s="222"/>
      <c r="C114" s="282"/>
      <c r="D114" s="286"/>
      <c r="E114" s="106">
        <v>3</v>
      </c>
      <c r="F114" s="109" t="s">
        <v>212</v>
      </c>
      <c r="G114" s="29" t="s">
        <v>213</v>
      </c>
      <c r="H114" s="175">
        <v>44248286</v>
      </c>
      <c r="I114" s="25">
        <f t="shared" ref="I114" si="205">IFERROR(H114/H117,"-")</f>
        <v>7.7250444556430403E-2</v>
      </c>
      <c r="J114" s="113">
        <v>798</v>
      </c>
      <c r="K114" s="25">
        <f t="shared" ref="K114" si="206">IFERROR(J114/J117,"-")</f>
        <v>0.41347150259067356</v>
      </c>
      <c r="L114" s="113">
        <f t="shared" si="127"/>
        <v>55448.979949874687</v>
      </c>
      <c r="M114" s="81">
        <f t="shared" si="204"/>
        <v>4.9732020441231463E-2</v>
      </c>
      <c r="P114" s="41"/>
      <c r="Q114" s="41"/>
      <c r="R114" s="41"/>
    </row>
    <row r="115" spans="2:18" s="15" customFormat="1" ht="24.95" customHeight="1">
      <c r="B115" s="222"/>
      <c r="C115" s="282"/>
      <c r="D115" s="286"/>
      <c r="E115" s="106">
        <v>4</v>
      </c>
      <c r="F115" s="109" t="s">
        <v>210</v>
      </c>
      <c r="G115" s="29" t="s">
        <v>211</v>
      </c>
      <c r="H115" s="175">
        <v>40955700</v>
      </c>
      <c r="I115" s="25">
        <f t="shared" ref="I115" si="207">IFERROR(H115/H117,"-")</f>
        <v>7.1502114954685406E-2</v>
      </c>
      <c r="J115" s="113">
        <v>1139</v>
      </c>
      <c r="K115" s="25">
        <f t="shared" ref="K115" si="208">IFERROR(J115/J117,"-")</f>
        <v>0.59015544041450774</v>
      </c>
      <c r="L115" s="113">
        <f t="shared" si="127"/>
        <v>35957.594381035997</v>
      </c>
      <c r="M115" s="81">
        <f t="shared" si="204"/>
        <v>7.0983422659852927E-2</v>
      </c>
      <c r="P115" s="41"/>
      <c r="Q115" s="41"/>
      <c r="R115" s="41"/>
    </row>
    <row r="116" spans="2:18" s="15" customFormat="1" ht="24.95" customHeight="1">
      <c r="B116" s="222"/>
      <c r="C116" s="282"/>
      <c r="D116" s="286"/>
      <c r="E116" s="107">
        <v>5</v>
      </c>
      <c r="F116" s="110" t="s">
        <v>214</v>
      </c>
      <c r="G116" s="30" t="s">
        <v>215</v>
      </c>
      <c r="H116" s="176">
        <v>37496571</v>
      </c>
      <c r="I116" s="40">
        <f t="shared" ref="I116" si="209">IFERROR(H116/H117,"-")</f>
        <v>6.5463027858113101E-2</v>
      </c>
      <c r="J116" s="114">
        <v>784</v>
      </c>
      <c r="K116" s="40">
        <f t="shared" ref="K116" si="210">IFERROR(J116/J117,"-")</f>
        <v>0.40621761658031086</v>
      </c>
      <c r="L116" s="114">
        <f t="shared" si="127"/>
        <v>47827.258928571428</v>
      </c>
      <c r="M116" s="82">
        <f t="shared" si="204"/>
        <v>4.8859528854543186E-2</v>
      </c>
      <c r="P116" s="41"/>
      <c r="Q116" s="41"/>
      <c r="R116" s="41"/>
    </row>
    <row r="117" spans="2:18" s="15" customFormat="1" ht="24.95" customHeight="1">
      <c r="B117" s="223"/>
      <c r="C117" s="283"/>
      <c r="D117" s="287"/>
      <c r="E117" s="115" t="s">
        <v>107</v>
      </c>
      <c r="F117" s="118"/>
      <c r="G117" s="120"/>
      <c r="H117" s="177">
        <v>572790050</v>
      </c>
      <c r="I117" s="26" t="s">
        <v>195</v>
      </c>
      <c r="J117" s="142">
        <v>1930</v>
      </c>
      <c r="K117" s="26" t="s">
        <v>105</v>
      </c>
      <c r="L117" s="142">
        <f t="shared" si="127"/>
        <v>296782.40932642488</v>
      </c>
      <c r="M117" s="83">
        <f t="shared" si="204"/>
        <v>0.12027919730774024</v>
      </c>
      <c r="P117" s="41"/>
      <c r="Q117" s="41"/>
      <c r="R117" s="41"/>
    </row>
    <row r="118" spans="2:18" s="15" customFormat="1" ht="24.95" customHeight="1">
      <c r="B118" s="247">
        <v>20</v>
      </c>
      <c r="C118" s="281" t="s">
        <v>95</v>
      </c>
      <c r="D118" s="285">
        <f t="shared" ref="D118" si="211">VLOOKUP(C118,$Q$4:$R$77,2,FALSE)</f>
        <v>25098</v>
      </c>
      <c r="E118" s="105">
        <v>1</v>
      </c>
      <c r="F118" s="108" t="s">
        <v>206</v>
      </c>
      <c r="G118" s="111" t="s">
        <v>207</v>
      </c>
      <c r="H118" s="174">
        <v>147539973</v>
      </c>
      <c r="I118" s="24">
        <f t="shared" ref="I118" si="212">IFERROR(H118/H123,"-")</f>
        <v>0.17079960496824817</v>
      </c>
      <c r="J118" s="112">
        <v>1448</v>
      </c>
      <c r="K118" s="24">
        <f t="shared" ref="K118" si="213">IFERROR(J118/J123,"-")</f>
        <v>0.51788268955650929</v>
      </c>
      <c r="L118" s="112">
        <f t="shared" si="127"/>
        <v>101892.24654696132</v>
      </c>
      <c r="M118" s="84">
        <f>IFERROR(J118/$R$23,0)</f>
        <v>5.7693840146625229E-2</v>
      </c>
      <c r="P118" s="41"/>
      <c r="Q118" s="41"/>
      <c r="R118" s="41"/>
    </row>
    <row r="119" spans="2:18" s="15" customFormat="1" ht="24.95" customHeight="1">
      <c r="B119" s="222"/>
      <c r="C119" s="282"/>
      <c r="D119" s="286"/>
      <c r="E119" s="106">
        <v>2</v>
      </c>
      <c r="F119" s="109" t="s">
        <v>208</v>
      </c>
      <c r="G119" s="28" t="s">
        <v>209</v>
      </c>
      <c r="H119" s="175">
        <v>137194386</v>
      </c>
      <c r="I119" s="25">
        <f t="shared" ref="I119" si="214">IFERROR(H119/H123,"-")</f>
        <v>0.15882303931736083</v>
      </c>
      <c r="J119" s="113">
        <v>2003</v>
      </c>
      <c r="K119" s="25">
        <f t="shared" ref="K119" si="215">IFERROR(J119/J123,"-")</f>
        <v>0.71638054363376247</v>
      </c>
      <c r="L119" s="113">
        <f t="shared" si="127"/>
        <v>68494.45132301547</v>
      </c>
      <c r="M119" s="81">
        <f t="shared" ref="M119:M123" si="216">IFERROR(J119/$R$23,0)</f>
        <v>7.9807155948681166E-2</v>
      </c>
      <c r="P119" s="41"/>
      <c r="Q119" s="41"/>
      <c r="R119" s="41"/>
    </row>
    <row r="120" spans="2:18" s="15" customFormat="1" ht="24.95" customHeight="1">
      <c r="B120" s="222"/>
      <c r="C120" s="282"/>
      <c r="D120" s="286"/>
      <c r="E120" s="106">
        <v>3</v>
      </c>
      <c r="F120" s="109" t="s">
        <v>212</v>
      </c>
      <c r="G120" s="29" t="s">
        <v>213</v>
      </c>
      <c r="H120" s="175">
        <v>63042312</v>
      </c>
      <c r="I120" s="25">
        <f t="shared" ref="I120" si="217">IFERROR(H120/H123,"-")</f>
        <v>7.2980913354817073E-2</v>
      </c>
      <c r="J120" s="113">
        <v>1151</v>
      </c>
      <c r="K120" s="25">
        <f t="shared" ref="K120" si="218">IFERROR(J120/J123,"-")</f>
        <v>0.41165951359084407</v>
      </c>
      <c r="L120" s="113">
        <f t="shared" si="127"/>
        <v>54771.774109470025</v>
      </c>
      <c r="M120" s="81">
        <f t="shared" si="216"/>
        <v>4.5860227906606106E-2</v>
      </c>
      <c r="P120" s="41"/>
      <c r="Q120" s="41"/>
      <c r="R120" s="41"/>
    </row>
    <row r="121" spans="2:18" s="15" customFormat="1" ht="24.95" customHeight="1">
      <c r="B121" s="222"/>
      <c r="C121" s="282"/>
      <c r="D121" s="286"/>
      <c r="E121" s="106">
        <v>4</v>
      </c>
      <c r="F121" s="109" t="s">
        <v>210</v>
      </c>
      <c r="G121" s="29" t="s">
        <v>211</v>
      </c>
      <c r="H121" s="175">
        <v>62327498</v>
      </c>
      <c r="I121" s="25">
        <f t="shared" ref="I121" si="219">IFERROR(H121/H123,"-")</f>
        <v>7.2153409144647712E-2</v>
      </c>
      <c r="J121" s="113">
        <v>1608</v>
      </c>
      <c r="K121" s="25">
        <f t="shared" ref="K121" si="220">IFERROR(J121/J123,"-")</f>
        <v>0.57510729613733902</v>
      </c>
      <c r="L121" s="113">
        <f t="shared" si="127"/>
        <v>38760.881840796021</v>
      </c>
      <c r="M121" s="81">
        <f t="shared" si="216"/>
        <v>6.406885010757829E-2</v>
      </c>
      <c r="P121" s="41"/>
      <c r="Q121" s="41"/>
      <c r="R121" s="41"/>
    </row>
    <row r="122" spans="2:18" s="15" customFormat="1" ht="24.95" customHeight="1">
      <c r="B122" s="222"/>
      <c r="C122" s="282"/>
      <c r="D122" s="286"/>
      <c r="E122" s="107">
        <v>5</v>
      </c>
      <c r="F122" s="110" t="s">
        <v>216</v>
      </c>
      <c r="G122" s="30" t="s">
        <v>217</v>
      </c>
      <c r="H122" s="176">
        <v>55428599</v>
      </c>
      <c r="I122" s="40">
        <f t="shared" ref="I122" si="221">IFERROR(H122/H123,"-")</f>
        <v>6.4166900810964864E-2</v>
      </c>
      <c r="J122" s="114">
        <v>671</v>
      </c>
      <c r="K122" s="40">
        <f t="shared" ref="K122" si="222">IFERROR(J122/J123,"-")</f>
        <v>0.2399856938483548</v>
      </c>
      <c r="L122" s="114">
        <f t="shared" si="127"/>
        <v>82605.959761549922</v>
      </c>
      <c r="M122" s="82">
        <f t="shared" si="216"/>
        <v>2.6735198023746912E-2</v>
      </c>
      <c r="P122" s="41"/>
      <c r="Q122" s="41"/>
      <c r="R122" s="41"/>
    </row>
    <row r="123" spans="2:18" s="15" customFormat="1" ht="24.95" customHeight="1">
      <c r="B123" s="223"/>
      <c r="C123" s="283"/>
      <c r="D123" s="287"/>
      <c r="E123" s="115" t="s">
        <v>107</v>
      </c>
      <c r="F123" s="118"/>
      <c r="G123" s="120"/>
      <c r="H123" s="177">
        <v>863819170</v>
      </c>
      <c r="I123" s="26" t="s">
        <v>195</v>
      </c>
      <c r="J123" s="142">
        <v>2796</v>
      </c>
      <c r="K123" s="26" t="s">
        <v>105</v>
      </c>
      <c r="L123" s="142">
        <f t="shared" si="127"/>
        <v>308948.20100143063</v>
      </c>
      <c r="M123" s="83">
        <f t="shared" si="216"/>
        <v>0.1114032990676548</v>
      </c>
      <c r="P123" s="41"/>
      <c r="Q123" s="41"/>
      <c r="R123" s="41"/>
    </row>
    <row r="124" spans="2:18" s="15" customFormat="1" ht="24.95" customHeight="1">
      <c r="B124" s="247">
        <v>21</v>
      </c>
      <c r="C124" s="281" t="s">
        <v>96</v>
      </c>
      <c r="D124" s="285">
        <f t="shared" ref="D124" si="223">VLOOKUP(C124,$Q$4:$R$77,2,FALSE)</f>
        <v>16365</v>
      </c>
      <c r="E124" s="105">
        <v>1</v>
      </c>
      <c r="F124" s="108" t="s">
        <v>206</v>
      </c>
      <c r="G124" s="111" t="s">
        <v>207</v>
      </c>
      <c r="H124" s="174">
        <v>107899546</v>
      </c>
      <c r="I124" s="24">
        <f t="shared" ref="I124" si="224">IFERROR(H124/H129,"-")</f>
        <v>0.16358704942437358</v>
      </c>
      <c r="J124" s="112">
        <v>1000</v>
      </c>
      <c r="K124" s="24">
        <f t="shared" ref="K124" si="225">IFERROR(J124/J129,"-")</f>
        <v>0.54525627044711011</v>
      </c>
      <c r="L124" s="112">
        <f t="shared" si="127"/>
        <v>107899.546</v>
      </c>
      <c r="M124" s="84">
        <f>IFERROR(J124/$R$24,0)</f>
        <v>6.1106018942865874E-2</v>
      </c>
      <c r="P124" s="41"/>
      <c r="Q124" s="41"/>
      <c r="R124" s="41"/>
    </row>
    <row r="125" spans="2:18" s="15" customFormat="1" ht="24.95" customHeight="1">
      <c r="B125" s="222"/>
      <c r="C125" s="282"/>
      <c r="D125" s="286"/>
      <c r="E125" s="106">
        <v>2</v>
      </c>
      <c r="F125" s="109" t="s">
        <v>208</v>
      </c>
      <c r="G125" s="28" t="s">
        <v>209</v>
      </c>
      <c r="H125" s="175">
        <v>90209741</v>
      </c>
      <c r="I125" s="25">
        <f t="shared" ref="I125" si="226">IFERROR(H125/H129,"-")</f>
        <v>0.13676744626457407</v>
      </c>
      <c r="J125" s="113">
        <v>1374</v>
      </c>
      <c r="K125" s="25">
        <f t="shared" ref="K125" si="227">IFERROR(J125/J129,"-")</f>
        <v>0.74918211559432935</v>
      </c>
      <c r="L125" s="113">
        <f t="shared" si="127"/>
        <v>65654.833333333328</v>
      </c>
      <c r="M125" s="81">
        <f t="shared" ref="M125:M129" si="228">IFERROR(J125/$R$24,0)</f>
        <v>8.3959670027497713E-2</v>
      </c>
      <c r="P125" s="41"/>
      <c r="Q125" s="41"/>
      <c r="R125" s="41"/>
    </row>
    <row r="126" spans="2:18" s="15" customFormat="1" ht="24.95" customHeight="1">
      <c r="B126" s="222"/>
      <c r="C126" s="282"/>
      <c r="D126" s="286"/>
      <c r="E126" s="106">
        <v>3</v>
      </c>
      <c r="F126" s="109" t="s">
        <v>210</v>
      </c>
      <c r="G126" s="29" t="s">
        <v>211</v>
      </c>
      <c r="H126" s="175">
        <v>46992395</v>
      </c>
      <c r="I126" s="25">
        <f t="shared" ref="I126" si="229">IFERROR(H126/H129,"-")</f>
        <v>7.124540860843552E-2</v>
      </c>
      <c r="J126" s="113">
        <v>1172</v>
      </c>
      <c r="K126" s="25">
        <f t="shared" ref="K126" si="230">IFERROR(J126/J129,"-")</f>
        <v>0.63904034896401307</v>
      </c>
      <c r="L126" s="113">
        <f t="shared" si="127"/>
        <v>40095.900170648463</v>
      </c>
      <c r="M126" s="81">
        <f t="shared" si="228"/>
        <v>7.1616254201038801E-2</v>
      </c>
      <c r="P126" s="41"/>
      <c r="Q126" s="41"/>
      <c r="R126" s="41"/>
    </row>
    <row r="127" spans="2:18" s="15" customFormat="1" ht="24.95" customHeight="1">
      <c r="B127" s="222"/>
      <c r="C127" s="282"/>
      <c r="D127" s="286"/>
      <c r="E127" s="106">
        <v>4</v>
      </c>
      <c r="F127" s="109" t="s">
        <v>212</v>
      </c>
      <c r="G127" s="29" t="s">
        <v>213</v>
      </c>
      <c r="H127" s="175">
        <v>44040172</v>
      </c>
      <c r="I127" s="25">
        <f t="shared" ref="I127" si="231">IFERROR(H127/H129,"-")</f>
        <v>6.676952833167539E-2</v>
      </c>
      <c r="J127" s="113">
        <v>887</v>
      </c>
      <c r="K127" s="25">
        <f t="shared" ref="K127" si="232">IFERROR(J127/J129,"-")</f>
        <v>0.48364231188658668</v>
      </c>
      <c r="L127" s="113">
        <f t="shared" si="127"/>
        <v>49650.701240135284</v>
      </c>
      <c r="M127" s="81">
        <f t="shared" si="228"/>
        <v>5.4201038802322028E-2</v>
      </c>
      <c r="P127" s="41"/>
      <c r="Q127" s="41"/>
      <c r="R127" s="41"/>
    </row>
    <row r="128" spans="2:18" s="15" customFormat="1" ht="24.95" customHeight="1">
      <c r="B128" s="222"/>
      <c r="C128" s="282"/>
      <c r="D128" s="286"/>
      <c r="E128" s="107">
        <v>5</v>
      </c>
      <c r="F128" s="110" t="s">
        <v>214</v>
      </c>
      <c r="G128" s="30" t="s">
        <v>215</v>
      </c>
      <c r="H128" s="176">
        <v>36743451</v>
      </c>
      <c r="I128" s="40">
        <f t="shared" ref="I128" si="233">IFERROR(H128/H129,"-")</f>
        <v>5.5706932583006866E-2</v>
      </c>
      <c r="J128" s="114">
        <v>742</v>
      </c>
      <c r="K128" s="40">
        <f t="shared" ref="K128" si="234">IFERROR(J128/J129,"-")</f>
        <v>0.40458015267175573</v>
      </c>
      <c r="L128" s="114">
        <f t="shared" si="127"/>
        <v>49519.47574123989</v>
      </c>
      <c r="M128" s="82">
        <f t="shared" si="228"/>
        <v>4.5340666055606479E-2</v>
      </c>
      <c r="P128" s="41"/>
      <c r="Q128" s="41"/>
      <c r="R128" s="41"/>
    </row>
    <row r="129" spans="2:18" s="15" customFormat="1" ht="24.95" customHeight="1">
      <c r="B129" s="223"/>
      <c r="C129" s="283"/>
      <c r="D129" s="287"/>
      <c r="E129" s="115" t="s">
        <v>107</v>
      </c>
      <c r="F129" s="118"/>
      <c r="G129" s="120"/>
      <c r="H129" s="177">
        <v>659584890</v>
      </c>
      <c r="I129" s="26" t="s">
        <v>195</v>
      </c>
      <c r="J129" s="142">
        <v>1834</v>
      </c>
      <c r="K129" s="26" t="s">
        <v>105</v>
      </c>
      <c r="L129" s="142">
        <f t="shared" si="127"/>
        <v>359642.7971646674</v>
      </c>
      <c r="M129" s="83">
        <f t="shared" si="228"/>
        <v>0.11206843874121601</v>
      </c>
      <c r="P129" s="41"/>
      <c r="Q129" s="41"/>
      <c r="R129" s="41"/>
    </row>
    <row r="130" spans="2:18" s="15" customFormat="1" ht="24.95" customHeight="1">
      <c r="B130" s="247">
        <v>22</v>
      </c>
      <c r="C130" s="281" t="s">
        <v>57</v>
      </c>
      <c r="D130" s="285">
        <f t="shared" ref="D130" si="235">VLOOKUP(C130,$Q$4:$R$77,2,FALSE)</f>
        <v>21781</v>
      </c>
      <c r="E130" s="105">
        <v>1</v>
      </c>
      <c r="F130" s="108" t="s">
        <v>208</v>
      </c>
      <c r="G130" s="111" t="s">
        <v>209</v>
      </c>
      <c r="H130" s="174">
        <v>94418857</v>
      </c>
      <c r="I130" s="24">
        <f t="shared" ref="I130" si="236">IFERROR(H130/H135,"-")</f>
        <v>0.14981555105514616</v>
      </c>
      <c r="J130" s="112">
        <v>1490</v>
      </c>
      <c r="K130" s="24">
        <f t="shared" ref="K130" si="237">IFERROR(J130/J135,"-")</f>
        <v>0.69463869463869465</v>
      </c>
      <c r="L130" s="112">
        <f t="shared" si="127"/>
        <v>63368.360402684564</v>
      </c>
      <c r="M130" s="84">
        <f>IFERROR(J130/$R$25,0)</f>
        <v>6.8408245718745694E-2</v>
      </c>
      <c r="P130" s="41"/>
      <c r="Q130" s="41"/>
      <c r="R130" s="41"/>
    </row>
    <row r="131" spans="2:18" s="15" customFormat="1" ht="24.95" customHeight="1">
      <c r="B131" s="222"/>
      <c r="C131" s="282"/>
      <c r="D131" s="286"/>
      <c r="E131" s="106">
        <v>2</v>
      </c>
      <c r="F131" s="109" t="s">
        <v>206</v>
      </c>
      <c r="G131" s="28" t="s">
        <v>207</v>
      </c>
      <c r="H131" s="175">
        <v>84620628</v>
      </c>
      <c r="I131" s="25">
        <f t="shared" ref="I131" si="238">IFERROR(H131/H135,"-")</f>
        <v>0.13426858169287656</v>
      </c>
      <c r="J131" s="113">
        <v>1110</v>
      </c>
      <c r="K131" s="25">
        <f t="shared" ref="K131" si="239">IFERROR(J131/J135,"-")</f>
        <v>0.5174825174825175</v>
      </c>
      <c r="L131" s="113">
        <f t="shared" si="127"/>
        <v>76234.8</v>
      </c>
      <c r="M131" s="81">
        <f t="shared" ref="M131:M135" si="240">IFERROR(J131/$R$25,0)</f>
        <v>5.0961847481750151E-2</v>
      </c>
      <c r="P131" s="41"/>
      <c r="Q131" s="41"/>
      <c r="R131" s="41"/>
    </row>
    <row r="132" spans="2:18" s="15" customFormat="1" ht="24.95" customHeight="1">
      <c r="B132" s="222"/>
      <c r="C132" s="282"/>
      <c r="D132" s="286"/>
      <c r="E132" s="106">
        <v>3</v>
      </c>
      <c r="F132" s="109" t="s">
        <v>214</v>
      </c>
      <c r="G132" s="29" t="s">
        <v>215</v>
      </c>
      <c r="H132" s="175">
        <v>48438141</v>
      </c>
      <c r="I132" s="25">
        <f t="shared" ref="I132" si="241">IFERROR(H132/H135,"-")</f>
        <v>7.685738862526019E-2</v>
      </c>
      <c r="J132" s="113">
        <v>855</v>
      </c>
      <c r="K132" s="25">
        <f t="shared" ref="K132" si="242">IFERROR(J132/J135,"-")</f>
        <v>0.39860139860139859</v>
      </c>
      <c r="L132" s="113">
        <f t="shared" si="127"/>
        <v>56652.796491228073</v>
      </c>
      <c r="M132" s="81">
        <f t="shared" si="240"/>
        <v>3.9254396033239977E-2</v>
      </c>
      <c r="P132" s="41"/>
      <c r="Q132" s="41"/>
      <c r="R132" s="41"/>
    </row>
    <row r="133" spans="2:18" s="15" customFormat="1" ht="24.95" customHeight="1">
      <c r="B133" s="222"/>
      <c r="C133" s="282"/>
      <c r="D133" s="286"/>
      <c r="E133" s="106">
        <v>4</v>
      </c>
      <c r="F133" s="109" t="s">
        <v>210</v>
      </c>
      <c r="G133" s="29" t="s">
        <v>211</v>
      </c>
      <c r="H133" s="175">
        <v>47568612</v>
      </c>
      <c r="I133" s="25">
        <f t="shared" ref="I133" si="243">IFERROR(H133/H135,"-")</f>
        <v>7.5477696364280686E-2</v>
      </c>
      <c r="J133" s="113">
        <v>1299</v>
      </c>
      <c r="K133" s="25">
        <f t="shared" ref="K133" si="244">IFERROR(J133/J135,"-")</f>
        <v>0.60559440559440558</v>
      </c>
      <c r="L133" s="113">
        <f t="shared" si="127"/>
        <v>36619.408775981523</v>
      </c>
      <c r="M133" s="81">
        <f t="shared" si="240"/>
        <v>5.9639135025940038E-2</v>
      </c>
      <c r="P133" s="41"/>
      <c r="Q133" s="41"/>
      <c r="R133" s="41"/>
    </row>
    <row r="134" spans="2:18" s="15" customFormat="1" ht="24.95" customHeight="1">
      <c r="B134" s="222"/>
      <c r="C134" s="282"/>
      <c r="D134" s="286"/>
      <c r="E134" s="107">
        <v>5</v>
      </c>
      <c r="F134" s="110" t="s">
        <v>212</v>
      </c>
      <c r="G134" s="30" t="s">
        <v>213</v>
      </c>
      <c r="H134" s="176">
        <v>46247305</v>
      </c>
      <c r="I134" s="40">
        <f t="shared" ref="I134" si="245">IFERROR(H134/H135,"-")</f>
        <v>7.3381162445023199E-2</v>
      </c>
      <c r="J134" s="114">
        <v>970</v>
      </c>
      <c r="K134" s="40">
        <f t="shared" ref="K134" si="246">IFERROR(J134/J135,"-")</f>
        <v>0.45221445221445222</v>
      </c>
      <c r="L134" s="114">
        <f t="shared" si="127"/>
        <v>47677.634020618556</v>
      </c>
      <c r="M134" s="82">
        <f t="shared" si="240"/>
        <v>4.4534227078646529E-2</v>
      </c>
      <c r="P134" s="41"/>
      <c r="Q134" s="41"/>
      <c r="R134" s="41"/>
    </row>
    <row r="135" spans="2:18" s="15" customFormat="1" ht="24.95" customHeight="1">
      <c r="B135" s="223"/>
      <c r="C135" s="283"/>
      <c r="D135" s="287"/>
      <c r="E135" s="115" t="s">
        <v>107</v>
      </c>
      <c r="F135" s="118"/>
      <c r="G135" s="120"/>
      <c r="H135" s="177">
        <v>630234020</v>
      </c>
      <c r="I135" s="26" t="s">
        <v>195</v>
      </c>
      <c r="J135" s="142">
        <v>2145</v>
      </c>
      <c r="K135" s="26" t="s">
        <v>105</v>
      </c>
      <c r="L135" s="142">
        <f t="shared" si="127"/>
        <v>293815.39393939392</v>
      </c>
      <c r="M135" s="83">
        <f t="shared" si="240"/>
        <v>9.8480326890409073E-2</v>
      </c>
      <c r="P135" s="41"/>
      <c r="Q135" s="41"/>
      <c r="R135" s="41"/>
    </row>
    <row r="136" spans="2:18" s="15" customFormat="1" ht="24.95" customHeight="1">
      <c r="B136" s="247">
        <v>23</v>
      </c>
      <c r="C136" s="281" t="s">
        <v>97</v>
      </c>
      <c r="D136" s="285">
        <f t="shared" ref="D136" si="247">VLOOKUP(C136,$Q$4:$R$77,2,FALSE)</f>
        <v>33821</v>
      </c>
      <c r="E136" s="105">
        <v>1</v>
      </c>
      <c r="F136" s="108" t="s">
        <v>208</v>
      </c>
      <c r="G136" s="111" t="s">
        <v>209</v>
      </c>
      <c r="H136" s="174">
        <v>201069081</v>
      </c>
      <c r="I136" s="24">
        <f t="shared" ref="I136" si="248">IFERROR(H136/H141,"-")</f>
        <v>0.13719778624113282</v>
      </c>
      <c r="J136" s="112">
        <v>2939</v>
      </c>
      <c r="K136" s="24">
        <f t="shared" ref="K136" si="249">IFERROR(J136/J141,"-")</f>
        <v>0.71858190709046454</v>
      </c>
      <c r="L136" s="112">
        <f t="shared" si="127"/>
        <v>68414.113984348412</v>
      </c>
      <c r="M136" s="84">
        <f>IFERROR(J136/$R$26,0)</f>
        <v>8.6898672422459425E-2</v>
      </c>
      <c r="P136" s="41"/>
      <c r="Q136" s="41"/>
      <c r="R136" s="41"/>
    </row>
    <row r="137" spans="2:18" s="15" customFormat="1" ht="24.95" customHeight="1">
      <c r="B137" s="222"/>
      <c r="C137" s="282"/>
      <c r="D137" s="286"/>
      <c r="E137" s="106">
        <v>2</v>
      </c>
      <c r="F137" s="109" t="s">
        <v>206</v>
      </c>
      <c r="G137" s="28" t="s">
        <v>207</v>
      </c>
      <c r="H137" s="175">
        <v>195497217</v>
      </c>
      <c r="I137" s="25">
        <f t="shared" ref="I137" si="250">IFERROR(H137/H141,"-")</f>
        <v>0.13339587198243752</v>
      </c>
      <c r="J137" s="113">
        <v>2011</v>
      </c>
      <c r="K137" s="25">
        <f t="shared" ref="K137" si="251">IFERROR(J137/J141,"-")</f>
        <v>0.49168704156479215</v>
      </c>
      <c r="L137" s="113">
        <f t="shared" si="127"/>
        <v>97213.93187468921</v>
      </c>
      <c r="M137" s="81">
        <f t="shared" ref="M137:M141" si="252">IFERROR(J137/$R$26,0)</f>
        <v>5.9460098755211258E-2</v>
      </c>
      <c r="P137" s="41"/>
      <c r="Q137" s="41"/>
      <c r="R137" s="41"/>
    </row>
    <row r="138" spans="2:18" s="15" customFormat="1" ht="24.95" customHeight="1">
      <c r="B138" s="222"/>
      <c r="C138" s="282"/>
      <c r="D138" s="286"/>
      <c r="E138" s="106">
        <v>3</v>
      </c>
      <c r="F138" s="109" t="s">
        <v>212</v>
      </c>
      <c r="G138" s="29" t="s">
        <v>213</v>
      </c>
      <c r="H138" s="175">
        <v>108265615</v>
      </c>
      <c r="I138" s="25">
        <f t="shared" ref="I138" si="253">IFERROR(H138/H141,"-")</f>
        <v>7.387412639556841E-2</v>
      </c>
      <c r="J138" s="113">
        <v>1782</v>
      </c>
      <c r="K138" s="25">
        <f t="shared" ref="K138" si="254">IFERROR(J138/J141,"-")</f>
        <v>0.4356968215158924</v>
      </c>
      <c r="L138" s="113">
        <f t="shared" ref="L138:L201" si="255">IFERROR(H138/J138,"-")</f>
        <v>60755.115039281707</v>
      </c>
      <c r="M138" s="81">
        <f t="shared" si="252"/>
        <v>5.2689157623961445E-2</v>
      </c>
      <c r="P138" s="41"/>
      <c r="Q138" s="41"/>
      <c r="R138" s="41"/>
    </row>
    <row r="139" spans="2:18" s="15" customFormat="1" ht="24.95" customHeight="1">
      <c r="B139" s="222"/>
      <c r="C139" s="282"/>
      <c r="D139" s="286"/>
      <c r="E139" s="106">
        <v>4</v>
      </c>
      <c r="F139" s="109" t="s">
        <v>210</v>
      </c>
      <c r="G139" s="29" t="s">
        <v>211</v>
      </c>
      <c r="H139" s="175">
        <v>105655795</v>
      </c>
      <c r="I139" s="25">
        <f t="shared" ref="I139" si="256">IFERROR(H139/H141,"-")</f>
        <v>7.2093337799395182E-2</v>
      </c>
      <c r="J139" s="113">
        <v>2525</v>
      </c>
      <c r="K139" s="25">
        <f t="shared" ref="K139" si="257">IFERROR(J139/J141,"-")</f>
        <v>0.61735941320293397</v>
      </c>
      <c r="L139" s="113">
        <f t="shared" si="255"/>
        <v>41843.879207920792</v>
      </c>
      <c r="M139" s="81">
        <f t="shared" si="252"/>
        <v>7.4657757014872414E-2</v>
      </c>
      <c r="P139" s="41"/>
      <c r="Q139" s="41"/>
      <c r="R139" s="41"/>
    </row>
    <row r="140" spans="2:18" s="15" customFormat="1" ht="24.95" customHeight="1">
      <c r="B140" s="222"/>
      <c r="C140" s="282"/>
      <c r="D140" s="286"/>
      <c r="E140" s="107">
        <v>5</v>
      </c>
      <c r="F140" s="110" t="s">
        <v>214</v>
      </c>
      <c r="G140" s="30" t="s">
        <v>215</v>
      </c>
      <c r="H140" s="176">
        <v>89100382</v>
      </c>
      <c r="I140" s="40">
        <f t="shared" ref="I140" si="258">IFERROR(H140/H141,"-")</f>
        <v>6.0796891808737513E-2</v>
      </c>
      <c r="J140" s="114">
        <v>1620</v>
      </c>
      <c r="K140" s="40">
        <f t="shared" ref="K140" si="259">IFERROR(J140/J141,"-")</f>
        <v>0.39608801955990219</v>
      </c>
      <c r="L140" s="114">
        <f t="shared" si="255"/>
        <v>55000.235802469135</v>
      </c>
      <c r="M140" s="82">
        <f t="shared" si="252"/>
        <v>4.7899234203601315E-2</v>
      </c>
      <c r="P140" s="41"/>
      <c r="Q140" s="41"/>
      <c r="R140" s="41"/>
    </row>
    <row r="141" spans="2:18" s="15" customFormat="1" ht="24.95" customHeight="1">
      <c r="B141" s="223"/>
      <c r="C141" s="283"/>
      <c r="D141" s="287"/>
      <c r="E141" s="115" t="s">
        <v>107</v>
      </c>
      <c r="F141" s="118"/>
      <c r="G141" s="120"/>
      <c r="H141" s="177">
        <v>1465541730</v>
      </c>
      <c r="I141" s="26" t="s">
        <v>195</v>
      </c>
      <c r="J141" s="142">
        <v>4090</v>
      </c>
      <c r="K141" s="26" t="s">
        <v>105</v>
      </c>
      <c r="L141" s="142">
        <f t="shared" si="255"/>
        <v>358323.16136919317</v>
      </c>
      <c r="M141" s="83">
        <f t="shared" si="252"/>
        <v>0.12093078264983294</v>
      </c>
      <c r="P141" s="41"/>
      <c r="Q141" s="41"/>
      <c r="R141" s="41"/>
    </row>
    <row r="142" spans="2:18" s="15" customFormat="1" ht="24.95" customHeight="1">
      <c r="B142" s="247">
        <v>24</v>
      </c>
      <c r="C142" s="281" t="s">
        <v>98</v>
      </c>
      <c r="D142" s="285">
        <f t="shared" ref="D142" si="260">VLOOKUP(C142,$Q$4:$R$77,2,FALSE)</f>
        <v>15444</v>
      </c>
      <c r="E142" s="105">
        <v>1</v>
      </c>
      <c r="F142" s="108" t="s">
        <v>206</v>
      </c>
      <c r="G142" s="111" t="s">
        <v>207</v>
      </c>
      <c r="H142" s="174">
        <v>96689978</v>
      </c>
      <c r="I142" s="24">
        <f t="shared" ref="I142" si="261">IFERROR(H142/H147,"-")</f>
        <v>0.16953261360945152</v>
      </c>
      <c r="J142" s="112">
        <v>989</v>
      </c>
      <c r="K142" s="24">
        <f t="shared" ref="K142" si="262">IFERROR(J142/J147,"-")</f>
        <v>0.48863636363636365</v>
      </c>
      <c r="L142" s="112">
        <f t="shared" si="255"/>
        <v>97765.397371081897</v>
      </c>
      <c r="M142" s="84">
        <f>IFERROR(J142/$R$27,0)</f>
        <v>6.4037814037814042E-2</v>
      </c>
      <c r="P142" s="41"/>
      <c r="Q142" s="41"/>
      <c r="R142" s="41"/>
    </row>
    <row r="143" spans="2:18" s="15" customFormat="1" ht="24.95" customHeight="1">
      <c r="B143" s="222"/>
      <c r="C143" s="282"/>
      <c r="D143" s="286"/>
      <c r="E143" s="106">
        <v>2</v>
      </c>
      <c r="F143" s="109" t="s">
        <v>208</v>
      </c>
      <c r="G143" s="28" t="s">
        <v>209</v>
      </c>
      <c r="H143" s="175">
        <v>87835277</v>
      </c>
      <c r="I143" s="25">
        <f t="shared" ref="I143" si="263">IFERROR(H143/H147,"-")</f>
        <v>0.15400710999148373</v>
      </c>
      <c r="J143" s="113">
        <v>1365</v>
      </c>
      <c r="K143" s="25">
        <f t="shared" ref="K143" si="264">IFERROR(J143/J147,"-")</f>
        <v>0.67440711462450598</v>
      </c>
      <c r="L143" s="113">
        <f t="shared" si="255"/>
        <v>64348.188278388276</v>
      </c>
      <c r="M143" s="81">
        <f t="shared" ref="M143:M147" si="265">IFERROR(J143/$R$27,0)</f>
        <v>8.8383838383838384E-2</v>
      </c>
      <c r="P143" s="41"/>
      <c r="Q143" s="41"/>
      <c r="R143" s="41"/>
    </row>
    <row r="144" spans="2:18" s="15" customFormat="1" ht="24.95" customHeight="1">
      <c r="B144" s="222"/>
      <c r="C144" s="282"/>
      <c r="D144" s="286"/>
      <c r="E144" s="106">
        <v>3</v>
      </c>
      <c r="F144" s="109" t="s">
        <v>210</v>
      </c>
      <c r="G144" s="29" t="s">
        <v>211</v>
      </c>
      <c r="H144" s="175">
        <v>43397849</v>
      </c>
      <c r="I144" s="25">
        <f t="shared" ref="I144" si="266">IFERROR(H144/H147,"-")</f>
        <v>7.609217540620726E-2</v>
      </c>
      <c r="J144" s="113">
        <v>1145</v>
      </c>
      <c r="K144" s="25">
        <f t="shared" ref="K144" si="267">IFERROR(J144/J147,"-")</f>
        <v>0.56571146245059289</v>
      </c>
      <c r="L144" s="113">
        <f t="shared" si="255"/>
        <v>37902.051528384276</v>
      </c>
      <c r="M144" s="81">
        <f t="shared" si="265"/>
        <v>7.4138824138824139E-2</v>
      </c>
      <c r="P144" s="41"/>
      <c r="Q144" s="41"/>
      <c r="R144" s="41"/>
    </row>
    <row r="145" spans="2:18" s="15" customFormat="1" ht="24.95" customHeight="1">
      <c r="B145" s="222"/>
      <c r="C145" s="282"/>
      <c r="D145" s="286"/>
      <c r="E145" s="106">
        <v>4</v>
      </c>
      <c r="F145" s="109" t="s">
        <v>214</v>
      </c>
      <c r="G145" s="29" t="s">
        <v>215</v>
      </c>
      <c r="H145" s="175">
        <v>41527714</v>
      </c>
      <c r="I145" s="25">
        <f t="shared" ref="I145" si="268">IFERROR(H145/H147,"-")</f>
        <v>7.2813150207209784E-2</v>
      </c>
      <c r="J145" s="113">
        <v>747</v>
      </c>
      <c r="K145" s="25">
        <f t="shared" ref="K145" si="269">IFERROR(J145/J147,"-")</f>
        <v>0.36907114624505927</v>
      </c>
      <c r="L145" s="113">
        <f t="shared" si="255"/>
        <v>55592.65595716198</v>
      </c>
      <c r="M145" s="81">
        <f t="shared" si="265"/>
        <v>4.8368298368298368E-2</v>
      </c>
      <c r="P145" s="41"/>
      <c r="Q145" s="41"/>
      <c r="R145" s="41"/>
    </row>
    <row r="146" spans="2:18" s="15" customFormat="1" ht="24.95" customHeight="1">
      <c r="B146" s="222"/>
      <c r="C146" s="282"/>
      <c r="D146" s="286"/>
      <c r="E146" s="107">
        <v>5</v>
      </c>
      <c r="F146" s="110" t="s">
        <v>212</v>
      </c>
      <c r="G146" s="30" t="s">
        <v>213</v>
      </c>
      <c r="H146" s="176">
        <v>38481341</v>
      </c>
      <c r="I146" s="40">
        <f t="shared" ref="I146" si="270">IFERROR(H146/H147,"-")</f>
        <v>6.7471753017945085E-2</v>
      </c>
      <c r="J146" s="114">
        <v>810</v>
      </c>
      <c r="K146" s="40">
        <f t="shared" ref="K146" si="271">IFERROR(J146/J147,"-")</f>
        <v>0.40019762845849804</v>
      </c>
      <c r="L146" s="114">
        <f t="shared" si="255"/>
        <v>47507.828395061726</v>
      </c>
      <c r="M146" s="82">
        <f t="shared" si="265"/>
        <v>5.2447552447552448E-2</v>
      </c>
      <c r="P146" s="41"/>
      <c r="Q146" s="41"/>
      <c r="R146" s="41"/>
    </row>
    <row r="147" spans="2:18" s="15" customFormat="1" ht="24.95" customHeight="1">
      <c r="B147" s="223"/>
      <c r="C147" s="283"/>
      <c r="D147" s="287"/>
      <c r="E147" s="115" t="s">
        <v>107</v>
      </c>
      <c r="F147" s="118"/>
      <c r="G147" s="120"/>
      <c r="H147" s="177">
        <v>570332610</v>
      </c>
      <c r="I147" s="26" t="s">
        <v>195</v>
      </c>
      <c r="J147" s="142">
        <v>2024</v>
      </c>
      <c r="K147" s="26" t="s">
        <v>105</v>
      </c>
      <c r="L147" s="142">
        <f t="shared" si="255"/>
        <v>281784.88636363635</v>
      </c>
      <c r="M147" s="83">
        <f t="shared" si="265"/>
        <v>0.13105413105413105</v>
      </c>
      <c r="P147" s="41"/>
      <c r="Q147" s="41"/>
      <c r="R147" s="41"/>
    </row>
    <row r="148" spans="2:18" s="15" customFormat="1" ht="24.95" customHeight="1">
      <c r="B148" s="247">
        <v>25</v>
      </c>
      <c r="C148" s="281" t="s">
        <v>99</v>
      </c>
      <c r="D148" s="285">
        <f t="shared" ref="D148" si="272">VLOOKUP(C148,$Q$4:$R$77,2,FALSE)</f>
        <v>10686</v>
      </c>
      <c r="E148" s="105">
        <v>1</v>
      </c>
      <c r="F148" s="108" t="s">
        <v>208</v>
      </c>
      <c r="G148" s="111" t="s">
        <v>209</v>
      </c>
      <c r="H148" s="174">
        <v>63164103</v>
      </c>
      <c r="I148" s="24">
        <f t="shared" ref="I148" si="273">IFERROR(H148/H153,"-")</f>
        <v>0.157390059744037</v>
      </c>
      <c r="J148" s="112">
        <v>1022</v>
      </c>
      <c r="K148" s="24">
        <f t="shared" ref="K148" si="274">IFERROR(J148/J153,"-")</f>
        <v>0.67637326273990739</v>
      </c>
      <c r="L148" s="112">
        <f t="shared" si="255"/>
        <v>61804.406066536205</v>
      </c>
      <c r="M148" s="84">
        <f>IFERROR(J148/$R$28,0)</f>
        <v>9.5639154033314619E-2</v>
      </c>
      <c r="P148" s="41"/>
      <c r="Q148" s="41"/>
      <c r="R148" s="41"/>
    </row>
    <row r="149" spans="2:18" s="15" customFormat="1" ht="24.95" customHeight="1">
      <c r="B149" s="222"/>
      <c r="C149" s="282"/>
      <c r="D149" s="286"/>
      <c r="E149" s="106">
        <v>2</v>
      </c>
      <c r="F149" s="109" t="s">
        <v>206</v>
      </c>
      <c r="G149" s="28" t="s">
        <v>207</v>
      </c>
      <c r="H149" s="175">
        <v>57877851</v>
      </c>
      <c r="I149" s="25">
        <f t="shared" ref="I149" si="275">IFERROR(H149/H153,"-")</f>
        <v>0.14421796549135624</v>
      </c>
      <c r="J149" s="113">
        <v>703</v>
      </c>
      <c r="K149" s="25">
        <f t="shared" ref="K149" si="276">IFERROR(J149/J153,"-")</f>
        <v>0.46525479814692255</v>
      </c>
      <c r="L149" s="113">
        <f t="shared" si="255"/>
        <v>82329.802275960174</v>
      </c>
      <c r="M149" s="81">
        <f t="shared" ref="M149:M153" si="277">IFERROR(J149/$R$28,0)</f>
        <v>6.5787011042485494E-2</v>
      </c>
      <c r="P149" s="41"/>
      <c r="Q149" s="41"/>
      <c r="R149" s="41"/>
    </row>
    <row r="150" spans="2:18" s="15" customFormat="1" ht="24.95" customHeight="1">
      <c r="B150" s="222"/>
      <c r="C150" s="282"/>
      <c r="D150" s="286"/>
      <c r="E150" s="106">
        <v>3</v>
      </c>
      <c r="F150" s="109" t="s">
        <v>210</v>
      </c>
      <c r="G150" s="29" t="s">
        <v>211</v>
      </c>
      <c r="H150" s="175">
        <v>37894065</v>
      </c>
      <c r="I150" s="25">
        <f t="shared" ref="I150" si="278">IFERROR(H150/H153,"-")</f>
        <v>9.4423080056949771E-2</v>
      </c>
      <c r="J150" s="113">
        <v>869</v>
      </c>
      <c r="K150" s="25">
        <f t="shared" ref="K150" si="279">IFERROR(J150/J153,"-")</f>
        <v>0.57511581733951023</v>
      </c>
      <c r="L150" s="113">
        <f t="shared" si="255"/>
        <v>43606.518987341769</v>
      </c>
      <c r="M150" s="81">
        <f t="shared" si="277"/>
        <v>8.1321355043982788E-2</v>
      </c>
      <c r="P150" s="41"/>
      <c r="Q150" s="41"/>
      <c r="R150" s="41"/>
    </row>
    <row r="151" spans="2:18" s="15" customFormat="1" ht="24.95" customHeight="1">
      <c r="B151" s="222"/>
      <c r="C151" s="282"/>
      <c r="D151" s="286"/>
      <c r="E151" s="106">
        <v>4</v>
      </c>
      <c r="F151" s="109" t="s">
        <v>212</v>
      </c>
      <c r="G151" s="29" t="s">
        <v>213</v>
      </c>
      <c r="H151" s="175">
        <v>30541938</v>
      </c>
      <c r="I151" s="25">
        <f t="shared" ref="I151" si="280">IFERROR(H151/H153,"-")</f>
        <v>7.6103312137887458E-2</v>
      </c>
      <c r="J151" s="113">
        <v>569</v>
      </c>
      <c r="K151" s="25">
        <f t="shared" ref="K151" si="281">IFERROR(J151/J153,"-")</f>
        <v>0.37657180675049634</v>
      </c>
      <c r="L151" s="113">
        <f t="shared" si="255"/>
        <v>53676.51669595782</v>
      </c>
      <c r="M151" s="81">
        <f t="shared" si="277"/>
        <v>5.3247239378626243E-2</v>
      </c>
      <c r="P151" s="41"/>
      <c r="Q151" s="41"/>
      <c r="R151" s="41"/>
    </row>
    <row r="152" spans="2:18" s="15" customFormat="1" ht="24.95" customHeight="1">
      <c r="B152" s="222"/>
      <c r="C152" s="282"/>
      <c r="D152" s="286"/>
      <c r="E152" s="107">
        <v>5</v>
      </c>
      <c r="F152" s="110" t="s">
        <v>214</v>
      </c>
      <c r="G152" s="30" t="s">
        <v>215</v>
      </c>
      <c r="H152" s="176">
        <v>29267653</v>
      </c>
      <c r="I152" s="40">
        <f t="shared" ref="I152" si="282">IFERROR(H152/H153,"-")</f>
        <v>7.2928094209423727E-2</v>
      </c>
      <c r="J152" s="114">
        <v>573</v>
      </c>
      <c r="K152" s="40">
        <f t="shared" ref="K152" si="283">IFERROR(J152/J153,"-")</f>
        <v>0.37921906022501656</v>
      </c>
      <c r="L152" s="114">
        <f t="shared" si="255"/>
        <v>51077.928446771381</v>
      </c>
      <c r="M152" s="82">
        <f t="shared" si="277"/>
        <v>5.3621560920830993E-2</v>
      </c>
      <c r="P152" s="41"/>
      <c r="Q152" s="41"/>
      <c r="R152" s="41"/>
    </row>
    <row r="153" spans="2:18" s="15" customFormat="1" ht="24.95" customHeight="1">
      <c r="B153" s="223"/>
      <c r="C153" s="283"/>
      <c r="D153" s="287"/>
      <c r="E153" s="115" t="s">
        <v>107</v>
      </c>
      <c r="F153" s="118"/>
      <c r="G153" s="120"/>
      <c r="H153" s="177">
        <v>401322060</v>
      </c>
      <c r="I153" s="26" t="s">
        <v>195</v>
      </c>
      <c r="J153" s="142">
        <v>1511</v>
      </c>
      <c r="K153" s="26" t="s">
        <v>105</v>
      </c>
      <c r="L153" s="142">
        <f t="shared" si="255"/>
        <v>265600.30443414958</v>
      </c>
      <c r="M153" s="83">
        <f t="shared" si="277"/>
        <v>0.14139996256784579</v>
      </c>
      <c r="P153" s="41"/>
      <c r="Q153" s="41"/>
      <c r="R153" s="41"/>
    </row>
    <row r="154" spans="2:18" s="15" customFormat="1" ht="24.95" customHeight="1">
      <c r="B154" s="247">
        <v>26</v>
      </c>
      <c r="C154" s="281" t="s">
        <v>31</v>
      </c>
      <c r="D154" s="285">
        <f t="shared" ref="D154" si="284">VLOOKUP(C154,$Q$4:$R$77,2,FALSE)</f>
        <v>146909</v>
      </c>
      <c r="E154" s="105">
        <v>1</v>
      </c>
      <c r="F154" s="108" t="s">
        <v>208</v>
      </c>
      <c r="G154" s="111" t="s">
        <v>209</v>
      </c>
      <c r="H154" s="174">
        <v>765638154</v>
      </c>
      <c r="I154" s="24">
        <f t="shared" ref="I154" si="285">IFERROR(H154/H159,"-")</f>
        <v>0.14786744060264304</v>
      </c>
      <c r="J154" s="112">
        <v>12238</v>
      </c>
      <c r="K154" s="24">
        <f t="shared" ref="K154" si="286">IFERROR(J154/J159,"-")</f>
        <v>0.71346120212207775</v>
      </c>
      <c r="L154" s="112">
        <f t="shared" si="255"/>
        <v>62562.359372446481</v>
      </c>
      <c r="M154" s="84">
        <f>IFERROR(J154/$R$29,0)</f>
        <v>8.3303269370835001E-2</v>
      </c>
      <c r="P154" s="41"/>
      <c r="Q154" s="41"/>
      <c r="R154" s="41"/>
    </row>
    <row r="155" spans="2:18" s="15" customFormat="1" ht="24.95" customHeight="1">
      <c r="B155" s="222"/>
      <c r="C155" s="282"/>
      <c r="D155" s="286"/>
      <c r="E155" s="106">
        <v>2</v>
      </c>
      <c r="F155" s="109" t="s">
        <v>206</v>
      </c>
      <c r="G155" s="28" t="s">
        <v>207</v>
      </c>
      <c r="H155" s="175">
        <v>757518708</v>
      </c>
      <c r="I155" s="25">
        <f t="shared" ref="I155" si="287">IFERROR(H155/H159,"-")</f>
        <v>0.1462993347123358</v>
      </c>
      <c r="J155" s="113">
        <v>8369</v>
      </c>
      <c r="K155" s="25">
        <f t="shared" ref="K155" si="288">IFERROR(J155/J159,"-")</f>
        <v>0.48790299073048449</v>
      </c>
      <c r="L155" s="113">
        <f t="shared" si="255"/>
        <v>90514.841438642616</v>
      </c>
      <c r="M155" s="81">
        <f t="shared" ref="M155:M159" si="289">IFERROR(J155/$R$29,0)</f>
        <v>5.6967238222300882E-2</v>
      </c>
      <c r="P155" s="41"/>
      <c r="Q155" s="41"/>
      <c r="R155" s="41"/>
    </row>
    <row r="156" spans="2:18" s="15" customFormat="1" ht="24.95" customHeight="1">
      <c r="B156" s="222"/>
      <c r="C156" s="282"/>
      <c r="D156" s="286"/>
      <c r="E156" s="106">
        <v>3</v>
      </c>
      <c r="F156" s="109" t="s">
        <v>210</v>
      </c>
      <c r="G156" s="29" t="s">
        <v>211</v>
      </c>
      <c r="H156" s="175">
        <v>414440358</v>
      </c>
      <c r="I156" s="25">
        <f t="shared" ref="I156" si="290">IFERROR(H156/H159,"-")</f>
        <v>8.0040727724631028E-2</v>
      </c>
      <c r="J156" s="113">
        <v>10456</v>
      </c>
      <c r="K156" s="25">
        <f t="shared" ref="K156" si="291">IFERROR(J156/J159,"-")</f>
        <v>0.6095726695038769</v>
      </c>
      <c r="L156" s="113">
        <f t="shared" si="255"/>
        <v>39636.606541698544</v>
      </c>
      <c r="M156" s="81">
        <f t="shared" si="289"/>
        <v>7.1173311369623377E-2</v>
      </c>
      <c r="P156" s="41"/>
      <c r="Q156" s="41"/>
      <c r="R156" s="41"/>
    </row>
    <row r="157" spans="2:18" s="15" customFormat="1" ht="24.95" customHeight="1">
      <c r="B157" s="222"/>
      <c r="C157" s="282"/>
      <c r="D157" s="286"/>
      <c r="E157" s="106">
        <v>4</v>
      </c>
      <c r="F157" s="109" t="s">
        <v>214</v>
      </c>
      <c r="G157" s="29" t="s">
        <v>215</v>
      </c>
      <c r="H157" s="175">
        <v>410581461</v>
      </c>
      <c r="I157" s="25">
        <f t="shared" ref="I157" si="292">IFERROR(H157/H159,"-")</f>
        <v>7.9295460237688076E-2</v>
      </c>
      <c r="J157" s="113">
        <v>6970</v>
      </c>
      <c r="K157" s="25">
        <f t="shared" ref="K157" si="293">IFERROR(J157/J159,"-")</f>
        <v>0.40634291377601583</v>
      </c>
      <c r="L157" s="113">
        <f t="shared" si="255"/>
        <v>58906.952797704449</v>
      </c>
      <c r="M157" s="81">
        <f t="shared" si="289"/>
        <v>4.744433628981206E-2</v>
      </c>
      <c r="P157" s="41"/>
      <c r="Q157" s="41"/>
      <c r="R157" s="41"/>
    </row>
    <row r="158" spans="2:18" s="15" customFormat="1" ht="24.95" customHeight="1">
      <c r="B158" s="222"/>
      <c r="C158" s="282"/>
      <c r="D158" s="286"/>
      <c r="E158" s="107">
        <v>5</v>
      </c>
      <c r="F158" s="110" t="s">
        <v>212</v>
      </c>
      <c r="G158" s="30" t="s">
        <v>213</v>
      </c>
      <c r="H158" s="176">
        <v>396177808</v>
      </c>
      <c r="I158" s="40">
        <f t="shared" ref="I158" si="294">IFERROR(H158/H159,"-")</f>
        <v>7.6513687551319862E-2</v>
      </c>
      <c r="J158" s="114">
        <v>7578</v>
      </c>
      <c r="K158" s="40">
        <f t="shared" ref="K158" si="295">IFERROR(J158/J159,"-")</f>
        <v>0.44178860840669271</v>
      </c>
      <c r="L158" s="114">
        <f t="shared" si="255"/>
        <v>52279.995777249933</v>
      </c>
      <c r="M158" s="82">
        <f t="shared" si="289"/>
        <v>5.1582952712223212E-2</v>
      </c>
      <c r="P158" s="41"/>
      <c r="Q158" s="41"/>
      <c r="R158" s="41"/>
    </row>
    <row r="159" spans="2:18" s="15" customFormat="1" ht="24.95" customHeight="1">
      <c r="B159" s="223"/>
      <c r="C159" s="283"/>
      <c r="D159" s="287"/>
      <c r="E159" s="115" t="s">
        <v>107</v>
      </c>
      <c r="F159" s="118"/>
      <c r="G159" s="120"/>
      <c r="H159" s="177">
        <v>5177868440</v>
      </c>
      <c r="I159" s="26" t="s">
        <v>195</v>
      </c>
      <c r="J159" s="142">
        <v>17153</v>
      </c>
      <c r="K159" s="26" t="s">
        <v>105</v>
      </c>
      <c r="L159" s="142">
        <f t="shared" si="255"/>
        <v>301863.72296391299</v>
      </c>
      <c r="M159" s="83">
        <f t="shared" si="289"/>
        <v>0.11675935443029359</v>
      </c>
      <c r="P159" s="41"/>
      <c r="Q159" s="41"/>
      <c r="R159" s="41"/>
    </row>
    <row r="160" spans="2:18" s="15" customFormat="1" ht="24.95" customHeight="1">
      <c r="B160" s="247">
        <v>27</v>
      </c>
      <c r="C160" s="281" t="s">
        <v>32</v>
      </c>
      <c r="D160" s="285">
        <f t="shared" ref="D160" si="296">VLOOKUP(C160,$Q$4:$R$77,2,FALSE)</f>
        <v>24767</v>
      </c>
      <c r="E160" s="105">
        <v>1</v>
      </c>
      <c r="F160" s="108" t="s">
        <v>208</v>
      </c>
      <c r="G160" s="111" t="s">
        <v>209</v>
      </c>
      <c r="H160" s="174">
        <v>140114597</v>
      </c>
      <c r="I160" s="24">
        <f t="shared" ref="I160" si="297">IFERROR(H160/H165,"-")</f>
        <v>0.16186458768084894</v>
      </c>
      <c r="J160" s="112">
        <v>2196</v>
      </c>
      <c r="K160" s="24">
        <f t="shared" ref="K160" si="298">IFERROR(J160/J165,"-")</f>
        <v>0.74089068825910931</v>
      </c>
      <c r="L160" s="112">
        <f t="shared" si="255"/>
        <v>63804.461293260472</v>
      </c>
      <c r="M160" s="84">
        <f>IFERROR(J160/$R$30,0)</f>
        <v>8.8666370573747322E-2</v>
      </c>
      <c r="P160" s="41"/>
      <c r="Q160" s="41"/>
      <c r="R160" s="41"/>
    </row>
    <row r="161" spans="2:18" s="15" customFormat="1" ht="24.95" customHeight="1">
      <c r="B161" s="222"/>
      <c r="C161" s="282"/>
      <c r="D161" s="286"/>
      <c r="E161" s="106">
        <v>2</v>
      </c>
      <c r="F161" s="109" t="s">
        <v>206</v>
      </c>
      <c r="G161" s="28" t="s">
        <v>207</v>
      </c>
      <c r="H161" s="175">
        <v>133007023</v>
      </c>
      <c r="I161" s="25">
        <f t="shared" ref="I161" si="299">IFERROR(H161/H165,"-")</f>
        <v>0.15365370487810198</v>
      </c>
      <c r="J161" s="113">
        <v>1483</v>
      </c>
      <c r="K161" s="25">
        <f t="shared" ref="K161" si="300">IFERROR(J161/J165,"-")</f>
        <v>0.50033738191632926</v>
      </c>
      <c r="L161" s="113">
        <f t="shared" si="255"/>
        <v>89687.810519217805</v>
      </c>
      <c r="M161" s="81">
        <f t="shared" ref="M161:M165" si="301">IFERROR(J161/$R$30,0)</f>
        <v>5.9878063552307507E-2</v>
      </c>
      <c r="P161" s="41"/>
      <c r="Q161" s="41"/>
      <c r="R161" s="41"/>
    </row>
    <row r="162" spans="2:18" s="15" customFormat="1" ht="24.95" customHeight="1">
      <c r="B162" s="222"/>
      <c r="C162" s="282"/>
      <c r="D162" s="286"/>
      <c r="E162" s="106">
        <v>3</v>
      </c>
      <c r="F162" s="109" t="s">
        <v>212</v>
      </c>
      <c r="G162" s="29" t="s">
        <v>213</v>
      </c>
      <c r="H162" s="175">
        <v>69881311</v>
      </c>
      <c r="I162" s="25">
        <f t="shared" ref="I162" si="302">IFERROR(H162/H165,"-")</f>
        <v>8.0728987798553017E-2</v>
      </c>
      <c r="J162" s="113">
        <v>1410</v>
      </c>
      <c r="K162" s="25">
        <f t="shared" ref="K162" si="303">IFERROR(J162/J165,"-")</f>
        <v>0.47570850202429149</v>
      </c>
      <c r="L162" s="113">
        <f t="shared" si="255"/>
        <v>49561.213475177305</v>
      </c>
      <c r="M162" s="81">
        <f t="shared" si="301"/>
        <v>5.6930593127952518E-2</v>
      </c>
      <c r="P162" s="41"/>
      <c r="Q162" s="41"/>
      <c r="R162" s="41"/>
    </row>
    <row r="163" spans="2:18" s="15" customFormat="1" ht="24.95" customHeight="1">
      <c r="B163" s="222"/>
      <c r="C163" s="282"/>
      <c r="D163" s="286"/>
      <c r="E163" s="106">
        <v>4</v>
      </c>
      <c r="F163" s="109" t="s">
        <v>210</v>
      </c>
      <c r="G163" s="29" t="s">
        <v>211</v>
      </c>
      <c r="H163" s="175">
        <v>68892502</v>
      </c>
      <c r="I163" s="25">
        <f t="shared" ref="I163" si="304">IFERROR(H163/H165,"-")</f>
        <v>7.9586685964861043E-2</v>
      </c>
      <c r="J163" s="113">
        <v>1858</v>
      </c>
      <c r="K163" s="25">
        <f t="shared" ref="K163" si="305">IFERROR(J163/J165,"-")</f>
        <v>0.62685560053981104</v>
      </c>
      <c r="L163" s="113">
        <f t="shared" si="255"/>
        <v>37078.849300322931</v>
      </c>
      <c r="M163" s="81">
        <f t="shared" si="301"/>
        <v>7.5019178745911894E-2</v>
      </c>
      <c r="P163" s="41"/>
      <c r="Q163" s="41"/>
      <c r="R163" s="41"/>
    </row>
    <row r="164" spans="2:18" s="15" customFormat="1" ht="24.95" customHeight="1">
      <c r="B164" s="222"/>
      <c r="C164" s="282"/>
      <c r="D164" s="286"/>
      <c r="E164" s="107">
        <v>5</v>
      </c>
      <c r="F164" s="110" t="s">
        <v>214</v>
      </c>
      <c r="G164" s="30" t="s">
        <v>215</v>
      </c>
      <c r="H164" s="176">
        <v>65311463</v>
      </c>
      <c r="I164" s="40">
        <f t="shared" ref="I164" si="306">IFERROR(H164/H165,"-")</f>
        <v>7.5449762235179699E-2</v>
      </c>
      <c r="J164" s="114">
        <v>1251</v>
      </c>
      <c r="K164" s="40">
        <f t="shared" ref="K164" si="307">IFERROR(J164/J165,"-")</f>
        <v>0.42206477732793524</v>
      </c>
      <c r="L164" s="114">
        <f t="shared" si="255"/>
        <v>52207.404476418866</v>
      </c>
      <c r="M164" s="82">
        <f t="shared" si="301"/>
        <v>5.0510760285864258E-2</v>
      </c>
      <c r="P164" s="41"/>
      <c r="Q164" s="41"/>
      <c r="R164" s="41"/>
    </row>
    <row r="165" spans="2:18" s="15" customFormat="1" ht="24.95" customHeight="1">
      <c r="B165" s="223"/>
      <c r="C165" s="283"/>
      <c r="D165" s="287"/>
      <c r="E165" s="115" t="s">
        <v>107</v>
      </c>
      <c r="F165" s="118"/>
      <c r="G165" s="120"/>
      <c r="H165" s="177">
        <v>865628480</v>
      </c>
      <c r="I165" s="26" t="s">
        <v>195</v>
      </c>
      <c r="J165" s="142">
        <v>2964</v>
      </c>
      <c r="K165" s="26" t="s">
        <v>105</v>
      </c>
      <c r="L165" s="142">
        <f t="shared" si="255"/>
        <v>292047.39541160595</v>
      </c>
      <c r="M165" s="83">
        <f t="shared" si="301"/>
        <v>0.11967537449024912</v>
      </c>
      <c r="P165" s="41"/>
      <c r="Q165" s="41"/>
      <c r="R165" s="41"/>
    </row>
    <row r="166" spans="2:18" s="15" customFormat="1" ht="24.95" customHeight="1">
      <c r="B166" s="247">
        <v>28</v>
      </c>
      <c r="C166" s="281" t="s">
        <v>33</v>
      </c>
      <c r="D166" s="285">
        <f t="shared" ref="D166" si="308">VLOOKUP(C166,$Q$4:$R$77,2,FALSE)</f>
        <v>21008</v>
      </c>
      <c r="E166" s="105">
        <v>1</v>
      </c>
      <c r="F166" s="108" t="s">
        <v>206</v>
      </c>
      <c r="G166" s="111" t="s">
        <v>207</v>
      </c>
      <c r="H166" s="174">
        <v>107440691</v>
      </c>
      <c r="I166" s="24">
        <f t="shared" ref="I166" si="309">IFERROR(H166/H171,"-")</f>
        <v>0.15637288469701768</v>
      </c>
      <c r="J166" s="112">
        <v>1093</v>
      </c>
      <c r="K166" s="24">
        <f t="shared" ref="K166" si="310">IFERROR(J166/J171,"-")</f>
        <v>0.46609808102345418</v>
      </c>
      <c r="L166" s="112">
        <f t="shared" si="255"/>
        <v>98298.893870082349</v>
      </c>
      <c r="M166" s="84">
        <f>IFERROR(J166/$R$31,0)</f>
        <v>5.202779893373953E-2</v>
      </c>
      <c r="P166" s="41"/>
      <c r="Q166" s="41"/>
      <c r="R166" s="41"/>
    </row>
    <row r="167" spans="2:18" s="15" customFormat="1" ht="24.95" customHeight="1">
      <c r="B167" s="222"/>
      <c r="C167" s="282"/>
      <c r="D167" s="286"/>
      <c r="E167" s="106">
        <v>2</v>
      </c>
      <c r="F167" s="109" t="s">
        <v>208</v>
      </c>
      <c r="G167" s="28" t="s">
        <v>209</v>
      </c>
      <c r="H167" s="175">
        <v>102729543</v>
      </c>
      <c r="I167" s="25">
        <f t="shared" ref="I167" si="311">IFERROR(H167/H171,"-")</f>
        <v>0.14951611752493588</v>
      </c>
      <c r="J167" s="113">
        <v>1722</v>
      </c>
      <c r="K167" s="25">
        <f t="shared" ref="K167" si="312">IFERROR(J167/J171,"-")</f>
        <v>0.73432835820895526</v>
      </c>
      <c r="L167" s="113">
        <f t="shared" si="255"/>
        <v>59657.109756097561</v>
      </c>
      <c r="M167" s="81">
        <f t="shared" ref="M167:M171" si="313">IFERROR(J167/$R$31,0)</f>
        <v>8.1968773800456973E-2</v>
      </c>
      <c r="P167" s="41"/>
      <c r="Q167" s="41"/>
      <c r="R167" s="41"/>
    </row>
    <row r="168" spans="2:18" s="15" customFormat="1" ht="24.95" customHeight="1">
      <c r="B168" s="222"/>
      <c r="C168" s="282"/>
      <c r="D168" s="286"/>
      <c r="E168" s="106">
        <v>3</v>
      </c>
      <c r="F168" s="109" t="s">
        <v>210</v>
      </c>
      <c r="G168" s="29" t="s">
        <v>211</v>
      </c>
      <c r="H168" s="175">
        <v>58687989</v>
      </c>
      <c r="I168" s="25">
        <f t="shared" ref="I168" si="314">IFERROR(H168/H171,"-")</f>
        <v>8.5416521911580431E-2</v>
      </c>
      <c r="J168" s="113">
        <v>1472</v>
      </c>
      <c r="K168" s="25">
        <f t="shared" ref="K168" si="315">IFERROR(J168/J171,"-")</f>
        <v>0.62771855010660982</v>
      </c>
      <c r="L168" s="113">
        <f t="shared" si="255"/>
        <v>39869.557744565216</v>
      </c>
      <c r="M168" s="81">
        <f t="shared" si="313"/>
        <v>7.0068545316070069E-2</v>
      </c>
      <c r="P168" s="41"/>
      <c r="Q168" s="41"/>
      <c r="R168" s="41"/>
    </row>
    <row r="169" spans="2:18" s="15" customFormat="1" ht="24.95" customHeight="1">
      <c r="B169" s="222"/>
      <c r="C169" s="282"/>
      <c r="D169" s="286"/>
      <c r="E169" s="106">
        <v>4</v>
      </c>
      <c r="F169" s="109" t="s">
        <v>212</v>
      </c>
      <c r="G169" s="29" t="s">
        <v>213</v>
      </c>
      <c r="H169" s="175">
        <v>55218377</v>
      </c>
      <c r="I169" s="25">
        <f t="shared" ref="I169" si="316">IFERROR(H169/H171,"-")</f>
        <v>8.0366729024271208E-2</v>
      </c>
      <c r="J169" s="113">
        <v>1029</v>
      </c>
      <c r="K169" s="25">
        <f t="shared" ref="K169" si="317">IFERROR(J169/J171,"-")</f>
        <v>0.43880597014925371</v>
      </c>
      <c r="L169" s="113">
        <f t="shared" si="255"/>
        <v>53662.173955296406</v>
      </c>
      <c r="M169" s="81">
        <f t="shared" si="313"/>
        <v>4.8981340441736479E-2</v>
      </c>
      <c r="P169" s="41"/>
      <c r="Q169" s="41"/>
      <c r="R169" s="41"/>
    </row>
    <row r="170" spans="2:18" s="15" customFormat="1" ht="24.95" customHeight="1">
      <c r="B170" s="222"/>
      <c r="C170" s="282"/>
      <c r="D170" s="286"/>
      <c r="E170" s="107">
        <v>5</v>
      </c>
      <c r="F170" s="110" t="s">
        <v>214</v>
      </c>
      <c r="G170" s="30" t="s">
        <v>215</v>
      </c>
      <c r="H170" s="176">
        <v>51430309</v>
      </c>
      <c r="I170" s="40">
        <f t="shared" ref="I170" si="318">IFERROR(H170/H171,"-")</f>
        <v>7.4853444298761923E-2</v>
      </c>
      <c r="J170" s="114">
        <v>980</v>
      </c>
      <c r="K170" s="40">
        <f t="shared" ref="K170" si="319">IFERROR(J170/J171,"-")</f>
        <v>0.41791044776119401</v>
      </c>
      <c r="L170" s="114">
        <f t="shared" si="255"/>
        <v>52479.907142857141</v>
      </c>
      <c r="M170" s="82">
        <f t="shared" si="313"/>
        <v>4.6648895658796652E-2</v>
      </c>
      <c r="P170" s="41"/>
      <c r="Q170" s="41"/>
      <c r="R170" s="41"/>
    </row>
    <row r="171" spans="2:18" s="15" customFormat="1" ht="24.95" customHeight="1">
      <c r="B171" s="223"/>
      <c r="C171" s="283"/>
      <c r="D171" s="287"/>
      <c r="E171" s="115" t="s">
        <v>107</v>
      </c>
      <c r="F171" s="118"/>
      <c r="G171" s="120"/>
      <c r="H171" s="177">
        <v>687080060</v>
      </c>
      <c r="I171" s="26" t="s">
        <v>195</v>
      </c>
      <c r="J171" s="142">
        <v>2345</v>
      </c>
      <c r="K171" s="26" t="s">
        <v>105</v>
      </c>
      <c r="L171" s="142">
        <f t="shared" si="255"/>
        <v>292997.89339019189</v>
      </c>
      <c r="M171" s="83">
        <f t="shared" si="313"/>
        <v>0.11162414318354913</v>
      </c>
      <c r="P171" s="41"/>
      <c r="Q171" s="41"/>
      <c r="R171" s="41"/>
    </row>
    <row r="172" spans="2:18" s="15" customFormat="1" ht="24.95" customHeight="1">
      <c r="B172" s="247">
        <v>29</v>
      </c>
      <c r="C172" s="281" t="s">
        <v>34</v>
      </c>
      <c r="D172" s="285">
        <f t="shared" ref="D172" si="320">VLOOKUP(C172,$Q$4:$R$77,2,FALSE)</f>
        <v>17258</v>
      </c>
      <c r="E172" s="105">
        <v>1</v>
      </c>
      <c r="F172" s="108" t="s">
        <v>208</v>
      </c>
      <c r="G172" s="111" t="s">
        <v>209</v>
      </c>
      <c r="H172" s="174">
        <v>87331510</v>
      </c>
      <c r="I172" s="24">
        <f t="shared" ref="I172" si="321">IFERROR(H172/H177,"-")</f>
        <v>0.15795435554362633</v>
      </c>
      <c r="J172" s="112">
        <v>1359</v>
      </c>
      <c r="K172" s="24">
        <f t="shared" ref="K172" si="322">IFERROR(J172/J177,"-")</f>
        <v>0.7030522503879979</v>
      </c>
      <c r="L172" s="112">
        <f t="shared" si="255"/>
        <v>64261.596762325236</v>
      </c>
      <c r="M172" s="84">
        <f>IFERROR(J172/$R$32,0)</f>
        <v>7.8746088770425313E-2</v>
      </c>
      <c r="P172" s="41"/>
      <c r="Q172" s="41"/>
      <c r="R172" s="41"/>
    </row>
    <row r="173" spans="2:18" s="15" customFormat="1" ht="24.95" customHeight="1">
      <c r="B173" s="222"/>
      <c r="C173" s="282"/>
      <c r="D173" s="286"/>
      <c r="E173" s="106">
        <v>2</v>
      </c>
      <c r="F173" s="109" t="s">
        <v>206</v>
      </c>
      <c r="G173" s="28" t="s">
        <v>207</v>
      </c>
      <c r="H173" s="175">
        <v>78709443</v>
      </c>
      <c r="I173" s="25">
        <f t="shared" ref="I173" si="323">IFERROR(H173/H177,"-")</f>
        <v>0.14235983488963824</v>
      </c>
      <c r="J173" s="113">
        <v>944</v>
      </c>
      <c r="K173" s="25">
        <f t="shared" ref="K173" si="324">IFERROR(J173/J177,"-")</f>
        <v>0.48836006207966892</v>
      </c>
      <c r="L173" s="113">
        <f t="shared" si="255"/>
        <v>83378.64724576271</v>
      </c>
      <c r="M173" s="81">
        <f t="shared" ref="M173:M177" si="325">IFERROR(J173/$R$32,0)</f>
        <v>5.4699269903812728E-2</v>
      </c>
      <c r="P173" s="41"/>
      <c r="Q173" s="41"/>
      <c r="R173" s="41"/>
    </row>
    <row r="174" spans="2:18" s="15" customFormat="1" ht="24.95" customHeight="1">
      <c r="B174" s="222"/>
      <c r="C174" s="282"/>
      <c r="D174" s="286"/>
      <c r="E174" s="106">
        <v>3</v>
      </c>
      <c r="F174" s="109" t="s">
        <v>210</v>
      </c>
      <c r="G174" s="29" t="s">
        <v>211</v>
      </c>
      <c r="H174" s="175">
        <v>45361170</v>
      </c>
      <c r="I174" s="25">
        <f t="shared" ref="I174" si="326">IFERROR(H174/H177,"-")</f>
        <v>8.2043633209306424E-2</v>
      </c>
      <c r="J174" s="113">
        <v>1127</v>
      </c>
      <c r="K174" s="25">
        <f t="shared" ref="K174" si="327">IFERROR(J174/J177,"-")</f>
        <v>0.58303155716502841</v>
      </c>
      <c r="L174" s="113">
        <f t="shared" si="255"/>
        <v>40249.485359361133</v>
      </c>
      <c r="M174" s="81">
        <f t="shared" si="325"/>
        <v>6.5303047861861169E-2</v>
      </c>
      <c r="P174" s="41"/>
      <c r="Q174" s="41"/>
      <c r="R174" s="41"/>
    </row>
    <row r="175" spans="2:18" s="15" customFormat="1" ht="24.95" customHeight="1">
      <c r="B175" s="222"/>
      <c r="C175" s="282"/>
      <c r="D175" s="286"/>
      <c r="E175" s="106">
        <v>4</v>
      </c>
      <c r="F175" s="109" t="s">
        <v>212</v>
      </c>
      <c r="G175" s="29" t="s">
        <v>213</v>
      </c>
      <c r="H175" s="175">
        <v>41570931</v>
      </c>
      <c r="I175" s="25">
        <f t="shared" ref="I175" si="328">IFERROR(H175/H177,"-")</f>
        <v>7.5188321093423868E-2</v>
      </c>
      <c r="J175" s="113">
        <v>806</v>
      </c>
      <c r="K175" s="25">
        <f t="shared" ref="K175" si="329">IFERROR(J175/J177,"-")</f>
        <v>0.41696844283497153</v>
      </c>
      <c r="L175" s="113">
        <f t="shared" si="255"/>
        <v>51576.837468982631</v>
      </c>
      <c r="M175" s="81">
        <f t="shared" si="325"/>
        <v>4.6702978328890948E-2</v>
      </c>
      <c r="P175" s="41"/>
      <c r="Q175" s="41"/>
      <c r="R175" s="41"/>
    </row>
    <row r="176" spans="2:18" s="15" customFormat="1" ht="24.95" customHeight="1">
      <c r="B176" s="222"/>
      <c r="C176" s="282"/>
      <c r="D176" s="286"/>
      <c r="E176" s="107">
        <v>5</v>
      </c>
      <c r="F176" s="110" t="s">
        <v>214</v>
      </c>
      <c r="G176" s="30" t="s">
        <v>215</v>
      </c>
      <c r="H176" s="176">
        <v>38927313</v>
      </c>
      <c r="I176" s="40">
        <f t="shared" ref="I176" si="330">IFERROR(H176/H177,"-")</f>
        <v>7.0406874196495939E-2</v>
      </c>
      <c r="J176" s="114">
        <v>764</v>
      </c>
      <c r="K176" s="40">
        <f t="shared" ref="K176" si="331">IFERROR(J176/J177,"-")</f>
        <v>0.39524055871702019</v>
      </c>
      <c r="L176" s="114">
        <f t="shared" si="255"/>
        <v>50951.980366492149</v>
      </c>
      <c r="M176" s="82">
        <f t="shared" si="325"/>
        <v>4.4269324371306061E-2</v>
      </c>
      <c r="P176" s="41"/>
      <c r="Q176" s="41"/>
      <c r="R176" s="41"/>
    </row>
    <row r="177" spans="2:18" s="15" customFormat="1" ht="24.95" customHeight="1">
      <c r="B177" s="223"/>
      <c r="C177" s="283"/>
      <c r="D177" s="287"/>
      <c r="E177" s="115" t="s">
        <v>107</v>
      </c>
      <c r="F177" s="118"/>
      <c r="G177" s="120"/>
      <c r="H177" s="177">
        <v>552890800</v>
      </c>
      <c r="I177" s="26" t="s">
        <v>195</v>
      </c>
      <c r="J177" s="142">
        <v>1933</v>
      </c>
      <c r="K177" s="26" t="s">
        <v>105</v>
      </c>
      <c r="L177" s="142">
        <f t="shared" si="255"/>
        <v>286027.31505431968</v>
      </c>
      <c r="M177" s="83">
        <f t="shared" si="325"/>
        <v>0.11200602619075212</v>
      </c>
      <c r="P177" s="41"/>
      <c r="Q177" s="41"/>
      <c r="R177" s="41"/>
    </row>
    <row r="178" spans="2:18" s="15" customFormat="1" ht="24.95" customHeight="1">
      <c r="B178" s="247">
        <v>30</v>
      </c>
      <c r="C178" s="281" t="s">
        <v>35</v>
      </c>
      <c r="D178" s="285">
        <f t="shared" ref="D178" si="332">VLOOKUP(C178,$Q$4:$R$77,2,FALSE)</f>
        <v>23108</v>
      </c>
      <c r="E178" s="105">
        <v>1</v>
      </c>
      <c r="F178" s="108" t="s">
        <v>206</v>
      </c>
      <c r="G178" s="111" t="s">
        <v>207</v>
      </c>
      <c r="H178" s="174">
        <v>138881805</v>
      </c>
      <c r="I178" s="24">
        <f t="shared" ref="I178" si="333">IFERROR(H178/H183,"-")</f>
        <v>0.15043263171525578</v>
      </c>
      <c r="J178" s="112">
        <v>1510</v>
      </c>
      <c r="K178" s="24">
        <f t="shared" ref="K178" si="334">IFERROR(J178/J183,"-")</f>
        <v>0.51712328767123283</v>
      </c>
      <c r="L178" s="112">
        <f t="shared" si="255"/>
        <v>91974.705298013243</v>
      </c>
      <c r="M178" s="84">
        <f>IFERROR(J178/$R$33,0)</f>
        <v>6.5345334948935435E-2</v>
      </c>
      <c r="P178" s="41"/>
      <c r="Q178" s="41"/>
      <c r="R178" s="41"/>
    </row>
    <row r="179" spans="2:18" s="15" customFormat="1" ht="24.95" customHeight="1">
      <c r="B179" s="222"/>
      <c r="C179" s="282"/>
      <c r="D179" s="286"/>
      <c r="E179" s="106">
        <v>2</v>
      </c>
      <c r="F179" s="109" t="s">
        <v>208</v>
      </c>
      <c r="G179" s="28" t="s">
        <v>209</v>
      </c>
      <c r="H179" s="175">
        <v>137635442</v>
      </c>
      <c r="I179" s="25">
        <f t="shared" ref="I179" si="335">IFERROR(H179/H183,"-")</f>
        <v>0.14908260846229965</v>
      </c>
      <c r="J179" s="113">
        <v>2113</v>
      </c>
      <c r="K179" s="25">
        <f t="shared" ref="K179" si="336">IFERROR(J179/J183,"-")</f>
        <v>0.72363013698630141</v>
      </c>
      <c r="L179" s="113">
        <f t="shared" si="255"/>
        <v>65137.454803596782</v>
      </c>
      <c r="M179" s="81">
        <f t="shared" ref="M179:M183" si="337">IFERROR(J179/$R$33,0)</f>
        <v>9.1440193872252037E-2</v>
      </c>
      <c r="P179" s="41"/>
      <c r="Q179" s="41"/>
      <c r="R179" s="41"/>
    </row>
    <row r="180" spans="2:18" s="15" customFormat="1" ht="24.95" customHeight="1">
      <c r="B180" s="222"/>
      <c r="C180" s="282"/>
      <c r="D180" s="286"/>
      <c r="E180" s="106">
        <v>3</v>
      </c>
      <c r="F180" s="109" t="s">
        <v>210</v>
      </c>
      <c r="G180" s="29" t="s">
        <v>211</v>
      </c>
      <c r="H180" s="175">
        <v>77355917</v>
      </c>
      <c r="I180" s="25">
        <f t="shared" ref="I180" si="338">IFERROR(H180/H183,"-")</f>
        <v>8.3789623651974385E-2</v>
      </c>
      <c r="J180" s="113">
        <v>1899</v>
      </c>
      <c r="K180" s="25">
        <f t="shared" ref="K180" si="339">IFERROR(J180/J183,"-")</f>
        <v>0.65034246575342469</v>
      </c>
      <c r="L180" s="113">
        <f t="shared" si="255"/>
        <v>40735.080042127433</v>
      </c>
      <c r="M180" s="81">
        <f t="shared" si="337"/>
        <v>8.2179331833131378E-2</v>
      </c>
      <c r="P180" s="41"/>
      <c r="Q180" s="41"/>
      <c r="R180" s="41"/>
    </row>
    <row r="181" spans="2:18" s="15" customFormat="1" ht="24.95" customHeight="1">
      <c r="B181" s="222"/>
      <c r="C181" s="282"/>
      <c r="D181" s="286"/>
      <c r="E181" s="106">
        <v>4</v>
      </c>
      <c r="F181" s="109" t="s">
        <v>214</v>
      </c>
      <c r="G181" s="29" t="s">
        <v>215</v>
      </c>
      <c r="H181" s="175">
        <v>73245117</v>
      </c>
      <c r="I181" s="25">
        <f t="shared" ref="I181" si="340">IFERROR(H181/H183,"-")</f>
        <v>7.9336927616989281E-2</v>
      </c>
      <c r="J181" s="113">
        <v>1311</v>
      </c>
      <c r="K181" s="25">
        <f t="shared" ref="K181" si="341">IFERROR(J181/J183,"-")</f>
        <v>0.448972602739726</v>
      </c>
      <c r="L181" s="113">
        <f t="shared" si="255"/>
        <v>55869.654462242564</v>
      </c>
      <c r="M181" s="81">
        <f t="shared" si="337"/>
        <v>5.673359875367838E-2</v>
      </c>
      <c r="P181" s="41"/>
      <c r="Q181" s="41"/>
      <c r="R181" s="41"/>
    </row>
    <row r="182" spans="2:18" s="15" customFormat="1" ht="24.95" customHeight="1">
      <c r="B182" s="222"/>
      <c r="C182" s="282"/>
      <c r="D182" s="286"/>
      <c r="E182" s="107">
        <v>5</v>
      </c>
      <c r="F182" s="110" t="s">
        <v>212</v>
      </c>
      <c r="G182" s="30" t="s">
        <v>213</v>
      </c>
      <c r="H182" s="176">
        <v>72348109</v>
      </c>
      <c r="I182" s="40">
        <f t="shared" ref="I182" si="342">IFERROR(H182/H183,"-")</f>
        <v>7.8365315287284631E-2</v>
      </c>
      <c r="J182" s="114">
        <v>1333</v>
      </c>
      <c r="K182" s="40">
        <f t="shared" ref="K182" si="343">IFERROR(J182/J183,"-")</f>
        <v>0.45650684931506852</v>
      </c>
      <c r="L182" s="114">
        <f t="shared" si="255"/>
        <v>54274.65041260315</v>
      </c>
      <c r="M182" s="82">
        <f t="shared" si="337"/>
        <v>5.7685649991344991E-2</v>
      </c>
      <c r="P182" s="41"/>
      <c r="Q182" s="41"/>
      <c r="R182" s="41"/>
    </row>
    <row r="183" spans="2:18" s="15" customFormat="1" ht="24.95" customHeight="1">
      <c r="B183" s="223"/>
      <c r="C183" s="283"/>
      <c r="D183" s="287"/>
      <c r="E183" s="115" t="s">
        <v>107</v>
      </c>
      <c r="F183" s="118"/>
      <c r="G183" s="120"/>
      <c r="H183" s="177">
        <v>923215950</v>
      </c>
      <c r="I183" s="26" t="s">
        <v>195</v>
      </c>
      <c r="J183" s="142">
        <v>2920</v>
      </c>
      <c r="K183" s="26" t="s">
        <v>105</v>
      </c>
      <c r="L183" s="142">
        <f t="shared" si="255"/>
        <v>316169.84589041094</v>
      </c>
      <c r="M183" s="83">
        <f t="shared" si="337"/>
        <v>0.12636316427211355</v>
      </c>
      <c r="P183" s="41"/>
      <c r="Q183" s="41"/>
      <c r="R183" s="41"/>
    </row>
    <row r="184" spans="2:18" s="15" customFormat="1" ht="24.95" customHeight="1">
      <c r="B184" s="247">
        <v>31</v>
      </c>
      <c r="C184" s="281" t="s">
        <v>36</v>
      </c>
      <c r="D184" s="285">
        <f t="shared" ref="D184" si="344">VLOOKUP(C184,$Q$4:$R$77,2,FALSE)</f>
        <v>31562</v>
      </c>
      <c r="E184" s="105">
        <v>1</v>
      </c>
      <c r="F184" s="108" t="s">
        <v>206</v>
      </c>
      <c r="G184" s="111" t="s">
        <v>207</v>
      </c>
      <c r="H184" s="174">
        <v>138025416</v>
      </c>
      <c r="I184" s="24">
        <f t="shared" ref="I184" si="345">IFERROR(H184/H189,"-")</f>
        <v>0.13922704986058423</v>
      </c>
      <c r="J184" s="112">
        <v>1558</v>
      </c>
      <c r="K184" s="24">
        <f t="shared" ref="K184" si="346">IFERROR(J184/J189,"-")</f>
        <v>0.47355623100303951</v>
      </c>
      <c r="L184" s="112">
        <f t="shared" si="255"/>
        <v>88591.409499358153</v>
      </c>
      <c r="M184" s="84">
        <f>IFERROR(J184/$R$34,0)</f>
        <v>4.936315822824916E-2</v>
      </c>
      <c r="P184" s="41"/>
      <c r="Q184" s="41"/>
      <c r="R184" s="41"/>
    </row>
    <row r="185" spans="2:18" s="15" customFormat="1" ht="24.95" customHeight="1">
      <c r="B185" s="222"/>
      <c r="C185" s="282"/>
      <c r="D185" s="286"/>
      <c r="E185" s="106">
        <v>2</v>
      </c>
      <c r="F185" s="109" t="s">
        <v>208</v>
      </c>
      <c r="G185" s="28" t="s">
        <v>209</v>
      </c>
      <c r="H185" s="175">
        <v>133928193</v>
      </c>
      <c r="I185" s="25">
        <f t="shared" ref="I185" si="347">IFERROR(H185/H189,"-")</f>
        <v>0.13509415689461823</v>
      </c>
      <c r="J185" s="113">
        <v>2257</v>
      </c>
      <c r="K185" s="25">
        <f t="shared" ref="K185" si="348">IFERROR(J185/J189,"-")</f>
        <v>0.68601823708206688</v>
      </c>
      <c r="L185" s="113">
        <f t="shared" si="255"/>
        <v>59339.031014621178</v>
      </c>
      <c r="M185" s="81">
        <f t="shared" ref="M185:M189" si="349">IFERROR(J185/$R$34,0)</f>
        <v>7.1510043723464922E-2</v>
      </c>
      <c r="P185" s="41"/>
      <c r="Q185" s="41"/>
      <c r="R185" s="41"/>
    </row>
    <row r="186" spans="2:18" s="15" customFormat="1" ht="24.95" customHeight="1">
      <c r="B186" s="222"/>
      <c r="C186" s="282"/>
      <c r="D186" s="286"/>
      <c r="E186" s="106">
        <v>3</v>
      </c>
      <c r="F186" s="109" t="s">
        <v>214</v>
      </c>
      <c r="G186" s="29" t="s">
        <v>215</v>
      </c>
      <c r="H186" s="175">
        <v>90477757</v>
      </c>
      <c r="I186" s="25">
        <f t="shared" ref="I186" si="350">IFERROR(H186/H189,"-")</f>
        <v>9.1265446250224119E-2</v>
      </c>
      <c r="J186" s="113">
        <v>1239</v>
      </c>
      <c r="K186" s="25">
        <f t="shared" ref="K186" si="351">IFERROR(J186/J189,"-")</f>
        <v>0.37659574468085105</v>
      </c>
      <c r="L186" s="113">
        <f t="shared" si="255"/>
        <v>73024.824051654563</v>
      </c>
      <c r="M186" s="81">
        <f t="shared" si="349"/>
        <v>3.925606742285026E-2</v>
      </c>
      <c r="P186" s="41"/>
      <c r="Q186" s="41"/>
      <c r="R186" s="41"/>
    </row>
    <row r="187" spans="2:18" s="15" customFormat="1" ht="24.95" customHeight="1">
      <c r="B187" s="222"/>
      <c r="C187" s="282"/>
      <c r="D187" s="286"/>
      <c r="E187" s="106">
        <v>4</v>
      </c>
      <c r="F187" s="109" t="s">
        <v>210</v>
      </c>
      <c r="G187" s="29" t="s">
        <v>211</v>
      </c>
      <c r="H187" s="175">
        <v>78095114</v>
      </c>
      <c r="I187" s="25">
        <f t="shared" ref="I187" si="352">IFERROR(H187/H189,"-")</f>
        <v>7.8775001342839712E-2</v>
      </c>
      <c r="J187" s="113">
        <v>1900</v>
      </c>
      <c r="K187" s="25">
        <f t="shared" ref="K187" si="353">IFERROR(J187/J189,"-")</f>
        <v>0.57750759878419455</v>
      </c>
      <c r="L187" s="113">
        <f t="shared" si="255"/>
        <v>41102.691578947371</v>
      </c>
      <c r="M187" s="81">
        <f t="shared" si="349"/>
        <v>6.0198973449084342E-2</v>
      </c>
      <c r="P187" s="41"/>
      <c r="Q187" s="41"/>
      <c r="R187" s="41"/>
    </row>
    <row r="188" spans="2:18" s="15" customFormat="1" ht="24.95" customHeight="1">
      <c r="B188" s="222"/>
      <c r="C188" s="282"/>
      <c r="D188" s="286"/>
      <c r="E188" s="107">
        <v>5</v>
      </c>
      <c r="F188" s="110" t="s">
        <v>212</v>
      </c>
      <c r="G188" s="30" t="s">
        <v>213</v>
      </c>
      <c r="H188" s="176">
        <v>75438651</v>
      </c>
      <c r="I188" s="40">
        <f t="shared" ref="I188" si="354">IFERROR(H188/H189,"-")</f>
        <v>7.6095411472566862E-2</v>
      </c>
      <c r="J188" s="114">
        <v>1427</v>
      </c>
      <c r="K188" s="40">
        <f t="shared" ref="K188" si="355">IFERROR(J188/J189,"-")</f>
        <v>0.43373860182370821</v>
      </c>
      <c r="L188" s="114">
        <f t="shared" si="255"/>
        <v>52865.207428170987</v>
      </c>
      <c r="M188" s="82">
        <f t="shared" si="349"/>
        <v>4.5212597427285978E-2</v>
      </c>
      <c r="P188" s="41"/>
      <c r="Q188" s="41"/>
      <c r="R188" s="41"/>
    </row>
    <row r="189" spans="2:18" s="15" customFormat="1" ht="24.95" customHeight="1">
      <c r="B189" s="223"/>
      <c r="C189" s="283"/>
      <c r="D189" s="287"/>
      <c r="E189" s="115" t="s">
        <v>107</v>
      </c>
      <c r="F189" s="118"/>
      <c r="G189" s="120"/>
      <c r="H189" s="177">
        <v>991369250</v>
      </c>
      <c r="I189" s="26" t="s">
        <v>195</v>
      </c>
      <c r="J189" s="142">
        <v>3290</v>
      </c>
      <c r="K189" s="26" t="s">
        <v>105</v>
      </c>
      <c r="L189" s="142">
        <f t="shared" si="255"/>
        <v>301328.03951367782</v>
      </c>
      <c r="M189" s="83">
        <f t="shared" si="349"/>
        <v>0.104239275077625</v>
      </c>
      <c r="P189" s="41"/>
      <c r="Q189" s="41"/>
      <c r="R189" s="41"/>
    </row>
    <row r="190" spans="2:18" s="15" customFormat="1" ht="24.95" customHeight="1">
      <c r="B190" s="247">
        <v>32</v>
      </c>
      <c r="C190" s="281" t="s">
        <v>37</v>
      </c>
      <c r="D190" s="285">
        <f t="shared" ref="D190" si="356">VLOOKUP(C190,$Q$4:$R$77,2,FALSE)</f>
        <v>25703</v>
      </c>
      <c r="E190" s="105">
        <v>1</v>
      </c>
      <c r="F190" s="108" t="s">
        <v>208</v>
      </c>
      <c r="G190" s="111" t="s">
        <v>209</v>
      </c>
      <c r="H190" s="174">
        <v>131906469</v>
      </c>
      <c r="I190" s="24">
        <f t="shared" ref="I190" si="357">IFERROR(H190/H195,"-")</f>
        <v>0.15379323307516771</v>
      </c>
      <c r="J190" s="112">
        <v>2056</v>
      </c>
      <c r="K190" s="24">
        <f t="shared" ref="K190" si="358">IFERROR(J190/J195,"-")</f>
        <v>0.70823286255597662</v>
      </c>
      <c r="L190" s="112">
        <f t="shared" si="255"/>
        <v>64156.842898832685</v>
      </c>
      <c r="M190" s="84">
        <f>IFERROR(J190/$R$35,0)</f>
        <v>7.9990662568571763E-2</v>
      </c>
      <c r="P190" s="41"/>
      <c r="Q190" s="41"/>
      <c r="R190" s="41"/>
    </row>
    <row r="191" spans="2:18" s="15" customFormat="1" ht="24.95" customHeight="1">
      <c r="B191" s="222"/>
      <c r="C191" s="282"/>
      <c r="D191" s="286"/>
      <c r="E191" s="106">
        <v>2</v>
      </c>
      <c r="F191" s="109" t="s">
        <v>206</v>
      </c>
      <c r="G191" s="28" t="s">
        <v>207</v>
      </c>
      <c r="H191" s="175">
        <v>124764020</v>
      </c>
      <c r="I191" s="25">
        <f t="shared" ref="I191" si="359">IFERROR(H191/H195,"-")</f>
        <v>0.14546566330461688</v>
      </c>
      <c r="J191" s="113">
        <v>1369</v>
      </c>
      <c r="K191" s="25">
        <f t="shared" ref="K191" si="360">IFERROR(J191/J195,"-")</f>
        <v>0.4715811229762315</v>
      </c>
      <c r="L191" s="113">
        <f t="shared" si="255"/>
        <v>91135.149744338938</v>
      </c>
      <c r="M191" s="81">
        <f t="shared" ref="M191:M195" si="361">IFERROR(J191/$R$35,0)</f>
        <v>5.3262265105240632E-2</v>
      </c>
      <c r="P191" s="41"/>
      <c r="Q191" s="41"/>
      <c r="R191" s="41"/>
    </row>
    <row r="192" spans="2:18" s="15" customFormat="1" ht="24.95" customHeight="1">
      <c r="B192" s="222"/>
      <c r="C192" s="282"/>
      <c r="D192" s="286"/>
      <c r="E192" s="106">
        <v>3</v>
      </c>
      <c r="F192" s="109" t="s">
        <v>214</v>
      </c>
      <c r="G192" s="29" t="s">
        <v>215</v>
      </c>
      <c r="H192" s="175">
        <v>70396624</v>
      </c>
      <c r="I192" s="25">
        <f t="shared" ref="I192" si="362">IFERROR(H192/H195,"-")</f>
        <v>8.20772816118438E-2</v>
      </c>
      <c r="J192" s="113">
        <v>1127</v>
      </c>
      <c r="K192" s="25">
        <f t="shared" ref="K192" si="363">IFERROR(J192/J195,"-")</f>
        <v>0.38821908370651048</v>
      </c>
      <c r="L192" s="113">
        <f t="shared" si="255"/>
        <v>62463.73025732032</v>
      </c>
      <c r="M192" s="81">
        <f t="shared" si="361"/>
        <v>4.3847021748434037E-2</v>
      </c>
      <c r="P192" s="41"/>
      <c r="Q192" s="41"/>
      <c r="R192" s="41"/>
    </row>
    <row r="193" spans="2:18" s="15" customFormat="1" ht="24.95" customHeight="1">
      <c r="B193" s="222"/>
      <c r="C193" s="282"/>
      <c r="D193" s="286"/>
      <c r="E193" s="106">
        <v>4</v>
      </c>
      <c r="F193" s="109" t="s">
        <v>210</v>
      </c>
      <c r="G193" s="29" t="s">
        <v>211</v>
      </c>
      <c r="H193" s="175">
        <v>69141407</v>
      </c>
      <c r="I193" s="25">
        <f t="shared" ref="I193" si="364">IFERROR(H193/H195,"-")</f>
        <v>8.0613790987734121E-2</v>
      </c>
      <c r="J193" s="113">
        <v>1749</v>
      </c>
      <c r="K193" s="25">
        <f t="shared" ref="K193" si="365">IFERROR(J193/J195,"-")</f>
        <v>0.60248019290389254</v>
      </c>
      <c r="L193" s="113">
        <f t="shared" si="255"/>
        <v>39531.965122927388</v>
      </c>
      <c r="M193" s="81">
        <f t="shared" si="361"/>
        <v>6.8046531533284049E-2</v>
      </c>
      <c r="P193" s="41"/>
      <c r="Q193" s="41"/>
      <c r="R193" s="41"/>
    </row>
    <row r="194" spans="2:18" s="15" customFormat="1" ht="24.95" customHeight="1">
      <c r="B194" s="222"/>
      <c r="C194" s="282"/>
      <c r="D194" s="286"/>
      <c r="E194" s="107">
        <v>5</v>
      </c>
      <c r="F194" s="110" t="s">
        <v>212</v>
      </c>
      <c r="G194" s="30" t="s">
        <v>213</v>
      </c>
      <c r="H194" s="176">
        <v>59438772</v>
      </c>
      <c r="I194" s="40">
        <f t="shared" ref="I194" si="366">IFERROR(H194/H195,"-")</f>
        <v>6.9301232799262869E-2</v>
      </c>
      <c r="J194" s="114">
        <v>1223</v>
      </c>
      <c r="K194" s="40">
        <f t="shared" ref="K194" si="367">IFERROR(J194/J195,"-")</f>
        <v>0.42128832242507752</v>
      </c>
      <c r="L194" s="114">
        <f t="shared" si="255"/>
        <v>48600.794766966479</v>
      </c>
      <c r="M194" s="82">
        <f t="shared" si="361"/>
        <v>4.7581994319729218E-2</v>
      </c>
      <c r="P194" s="41"/>
      <c r="Q194" s="41"/>
      <c r="R194" s="41"/>
    </row>
    <row r="195" spans="2:18" s="15" customFormat="1" ht="24.95" customHeight="1">
      <c r="B195" s="223"/>
      <c r="C195" s="283"/>
      <c r="D195" s="287"/>
      <c r="E195" s="115" t="s">
        <v>107</v>
      </c>
      <c r="F195" s="118"/>
      <c r="G195" s="120"/>
      <c r="H195" s="177">
        <v>857687080</v>
      </c>
      <c r="I195" s="26" t="s">
        <v>195</v>
      </c>
      <c r="J195" s="142">
        <v>2903</v>
      </c>
      <c r="K195" s="26" t="s">
        <v>105</v>
      </c>
      <c r="L195" s="142">
        <f t="shared" si="255"/>
        <v>295448.52910781949</v>
      </c>
      <c r="M195" s="83">
        <f t="shared" si="361"/>
        <v>0.11294401431739486</v>
      </c>
      <c r="P195" s="41"/>
      <c r="Q195" s="41"/>
      <c r="R195" s="41"/>
    </row>
    <row r="196" spans="2:18" s="15" customFormat="1" ht="24.95" customHeight="1">
      <c r="B196" s="247">
        <v>33</v>
      </c>
      <c r="C196" s="281" t="s">
        <v>38</v>
      </c>
      <c r="D196" s="285">
        <f t="shared" ref="D196" si="368">VLOOKUP(C196,$Q$4:$R$77,2,FALSE)</f>
        <v>7555</v>
      </c>
      <c r="E196" s="105">
        <v>1</v>
      </c>
      <c r="F196" s="108" t="s">
        <v>206</v>
      </c>
      <c r="G196" s="111" t="s">
        <v>207</v>
      </c>
      <c r="H196" s="174">
        <v>36690310</v>
      </c>
      <c r="I196" s="24">
        <f t="shared" ref="I196" si="369">IFERROR(H196/H201,"-")</f>
        <v>0.12230232973802856</v>
      </c>
      <c r="J196" s="112">
        <v>412</v>
      </c>
      <c r="K196" s="24">
        <f t="shared" ref="K196" si="370">IFERROR(J196/J201,"-")</f>
        <v>0.51500000000000001</v>
      </c>
      <c r="L196" s="112">
        <f t="shared" si="255"/>
        <v>89054.150485436898</v>
      </c>
      <c r="M196" s="84">
        <f>IFERROR(J196/$R$36,0)</f>
        <v>5.4533421575115815E-2</v>
      </c>
      <c r="P196" s="41"/>
      <c r="Q196" s="41"/>
      <c r="R196" s="41"/>
    </row>
    <row r="197" spans="2:18" s="15" customFormat="1" ht="24.95" customHeight="1">
      <c r="B197" s="222"/>
      <c r="C197" s="282"/>
      <c r="D197" s="286"/>
      <c r="E197" s="106">
        <v>2</v>
      </c>
      <c r="F197" s="109" t="s">
        <v>208</v>
      </c>
      <c r="G197" s="28" t="s">
        <v>209</v>
      </c>
      <c r="H197" s="175">
        <v>31992400</v>
      </c>
      <c r="I197" s="25">
        <f t="shared" ref="I197" si="371">IFERROR(H197/H201,"-")</f>
        <v>0.10664246374344902</v>
      </c>
      <c r="J197" s="113">
        <v>536</v>
      </c>
      <c r="K197" s="25">
        <f t="shared" ref="K197" si="372">IFERROR(J197/J201,"-")</f>
        <v>0.67</v>
      </c>
      <c r="L197" s="113">
        <f t="shared" si="255"/>
        <v>59687.313432835821</v>
      </c>
      <c r="M197" s="81">
        <f t="shared" ref="M197:M201" si="373">IFERROR(J197/$R$36,0)</f>
        <v>7.094639311714096E-2</v>
      </c>
      <c r="P197" s="41"/>
      <c r="Q197" s="41"/>
      <c r="R197" s="41"/>
    </row>
    <row r="198" spans="2:18" s="15" customFormat="1" ht="24.95" customHeight="1">
      <c r="B198" s="222"/>
      <c r="C198" s="282"/>
      <c r="D198" s="286"/>
      <c r="E198" s="106">
        <v>3</v>
      </c>
      <c r="F198" s="109" t="s">
        <v>222</v>
      </c>
      <c r="G198" s="29" t="s">
        <v>223</v>
      </c>
      <c r="H198" s="175">
        <v>25383051</v>
      </c>
      <c r="I198" s="25">
        <f t="shared" ref="I198" si="374">IFERROR(H198/H201,"-")</f>
        <v>8.4611066877308905E-2</v>
      </c>
      <c r="J198" s="113">
        <v>105</v>
      </c>
      <c r="K198" s="25">
        <f t="shared" ref="K198" si="375">IFERROR(J198/J201,"-")</f>
        <v>0.13125000000000001</v>
      </c>
      <c r="L198" s="113">
        <f t="shared" si="255"/>
        <v>241743.34285714285</v>
      </c>
      <c r="M198" s="81">
        <f t="shared" si="373"/>
        <v>1.3898080741230973E-2</v>
      </c>
      <c r="P198" s="41"/>
      <c r="Q198" s="41"/>
      <c r="R198" s="41"/>
    </row>
    <row r="199" spans="2:18" s="15" customFormat="1" ht="24.95" customHeight="1">
      <c r="B199" s="222"/>
      <c r="C199" s="282"/>
      <c r="D199" s="286"/>
      <c r="E199" s="106">
        <v>4</v>
      </c>
      <c r="F199" s="109" t="s">
        <v>212</v>
      </c>
      <c r="G199" s="29" t="s">
        <v>213</v>
      </c>
      <c r="H199" s="175">
        <v>22281657</v>
      </c>
      <c r="I199" s="25">
        <f t="shared" ref="I199" si="376">IFERROR(H199/H201,"-")</f>
        <v>7.4272977293559306E-2</v>
      </c>
      <c r="J199" s="113">
        <v>350</v>
      </c>
      <c r="K199" s="25">
        <f t="shared" ref="K199" si="377">IFERROR(J199/J201,"-")</f>
        <v>0.4375</v>
      </c>
      <c r="L199" s="113">
        <f t="shared" si="255"/>
        <v>63661.877142857142</v>
      </c>
      <c r="M199" s="81">
        <f t="shared" si="373"/>
        <v>4.6326935804103242E-2</v>
      </c>
      <c r="P199" s="41"/>
      <c r="Q199" s="41"/>
      <c r="R199" s="41"/>
    </row>
    <row r="200" spans="2:18" s="15" customFormat="1" ht="24.95" customHeight="1">
      <c r="B200" s="222"/>
      <c r="C200" s="282"/>
      <c r="D200" s="286"/>
      <c r="E200" s="107">
        <v>5</v>
      </c>
      <c r="F200" s="110" t="s">
        <v>214</v>
      </c>
      <c r="G200" s="30" t="s">
        <v>215</v>
      </c>
      <c r="H200" s="176">
        <v>20792878</v>
      </c>
      <c r="I200" s="40">
        <f t="shared" ref="I200" si="378">IFERROR(H200/H201,"-")</f>
        <v>6.9310328022810369E-2</v>
      </c>
      <c r="J200" s="114">
        <v>300</v>
      </c>
      <c r="K200" s="40">
        <f t="shared" ref="K200" si="379">IFERROR(J200/J201,"-")</f>
        <v>0.375</v>
      </c>
      <c r="L200" s="114">
        <f t="shared" si="255"/>
        <v>69309.593333333338</v>
      </c>
      <c r="M200" s="82">
        <f t="shared" si="373"/>
        <v>3.9708802117802783E-2</v>
      </c>
      <c r="P200" s="41"/>
      <c r="Q200" s="41"/>
      <c r="R200" s="41"/>
    </row>
    <row r="201" spans="2:18" s="15" customFormat="1" ht="24.95" customHeight="1">
      <c r="B201" s="223"/>
      <c r="C201" s="283"/>
      <c r="D201" s="287"/>
      <c r="E201" s="115" t="s">
        <v>107</v>
      </c>
      <c r="F201" s="118"/>
      <c r="G201" s="120"/>
      <c r="H201" s="177">
        <v>299996820</v>
      </c>
      <c r="I201" s="26" t="s">
        <v>195</v>
      </c>
      <c r="J201" s="142">
        <v>800</v>
      </c>
      <c r="K201" s="26" t="s">
        <v>105</v>
      </c>
      <c r="L201" s="142">
        <f t="shared" si="255"/>
        <v>374996.02500000002</v>
      </c>
      <c r="M201" s="83">
        <f t="shared" si="373"/>
        <v>0.10589013898080742</v>
      </c>
      <c r="P201" s="41"/>
      <c r="Q201" s="41"/>
      <c r="R201" s="41"/>
    </row>
    <row r="202" spans="2:18" s="15" customFormat="1" ht="24.95" customHeight="1">
      <c r="B202" s="247">
        <v>34</v>
      </c>
      <c r="C202" s="281" t="s">
        <v>39</v>
      </c>
      <c r="D202" s="285">
        <f t="shared" ref="D202" si="380">VLOOKUP(C202,$Q$4:$R$77,2,FALSE)</f>
        <v>32422</v>
      </c>
      <c r="E202" s="105">
        <v>1</v>
      </c>
      <c r="F202" s="108" t="s">
        <v>206</v>
      </c>
      <c r="G202" s="111" t="s">
        <v>207</v>
      </c>
      <c r="H202" s="174">
        <v>169050264</v>
      </c>
      <c r="I202" s="24">
        <f t="shared" ref="I202" si="381">IFERROR(H202/H207,"-")</f>
        <v>0.15968441082169502</v>
      </c>
      <c r="J202" s="112">
        <v>1931</v>
      </c>
      <c r="K202" s="24">
        <f t="shared" ref="K202" si="382">IFERROR(J202/J207,"-")</f>
        <v>0.55728715728715728</v>
      </c>
      <c r="L202" s="112">
        <f t="shared" ref="L202:L265" si="383">IFERROR(H202/J202,"-")</f>
        <v>87545.450025893326</v>
      </c>
      <c r="M202" s="84">
        <f>IFERROR(J202/$R$37,0)</f>
        <v>5.9558324594411204E-2</v>
      </c>
      <c r="P202" s="41"/>
      <c r="Q202" s="41"/>
      <c r="R202" s="41"/>
    </row>
    <row r="203" spans="2:18" s="15" customFormat="1" ht="24.95" customHeight="1">
      <c r="B203" s="222"/>
      <c r="C203" s="282"/>
      <c r="D203" s="286"/>
      <c r="E203" s="106">
        <v>2</v>
      </c>
      <c r="F203" s="109" t="s">
        <v>208</v>
      </c>
      <c r="G203" s="28" t="s">
        <v>209</v>
      </c>
      <c r="H203" s="175">
        <v>155957274</v>
      </c>
      <c r="I203" s="25">
        <f t="shared" ref="I203" si="384">IFERROR(H203/H207,"-")</f>
        <v>0.14731680875723244</v>
      </c>
      <c r="J203" s="113">
        <v>2556</v>
      </c>
      <c r="K203" s="25">
        <f t="shared" ref="K203" si="385">IFERROR(J203/J207,"-")</f>
        <v>0.73766233766233769</v>
      </c>
      <c r="L203" s="113">
        <f t="shared" si="383"/>
        <v>61016.147887323947</v>
      </c>
      <c r="M203" s="81">
        <f t="shared" ref="M203:M207" si="386">IFERROR(J203/$R$37,0)</f>
        <v>7.8835358707050773E-2</v>
      </c>
      <c r="P203" s="41"/>
      <c r="Q203" s="41"/>
      <c r="R203" s="41"/>
    </row>
    <row r="204" spans="2:18" s="15" customFormat="1" ht="24.95" customHeight="1">
      <c r="B204" s="222"/>
      <c r="C204" s="282"/>
      <c r="D204" s="286"/>
      <c r="E204" s="106">
        <v>3</v>
      </c>
      <c r="F204" s="109" t="s">
        <v>210</v>
      </c>
      <c r="G204" s="29" t="s">
        <v>211</v>
      </c>
      <c r="H204" s="175">
        <v>80434534</v>
      </c>
      <c r="I204" s="25">
        <f t="shared" ref="I204" si="387">IFERROR(H204/H207,"-")</f>
        <v>7.5978237877863328E-2</v>
      </c>
      <c r="J204" s="113">
        <v>2216</v>
      </c>
      <c r="K204" s="25">
        <f t="shared" ref="K204" si="388">IFERROR(J204/J207,"-")</f>
        <v>0.63953823953823952</v>
      </c>
      <c r="L204" s="113">
        <f t="shared" si="383"/>
        <v>36297.172382671481</v>
      </c>
      <c r="M204" s="81">
        <f t="shared" si="386"/>
        <v>6.8348652149774841E-2</v>
      </c>
      <c r="P204" s="41"/>
      <c r="Q204" s="41"/>
      <c r="R204" s="41"/>
    </row>
    <row r="205" spans="2:18" s="15" customFormat="1" ht="24.95" customHeight="1">
      <c r="B205" s="222"/>
      <c r="C205" s="282"/>
      <c r="D205" s="286"/>
      <c r="E205" s="106">
        <v>4</v>
      </c>
      <c r="F205" s="109" t="s">
        <v>214</v>
      </c>
      <c r="G205" s="29" t="s">
        <v>215</v>
      </c>
      <c r="H205" s="175">
        <v>77834694</v>
      </c>
      <c r="I205" s="25">
        <f t="shared" ref="I205" si="389">IFERROR(H205/H207,"-")</f>
        <v>7.3522436219779705E-2</v>
      </c>
      <c r="J205" s="113">
        <v>1521</v>
      </c>
      <c r="K205" s="25">
        <f t="shared" ref="K205" si="390">IFERROR(J205/J207,"-")</f>
        <v>0.43896103896103894</v>
      </c>
      <c r="L205" s="113">
        <f t="shared" si="383"/>
        <v>51173.368836291913</v>
      </c>
      <c r="M205" s="81">
        <f t="shared" si="386"/>
        <v>4.6912590216519647E-2</v>
      </c>
      <c r="P205" s="41"/>
      <c r="Q205" s="41"/>
      <c r="R205" s="41"/>
    </row>
    <row r="206" spans="2:18" s="15" customFormat="1" ht="24.95" customHeight="1">
      <c r="B206" s="222"/>
      <c r="C206" s="282"/>
      <c r="D206" s="286"/>
      <c r="E206" s="107">
        <v>5</v>
      </c>
      <c r="F206" s="110" t="s">
        <v>212</v>
      </c>
      <c r="G206" s="30" t="s">
        <v>213</v>
      </c>
      <c r="H206" s="176">
        <v>71452885</v>
      </c>
      <c r="I206" s="40">
        <f t="shared" ref="I206" si="391">IFERROR(H206/H207,"-")</f>
        <v>6.7494197126692038E-2</v>
      </c>
      <c r="J206" s="114">
        <v>1404</v>
      </c>
      <c r="K206" s="40">
        <f t="shared" ref="K206" si="392">IFERROR(J206/J207,"-")</f>
        <v>0.40519480519480522</v>
      </c>
      <c r="L206" s="114">
        <f t="shared" si="383"/>
        <v>50892.368233618232</v>
      </c>
      <c r="M206" s="82">
        <f t="shared" si="386"/>
        <v>4.330392943063352E-2</v>
      </c>
      <c r="P206" s="41"/>
      <c r="Q206" s="41"/>
      <c r="R206" s="41"/>
    </row>
    <row r="207" spans="2:18" s="15" customFormat="1" ht="24.95" customHeight="1">
      <c r="B207" s="223"/>
      <c r="C207" s="283"/>
      <c r="D207" s="287"/>
      <c r="E207" s="115" t="s">
        <v>107</v>
      </c>
      <c r="F207" s="118"/>
      <c r="G207" s="120"/>
      <c r="H207" s="177">
        <v>1058652270</v>
      </c>
      <c r="I207" s="26" t="s">
        <v>195</v>
      </c>
      <c r="J207" s="142">
        <v>3465</v>
      </c>
      <c r="K207" s="26" t="s">
        <v>105</v>
      </c>
      <c r="L207" s="142">
        <f t="shared" si="383"/>
        <v>305527.35064935067</v>
      </c>
      <c r="M207" s="83">
        <f t="shared" si="386"/>
        <v>0.10687187712047375</v>
      </c>
      <c r="P207" s="41"/>
      <c r="Q207" s="41"/>
      <c r="R207" s="41"/>
    </row>
    <row r="208" spans="2:18" s="15" customFormat="1" ht="24.95" customHeight="1">
      <c r="B208" s="247">
        <v>35</v>
      </c>
      <c r="C208" s="281" t="s">
        <v>2</v>
      </c>
      <c r="D208" s="285">
        <f t="shared" ref="D208" si="393">VLOOKUP(C208,$Q$4:$R$77,2,FALSE)</f>
        <v>66353</v>
      </c>
      <c r="E208" s="105">
        <v>1</v>
      </c>
      <c r="F208" s="108" t="s">
        <v>206</v>
      </c>
      <c r="G208" s="111" t="s">
        <v>207</v>
      </c>
      <c r="H208" s="174">
        <v>484051727</v>
      </c>
      <c r="I208" s="24">
        <f t="shared" ref="I208" si="394">IFERROR(H208/H213,"-")</f>
        <v>0.17029059700859397</v>
      </c>
      <c r="J208" s="112">
        <v>4685</v>
      </c>
      <c r="K208" s="24">
        <f t="shared" ref="K208" si="395">IFERROR(J208/J213,"-")</f>
        <v>0.50311426116838487</v>
      </c>
      <c r="L208" s="112">
        <f t="shared" si="383"/>
        <v>103319.47214514407</v>
      </c>
      <c r="M208" s="84">
        <f>IFERROR(J208/$R$38,0)</f>
        <v>7.0607206908504513E-2</v>
      </c>
      <c r="P208" s="41"/>
      <c r="Q208" s="41"/>
      <c r="R208" s="41"/>
    </row>
    <row r="209" spans="2:18" s="15" customFormat="1" ht="24.95" customHeight="1">
      <c r="B209" s="222"/>
      <c r="C209" s="282"/>
      <c r="D209" s="286"/>
      <c r="E209" s="106">
        <v>2</v>
      </c>
      <c r="F209" s="109" t="s">
        <v>208</v>
      </c>
      <c r="G209" s="28" t="s">
        <v>209</v>
      </c>
      <c r="H209" s="175">
        <v>449398748</v>
      </c>
      <c r="I209" s="25">
        <f t="shared" ref="I209" si="396">IFERROR(H209/H213,"-")</f>
        <v>0.15809959312847299</v>
      </c>
      <c r="J209" s="113">
        <v>6620</v>
      </c>
      <c r="K209" s="25">
        <f t="shared" ref="K209" si="397">IFERROR(J209/J213,"-")</f>
        <v>0.71091065292096223</v>
      </c>
      <c r="L209" s="113">
        <f t="shared" si="383"/>
        <v>67885.007250755283</v>
      </c>
      <c r="M209" s="81">
        <f t="shared" ref="M209:M213" si="398">IFERROR(J209/$R$38,0)</f>
        <v>9.976941509803626E-2</v>
      </c>
      <c r="P209" s="41"/>
      <c r="Q209" s="41"/>
      <c r="R209" s="41"/>
    </row>
    <row r="210" spans="2:18" s="15" customFormat="1" ht="24.95" customHeight="1">
      <c r="B210" s="222"/>
      <c r="C210" s="282"/>
      <c r="D210" s="286"/>
      <c r="E210" s="106">
        <v>3</v>
      </c>
      <c r="F210" s="109" t="s">
        <v>210</v>
      </c>
      <c r="G210" s="29" t="s">
        <v>211</v>
      </c>
      <c r="H210" s="175">
        <v>234162889</v>
      </c>
      <c r="I210" s="25">
        <f t="shared" ref="I210" si="399">IFERROR(H210/H213,"-")</f>
        <v>8.2379084591236509E-2</v>
      </c>
      <c r="J210" s="113">
        <v>5593</v>
      </c>
      <c r="K210" s="25">
        <f t="shared" ref="K210" si="400">IFERROR(J210/J213,"-")</f>
        <v>0.60062285223367695</v>
      </c>
      <c r="L210" s="113">
        <f t="shared" si="383"/>
        <v>41867.135526551043</v>
      </c>
      <c r="M210" s="81">
        <f t="shared" si="398"/>
        <v>8.429159194007807E-2</v>
      </c>
      <c r="P210" s="41"/>
      <c r="Q210" s="41"/>
      <c r="R210" s="41"/>
    </row>
    <row r="211" spans="2:18" s="15" customFormat="1" ht="24.95" customHeight="1">
      <c r="B211" s="222"/>
      <c r="C211" s="282"/>
      <c r="D211" s="286"/>
      <c r="E211" s="106">
        <v>4</v>
      </c>
      <c r="F211" s="109" t="s">
        <v>212</v>
      </c>
      <c r="G211" s="29" t="s">
        <v>213</v>
      </c>
      <c r="H211" s="175">
        <v>221477642</v>
      </c>
      <c r="I211" s="25">
        <f t="shared" ref="I211" si="401">IFERROR(H211/H213,"-")</f>
        <v>7.79163832633855E-2</v>
      </c>
      <c r="J211" s="113">
        <v>3748</v>
      </c>
      <c r="K211" s="25">
        <f t="shared" ref="K211" si="402">IFERROR(J211/J213,"-")</f>
        <v>0.40249140893470792</v>
      </c>
      <c r="L211" s="113">
        <f t="shared" si="383"/>
        <v>59092.220384204906</v>
      </c>
      <c r="M211" s="81">
        <f t="shared" si="398"/>
        <v>5.6485765526803608E-2</v>
      </c>
      <c r="P211" s="41"/>
      <c r="Q211" s="41"/>
      <c r="R211" s="41"/>
    </row>
    <row r="212" spans="2:18" s="15" customFormat="1" ht="24.95" customHeight="1">
      <c r="B212" s="222"/>
      <c r="C212" s="282"/>
      <c r="D212" s="286"/>
      <c r="E212" s="107">
        <v>5</v>
      </c>
      <c r="F212" s="110" t="s">
        <v>214</v>
      </c>
      <c r="G212" s="30" t="s">
        <v>215</v>
      </c>
      <c r="H212" s="176">
        <v>200358583</v>
      </c>
      <c r="I212" s="40">
        <f t="shared" ref="I212" si="403">IFERROR(H212/H213,"-")</f>
        <v>7.0486645975474285E-2</v>
      </c>
      <c r="J212" s="114">
        <v>3645</v>
      </c>
      <c r="K212" s="40">
        <f t="shared" ref="K212" si="404">IFERROR(J212/J213,"-")</f>
        <v>0.39143041237113402</v>
      </c>
      <c r="L212" s="114">
        <f t="shared" si="383"/>
        <v>54968.061179698219</v>
      </c>
      <c r="M212" s="82">
        <f t="shared" si="398"/>
        <v>5.4933461938420268E-2</v>
      </c>
      <c r="P212" s="41"/>
      <c r="Q212" s="41"/>
      <c r="R212" s="41"/>
    </row>
    <row r="213" spans="2:18" s="15" customFormat="1" ht="24.95" customHeight="1">
      <c r="B213" s="223"/>
      <c r="C213" s="283"/>
      <c r="D213" s="287"/>
      <c r="E213" s="115" t="s">
        <v>107</v>
      </c>
      <c r="F213" s="118"/>
      <c r="G213" s="120"/>
      <c r="H213" s="177">
        <v>2842504140</v>
      </c>
      <c r="I213" s="26" t="s">
        <v>195</v>
      </c>
      <c r="J213" s="142">
        <v>9312</v>
      </c>
      <c r="K213" s="26" t="s">
        <v>105</v>
      </c>
      <c r="L213" s="142">
        <f t="shared" si="383"/>
        <v>305251.73324742267</v>
      </c>
      <c r="M213" s="83">
        <f t="shared" si="398"/>
        <v>0.14034030111675433</v>
      </c>
      <c r="P213" s="41"/>
      <c r="Q213" s="41"/>
      <c r="R213" s="41"/>
    </row>
    <row r="214" spans="2:18" s="15" customFormat="1" ht="24.95" customHeight="1">
      <c r="B214" s="247">
        <v>36</v>
      </c>
      <c r="C214" s="281" t="s">
        <v>3</v>
      </c>
      <c r="D214" s="285">
        <f t="shared" ref="D214" si="405">VLOOKUP(C214,$Q$4:$R$77,2,FALSE)</f>
        <v>18444</v>
      </c>
      <c r="E214" s="105">
        <v>1</v>
      </c>
      <c r="F214" s="108" t="s">
        <v>206</v>
      </c>
      <c r="G214" s="111" t="s">
        <v>207</v>
      </c>
      <c r="H214" s="174">
        <v>151647642</v>
      </c>
      <c r="I214" s="24">
        <f t="shared" ref="I214" si="406">IFERROR(H214/H219,"-")</f>
        <v>0.19242759439129492</v>
      </c>
      <c r="J214" s="112">
        <v>1430</v>
      </c>
      <c r="K214" s="24">
        <f t="shared" ref="K214" si="407">IFERROR(J214/J219,"-")</f>
        <v>0.54873369148119722</v>
      </c>
      <c r="L214" s="112">
        <f t="shared" si="383"/>
        <v>106047.30209790209</v>
      </c>
      <c r="M214" s="84">
        <f>IFERROR(J214/$R$39,0)</f>
        <v>7.7531988722619821E-2</v>
      </c>
      <c r="P214" s="41"/>
      <c r="Q214" s="41"/>
      <c r="R214" s="41"/>
    </row>
    <row r="215" spans="2:18" s="15" customFormat="1" ht="24.95" customHeight="1">
      <c r="B215" s="222"/>
      <c r="C215" s="282"/>
      <c r="D215" s="286"/>
      <c r="E215" s="106">
        <v>2</v>
      </c>
      <c r="F215" s="109" t="s">
        <v>208</v>
      </c>
      <c r="G215" s="28" t="s">
        <v>209</v>
      </c>
      <c r="H215" s="175">
        <v>128886889</v>
      </c>
      <c r="I215" s="25">
        <f t="shared" ref="I215" si="408">IFERROR(H215/H219,"-")</f>
        <v>0.16354618952036096</v>
      </c>
      <c r="J215" s="113">
        <v>1965</v>
      </c>
      <c r="K215" s="25">
        <f t="shared" ref="K215" si="409">IFERROR(J215/J219,"-")</f>
        <v>0.75402916346891791</v>
      </c>
      <c r="L215" s="113">
        <f t="shared" si="383"/>
        <v>65591.292111959294</v>
      </c>
      <c r="M215" s="81">
        <f t="shared" ref="M215:M219" si="410">IFERROR(J215/$R$39,0)</f>
        <v>0.10653871177618737</v>
      </c>
      <c r="P215" s="41"/>
      <c r="Q215" s="41"/>
      <c r="R215" s="41"/>
    </row>
    <row r="216" spans="2:18" s="15" customFormat="1" ht="24.95" customHeight="1">
      <c r="B216" s="222"/>
      <c r="C216" s="282"/>
      <c r="D216" s="286"/>
      <c r="E216" s="106">
        <v>3</v>
      </c>
      <c r="F216" s="109" t="s">
        <v>210</v>
      </c>
      <c r="G216" s="29" t="s">
        <v>211</v>
      </c>
      <c r="H216" s="175">
        <v>60724484</v>
      </c>
      <c r="I216" s="25">
        <f t="shared" ref="I216" si="411">IFERROR(H216/H219,"-")</f>
        <v>7.7054059150967066E-2</v>
      </c>
      <c r="J216" s="113">
        <v>1573</v>
      </c>
      <c r="K216" s="25">
        <f t="shared" ref="K216" si="412">IFERROR(J216/J219,"-")</f>
        <v>0.60360706062931702</v>
      </c>
      <c r="L216" s="113">
        <f t="shared" si="383"/>
        <v>38604.249205340115</v>
      </c>
      <c r="M216" s="81">
        <f t="shared" si="410"/>
        <v>8.5285187594881809E-2</v>
      </c>
      <c r="P216" s="41"/>
      <c r="Q216" s="41"/>
      <c r="R216" s="41"/>
    </row>
    <row r="217" spans="2:18" s="15" customFormat="1" ht="24.95" customHeight="1">
      <c r="B217" s="222"/>
      <c r="C217" s="282"/>
      <c r="D217" s="286"/>
      <c r="E217" s="106">
        <v>4</v>
      </c>
      <c r="F217" s="109" t="s">
        <v>214</v>
      </c>
      <c r="G217" s="29" t="s">
        <v>215</v>
      </c>
      <c r="H217" s="175">
        <v>59369799</v>
      </c>
      <c r="I217" s="25">
        <f t="shared" ref="I217" si="413">IFERROR(H217/H219,"-")</f>
        <v>7.5335082368538947E-2</v>
      </c>
      <c r="J217" s="113">
        <v>1002</v>
      </c>
      <c r="K217" s="25">
        <f t="shared" ref="K217" si="414">IFERROR(J217/J219,"-")</f>
        <v>0.38449731389102071</v>
      </c>
      <c r="L217" s="113">
        <f t="shared" si="383"/>
        <v>59251.296407185626</v>
      </c>
      <c r="M217" s="81">
        <f t="shared" si="410"/>
        <v>5.4326610279765777E-2</v>
      </c>
      <c r="P217" s="41"/>
      <c r="Q217" s="41"/>
      <c r="R217" s="41"/>
    </row>
    <row r="218" spans="2:18" s="15" customFormat="1" ht="24.95" customHeight="1">
      <c r="B218" s="222"/>
      <c r="C218" s="282"/>
      <c r="D218" s="286"/>
      <c r="E218" s="107">
        <v>5</v>
      </c>
      <c r="F218" s="110" t="s">
        <v>216</v>
      </c>
      <c r="G218" s="30" t="s">
        <v>217</v>
      </c>
      <c r="H218" s="176">
        <v>50107025</v>
      </c>
      <c r="I218" s="40">
        <f t="shared" ref="I218" si="415">IFERROR(H218/H219,"-")</f>
        <v>6.358143229720957E-2</v>
      </c>
      <c r="J218" s="114">
        <v>671</v>
      </c>
      <c r="K218" s="40">
        <f t="shared" ref="K218" si="416">IFERROR(J218/J219,"-")</f>
        <v>0.25748273215656176</v>
      </c>
      <c r="L218" s="114">
        <f t="shared" si="383"/>
        <v>74675.149031296576</v>
      </c>
      <c r="M218" s="82">
        <f t="shared" si="410"/>
        <v>3.6380394708306223E-2</v>
      </c>
      <c r="P218" s="41"/>
      <c r="Q218" s="41"/>
      <c r="R218" s="41"/>
    </row>
    <row r="219" spans="2:18" s="15" customFormat="1" ht="24.95" customHeight="1">
      <c r="B219" s="223"/>
      <c r="C219" s="283"/>
      <c r="D219" s="287"/>
      <c r="E219" s="115" t="s">
        <v>107</v>
      </c>
      <c r="F219" s="118"/>
      <c r="G219" s="120"/>
      <c r="H219" s="177">
        <v>788076380</v>
      </c>
      <c r="I219" s="26" t="s">
        <v>195</v>
      </c>
      <c r="J219" s="142">
        <v>2606</v>
      </c>
      <c r="K219" s="26" t="s">
        <v>105</v>
      </c>
      <c r="L219" s="142">
        <f t="shared" si="383"/>
        <v>302408.43438219494</v>
      </c>
      <c r="M219" s="83">
        <f t="shared" si="410"/>
        <v>0.14129256126653655</v>
      </c>
      <c r="P219" s="41"/>
      <c r="Q219" s="41"/>
      <c r="R219" s="41"/>
    </row>
    <row r="220" spans="2:18" s="15" customFormat="1" ht="24.95" customHeight="1">
      <c r="B220" s="247">
        <v>37</v>
      </c>
      <c r="C220" s="281" t="s">
        <v>4</v>
      </c>
      <c r="D220" s="285">
        <f t="shared" ref="D220" si="417">VLOOKUP(C220,$Q$4:$R$77,2,FALSE)</f>
        <v>57228</v>
      </c>
      <c r="E220" s="105">
        <v>1</v>
      </c>
      <c r="F220" s="108" t="s">
        <v>206</v>
      </c>
      <c r="G220" s="111" t="s">
        <v>207</v>
      </c>
      <c r="H220" s="174">
        <v>396049497</v>
      </c>
      <c r="I220" s="24">
        <f t="shared" ref="I220" si="418">IFERROR(H220/H225,"-")</f>
        <v>0.18055539146013172</v>
      </c>
      <c r="J220" s="112">
        <v>3895</v>
      </c>
      <c r="K220" s="24">
        <f t="shared" ref="K220" si="419">IFERROR(J220/J225,"-")</f>
        <v>0.51290492494074269</v>
      </c>
      <c r="L220" s="112">
        <f t="shared" si="383"/>
        <v>101681.51399229781</v>
      </c>
      <c r="M220" s="84">
        <f>IFERROR(J220/$R$40,0)</f>
        <v>6.8061088977423634E-2</v>
      </c>
      <c r="P220" s="41"/>
      <c r="Q220" s="41"/>
      <c r="R220" s="41"/>
    </row>
    <row r="221" spans="2:18" s="15" customFormat="1" ht="24.95" customHeight="1">
      <c r="B221" s="222"/>
      <c r="C221" s="282"/>
      <c r="D221" s="286"/>
      <c r="E221" s="106">
        <v>2</v>
      </c>
      <c r="F221" s="109" t="s">
        <v>208</v>
      </c>
      <c r="G221" s="28" t="s">
        <v>209</v>
      </c>
      <c r="H221" s="175">
        <v>347382990</v>
      </c>
      <c r="I221" s="25">
        <f t="shared" ref="I221" si="420">IFERROR(H221/H225,"-")</f>
        <v>0.15836877011875367</v>
      </c>
      <c r="J221" s="113">
        <v>5334</v>
      </c>
      <c r="K221" s="25">
        <f t="shared" ref="K221" si="421">IFERROR(J221/J225,"-")</f>
        <v>0.70239662891756649</v>
      </c>
      <c r="L221" s="113">
        <f t="shared" si="383"/>
        <v>65126.169853768282</v>
      </c>
      <c r="M221" s="81">
        <f t="shared" ref="M221:M225" si="422">IFERROR(J221/$R$40,0)</f>
        <v>9.3206122876913405E-2</v>
      </c>
      <c r="P221" s="41"/>
      <c r="Q221" s="41"/>
      <c r="R221" s="41"/>
    </row>
    <row r="222" spans="2:18" s="15" customFormat="1" ht="24.95" customHeight="1">
      <c r="B222" s="222"/>
      <c r="C222" s="282"/>
      <c r="D222" s="286"/>
      <c r="E222" s="106">
        <v>3</v>
      </c>
      <c r="F222" s="109" t="s">
        <v>210</v>
      </c>
      <c r="G222" s="29" t="s">
        <v>211</v>
      </c>
      <c r="H222" s="175">
        <v>161839728</v>
      </c>
      <c r="I222" s="25">
        <f t="shared" ref="I222" si="423">IFERROR(H222/H225,"-")</f>
        <v>7.3781271442547092E-2</v>
      </c>
      <c r="J222" s="113">
        <v>4462</v>
      </c>
      <c r="K222" s="25">
        <f t="shared" ref="K222" si="424">IFERROR(J222/J225,"-")</f>
        <v>0.58756913352646822</v>
      </c>
      <c r="L222" s="113">
        <f t="shared" si="383"/>
        <v>36270.66965486329</v>
      </c>
      <c r="M222" s="81">
        <f t="shared" si="422"/>
        <v>7.7968826448591599E-2</v>
      </c>
      <c r="P222" s="41"/>
      <c r="Q222" s="41"/>
      <c r="R222" s="41"/>
    </row>
    <row r="223" spans="2:18" s="15" customFormat="1" ht="24.95" customHeight="1">
      <c r="B223" s="222"/>
      <c r="C223" s="282"/>
      <c r="D223" s="286"/>
      <c r="E223" s="106">
        <v>4</v>
      </c>
      <c r="F223" s="109" t="s">
        <v>214</v>
      </c>
      <c r="G223" s="29" t="s">
        <v>215</v>
      </c>
      <c r="H223" s="175">
        <v>151802997</v>
      </c>
      <c r="I223" s="25">
        <f t="shared" ref="I223" si="425">IFERROR(H223/H225,"-")</f>
        <v>6.9205616357988206E-2</v>
      </c>
      <c r="J223" s="113">
        <v>2950</v>
      </c>
      <c r="K223" s="25">
        <f t="shared" ref="K223" si="426">IFERROR(J223/J225,"-")</f>
        <v>0.38846457729786676</v>
      </c>
      <c r="L223" s="113">
        <f t="shared" si="383"/>
        <v>51458.643050847459</v>
      </c>
      <c r="M223" s="81">
        <f t="shared" si="422"/>
        <v>5.1548193192143703E-2</v>
      </c>
      <c r="P223" s="41"/>
      <c r="Q223" s="41"/>
      <c r="R223" s="41"/>
    </row>
    <row r="224" spans="2:18" s="15" customFormat="1" ht="24.95" customHeight="1">
      <c r="B224" s="222"/>
      <c r="C224" s="282"/>
      <c r="D224" s="286"/>
      <c r="E224" s="107">
        <v>5</v>
      </c>
      <c r="F224" s="110" t="s">
        <v>212</v>
      </c>
      <c r="G224" s="30" t="s">
        <v>213</v>
      </c>
      <c r="H224" s="176">
        <v>147731873</v>
      </c>
      <c r="I224" s="40">
        <f t="shared" ref="I224" si="427">IFERROR(H224/H225,"-")</f>
        <v>6.7349627667002102E-2</v>
      </c>
      <c r="J224" s="114">
        <v>2947</v>
      </c>
      <c r="K224" s="40">
        <f t="shared" ref="K224" si="428">IFERROR(J224/J225,"-")</f>
        <v>0.38806952857519095</v>
      </c>
      <c r="L224" s="114">
        <f t="shared" si="383"/>
        <v>50129.580251102816</v>
      </c>
      <c r="M224" s="82">
        <f t="shared" si="422"/>
        <v>5.1495771300761863E-2</v>
      </c>
      <c r="P224" s="41"/>
      <c r="Q224" s="41"/>
      <c r="R224" s="41"/>
    </row>
    <row r="225" spans="2:18" s="15" customFormat="1" ht="24.95" customHeight="1">
      <c r="B225" s="223"/>
      <c r="C225" s="283"/>
      <c r="D225" s="287"/>
      <c r="E225" s="115" t="s">
        <v>107</v>
      </c>
      <c r="F225" s="118"/>
      <c r="G225" s="120"/>
      <c r="H225" s="177">
        <v>2193506900</v>
      </c>
      <c r="I225" s="26" t="s">
        <v>195</v>
      </c>
      <c r="J225" s="142">
        <v>7594</v>
      </c>
      <c r="K225" s="26" t="s">
        <v>105</v>
      </c>
      <c r="L225" s="142">
        <f t="shared" si="383"/>
        <v>288847.3663418488</v>
      </c>
      <c r="M225" s="83">
        <f t="shared" si="422"/>
        <v>0.13269728105123366</v>
      </c>
      <c r="P225" s="41"/>
      <c r="Q225" s="41"/>
      <c r="R225" s="41"/>
    </row>
    <row r="226" spans="2:18" s="15" customFormat="1" ht="24.95" customHeight="1">
      <c r="B226" s="247">
        <v>38</v>
      </c>
      <c r="C226" s="281" t="s">
        <v>40</v>
      </c>
      <c r="D226" s="285">
        <f t="shared" ref="D226" si="429">VLOOKUP(C226,$Q$4:$R$77,2,FALSE)</f>
        <v>11957</v>
      </c>
      <c r="E226" s="105">
        <v>1</v>
      </c>
      <c r="F226" s="108" t="s">
        <v>208</v>
      </c>
      <c r="G226" s="111" t="s">
        <v>209</v>
      </c>
      <c r="H226" s="174">
        <v>59074304</v>
      </c>
      <c r="I226" s="24">
        <f t="shared" ref="I226" si="430">IFERROR(H226/H231,"-")</f>
        <v>0.16519858138119162</v>
      </c>
      <c r="J226" s="112">
        <v>912</v>
      </c>
      <c r="K226" s="24">
        <f t="shared" ref="K226" si="431">IFERROR(J226/J231,"-")</f>
        <v>0.74267100977198697</v>
      </c>
      <c r="L226" s="112">
        <f t="shared" si="383"/>
        <v>64774.456140350878</v>
      </c>
      <c r="M226" s="84">
        <f>IFERROR(J226/$R$41,0)</f>
        <v>7.6273312703855484E-2</v>
      </c>
      <c r="P226" s="41"/>
      <c r="Q226" s="41"/>
      <c r="R226" s="41"/>
    </row>
    <row r="227" spans="2:18" s="15" customFormat="1" ht="24.95" customHeight="1">
      <c r="B227" s="222"/>
      <c r="C227" s="282"/>
      <c r="D227" s="286"/>
      <c r="E227" s="106">
        <v>2</v>
      </c>
      <c r="F227" s="109" t="s">
        <v>206</v>
      </c>
      <c r="G227" s="28" t="s">
        <v>207</v>
      </c>
      <c r="H227" s="175">
        <v>57776762</v>
      </c>
      <c r="I227" s="25">
        <f t="shared" ref="I227" si="432">IFERROR(H227/H231,"-")</f>
        <v>0.16157006469680524</v>
      </c>
      <c r="J227" s="113">
        <v>634</v>
      </c>
      <c r="K227" s="25">
        <f t="shared" ref="K227" si="433">IFERROR(J227/J231,"-")</f>
        <v>0.51628664495114007</v>
      </c>
      <c r="L227" s="113">
        <f t="shared" si="383"/>
        <v>91130.539432176651</v>
      </c>
      <c r="M227" s="81">
        <f t="shared" ref="M227:M231" si="434">IFERROR(J227/$R$41,0)</f>
        <v>5.3023333612110063E-2</v>
      </c>
      <c r="P227" s="41"/>
      <c r="Q227" s="41"/>
      <c r="R227" s="41"/>
    </row>
    <row r="228" spans="2:18" s="15" customFormat="1" ht="24.95" customHeight="1">
      <c r="B228" s="222"/>
      <c r="C228" s="282"/>
      <c r="D228" s="286"/>
      <c r="E228" s="106">
        <v>3</v>
      </c>
      <c r="F228" s="109" t="s">
        <v>214</v>
      </c>
      <c r="G228" s="29" t="s">
        <v>215</v>
      </c>
      <c r="H228" s="175">
        <v>28413557</v>
      </c>
      <c r="I228" s="25">
        <f t="shared" ref="I228" si="435">IFERROR(H228/H231,"-")</f>
        <v>7.9457208812711982E-2</v>
      </c>
      <c r="J228" s="113">
        <v>527</v>
      </c>
      <c r="K228" s="25">
        <f t="shared" ref="K228" si="436">IFERROR(J228/J231,"-")</f>
        <v>0.42915309446254074</v>
      </c>
      <c r="L228" s="113">
        <f t="shared" si="383"/>
        <v>53915.667931688804</v>
      </c>
      <c r="M228" s="81">
        <f t="shared" si="434"/>
        <v>4.4074600652337544E-2</v>
      </c>
      <c r="P228" s="41"/>
      <c r="Q228" s="41"/>
      <c r="R228" s="41"/>
    </row>
    <row r="229" spans="2:18" s="15" customFormat="1" ht="24.95" customHeight="1">
      <c r="B229" s="222"/>
      <c r="C229" s="282"/>
      <c r="D229" s="286"/>
      <c r="E229" s="106">
        <v>4</v>
      </c>
      <c r="F229" s="109" t="s">
        <v>210</v>
      </c>
      <c r="G229" s="29" t="s">
        <v>211</v>
      </c>
      <c r="H229" s="175">
        <v>26016167</v>
      </c>
      <c r="I229" s="25">
        <f t="shared" ref="I229" si="437">IFERROR(H229/H231,"-")</f>
        <v>7.2753017646660242E-2</v>
      </c>
      <c r="J229" s="113">
        <v>750</v>
      </c>
      <c r="K229" s="25">
        <f t="shared" ref="K229" si="438">IFERROR(J229/J231,"-")</f>
        <v>0.61074918566775249</v>
      </c>
      <c r="L229" s="113">
        <f t="shared" si="383"/>
        <v>34688.222666666668</v>
      </c>
      <c r="M229" s="81">
        <f t="shared" si="434"/>
        <v>6.2724763736723255E-2</v>
      </c>
      <c r="P229" s="41"/>
      <c r="Q229" s="41"/>
      <c r="R229" s="41"/>
    </row>
    <row r="230" spans="2:18" s="15" customFormat="1" ht="24.95" customHeight="1">
      <c r="B230" s="222"/>
      <c r="C230" s="282"/>
      <c r="D230" s="286"/>
      <c r="E230" s="107">
        <v>5</v>
      </c>
      <c r="F230" s="110" t="s">
        <v>216</v>
      </c>
      <c r="G230" s="30" t="s">
        <v>217</v>
      </c>
      <c r="H230" s="176">
        <v>23954739</v>
      </c>
      <c r="I230" s="40">
        <f t="shared" ref="I230" si="439">IFERROR(H230/H231,"-")</f>
        <v>6.6988328802937827E-2</v>
      </c>
      <c r="J230" s="114">
        <v>310</v>
      </c>
      <c r="K230" s="40">
        <f t="shared" ref="K230" si="440">IFERROR(J230/J231,"-")</f>
        <v>0.25244299674267101</v>
      </c>
      <c r="L230" s="114">
        <f t="shared" si="383"/>
        <v>77273.351612903221</v>
      </c>
      <c r="M230" s="82">
        <f t="shared" si="434"/>
        <v>2.5926235677845612E-2</v>
      </c>
      <c r="P230" s="41"/>
      <c r="Q230" s="41"/>
      <c r="R230" s="41"/>
    </row>
    <row r="231" spans="2:18" s="15" customFormat="1" ht="24.95" customHeight="1">
      <c r="B231" s="223"/>
      <c r="C231" s="283"/>
      <c r="D231" s="287"/>
      <c r="E231" s="115" t="s">
        <v>107</v>
      </c>
      <c r="F231" s="118"/>
      <c r="G231" s="120"/>
      <c r="H231" s="177">
        <v>357595710</v>
      </c>
      <c r="I231" s="26" t="s">
        <v>195</v>
      </c>
      <c r="J231" s="142">
        <v>1228</v>
      </c>
      <c r="K231" s="26" t="s">
        <v>105</v>
      </c>
      <c r="L231" s="142">
        <f t="shared" si="383"/>
        <v>291201.71824104234</v>
      </c>
      <c r="M231" s="83">
        <f t="shared" si="434"/>
        <v>0.10270134649159487</v>
      </c>
      <c r="P231" s="41"/>
      <c r="Q231" s="41"/>
      <c r="R231" s="41"/>
    </row>
    <row r="232" spans="2:18" s="15" customFormat="1" ht="24.95" customHeight="1">
      <c r="B232" s="247">
        <v>39</v>
      </c>
      <c r="C232" s="281" t="s">
        <v>8</v>
      </c>
      <c r="D232" s="285">
        <f t="shared" ref="D232" si="441">VLOOKUP(C232,$Q$4:$R$77,2,FALSE)</f>
        <v>66470</v>
      </c>
      <c r="E232" s="105">
        <v>1</v>
      </c>
      <c r="F232" s="108" t="s">
        <v>206</v>
      </c>
      <c r="G232" s="111" t="s">
        <v>207</v>
      </c>
      <c r="H232" s="174">
        <v>366765105</v>
      </c>
      <c r="I232" s="24">
        <f t="shared" ref="I232" si="442">IFERROR(H232/H237,"-")</f>
        <v>0.1690653855748982</v>
      </c>
      <c r="J232" s="112">
        <v>3587</v>
      </c>
      <c r="K232" s="24">
        <f t="shared" ref="K232" si="443">IFERROR(J232/J237,"-")</f>
        <v>0.51880242985247327</v>
      </c>
      <c r="L232" s="112">
        <f t="shared" si="383"/>
        <v>102248.42626149986</v>
      </c>
      <c r="M232" s="84">
        <f>IFERROR(J232/$R$42,0)</f>
        <v>5.3964194373401532E-2</v>
      </c>
      <c r="P232" s="41"/>
      <c r="Q232" s="41"/>
      <c r="R232" s="41"/>
    </row>
    <row r="233" spans="2:18" s="15" customFormat="1" ht="24.95" customHeight="1">
      <c r="B233" s="222"/>
      <c r="C233" s="282"/>
      <c r="D233" s="286"/>
      <c r="E233" s="106">
        <v>2</v>
      </c>
      <c r="F233" s="109" t="s">
        <v>208</v>
      </c>
      <c r="G233" s="28" t="s">
        <v>209</v>
      </c>
      <c r="H233" s="175">
        <v>362390096</v>
      </c>
      <c r="I233" s="25">
        <f t="shared" ref="I233" si="444">IFERROR(H233/H237,"-")</f>
        <v>0.16704866540878902</v>
      </c>
      <c r="J233" s="113">
        <v>4999</v>
      </c>
      <c r="K233" s="25">
        <f t="shared" ref="K233" si="445">IFERROR(J233/J237,"-")</f>
        <v>0.72302574486549032</v>
      </c>
      <c r="L233" s="113">
        <f t="shared" si="383"/>
        <v>72492.51770354071</v>
      </c>
      <c r="M233" s="81">
        <f t="shared" ref="M233:M237" si="446">IFERROR(J233/$R$42,0)</f>
        <v>7.520686023770122E-2</v>
      </c>
      <c r="P233" s="41"/>
      <c r="Q233" s="41"/>
      <c r="R233" s="41"/>
    </row>
    <row r="234" spans="2:18" s="15" customFormat="1" ht="24.95" customHeight="1">
      <c r="B234" s="222"/>
      <c r="C234" s="282"/>
      <c r="D234" s="286"/>
      <c r="E234" s="106">
        <v>3</v>
      </c>
      <c r="F234" s="109" t="s">
        <v>212</v>
      </c>
      <c r="G234" s="29" t="s">
        <v>213</v>
      </c>
      <c r="H234" s="175">
        <v>181843441</v>
      </c>
      <c r="I234" s="25">
        <f t="shared" ref="I234" si="447">IFERROR(H234/H237,"-")</f>
        <v>8.3823218315524459E-2</v>
      </c>
      <c r="J234" s="113">
        <v>3054</v>
      </c>
      <c r="K234" s="25">
        <f t="shared" ref="K234" si="448">IFERROR(J234/J237,"-")</f>
        <v>0.44171246745733295</v>
      </c>
      <c r="L234" s="113">
        <f t="shared" si="383"/>
        <v>59542.711525867715</v>
      </c>
      <c r="M234" s="81">
        <f t="shared" si="446"/>
        <v>4.5945539341056114E-2</v>
      </c>
      <c r="P234" s="41"/>
      <c r="Q234" s="41"/>
      <c r="R234" s="41"/>
    </row>
    <row r="235" spans="2:18" s="15" customFormat="1" ht="24.95" customHeight="1">
      <c r="B235" s="222"/>
      <c r="C235" s="282"/>
      <c r="D235" s="286"/>
      <c r="E235" s="106">
        <v>4</v>
      </c>
      <c r="F235" s="109" t="s">
        <v>210</v>
      </c>
      <c r="G235" s="29" t="s">
        <v>211</v>
      </c>
      <c r="H235" s="175">
        <v>171135925</v>
      </c>
      <c r="I235" s="25">
        <f t="shared" ref="I235" si="449">IFERROR(H235/H237,"-")</f>
        <v>7.8887442538574826E-2</v>
      </c>
      <c r="J235" s="113">
        <v>4163</v>
      </c>
      <c r="K235" s="25">
        <f t="shared" ref="K235" si="450">IFERROR(J235/J237,"-")</f>
        <v>0.60211165750650852</v>
      </c>
      <c r="L235" s="113">
        <f t="shared" si="383"/>
        <v>41108.797742012968</v>
      </c>
      <c r="M235" s="81">
        <f t="shared" si="446"/>
        <v>6.262975778546713E-2</v>
      </c>
      <c r="P235" s="41"/>
      <c r="Q235" s="41"/>
      <c r="R235" s="41"/>
    </row>
    <row r="236" spans="2:18" s="15" customFormat="1" ht="24.95" customHeight="1">
      <c r="B236" s="222"/>
      <c r="C236" s="282"/>
      <c r="D236" s="286"/>
      <c r="E236" s="107">
        <v>5</v>
      </c>
      <c r="F236" s="110" t="s">
        <v>214</v>
      </c>
      <c r="G236" s="30" t="s">
        <v>215</v>
      </c>
      <c r="H236" s="176">
        <v>153934858</v>
      </c>
      <c r="I236" s="40">
        <f t="shared" ref="I236" si="451">IFERROR(H236/H237,"-")</f>
        <v>7.0958375718941979E-2</v>
      </c>
      <c r="J236" s="114">
        <v>2626</v>
      </c>
      <c r="K236" s="40">
        <f t="shared" ref="K236" si="452">IFERROR(J236/J237,"-")</f>
        <v>0.37980908301995953</v>
      </c>
      <c r="L236" s="114">
        <f t="shared" si="383"/>
        <v>58619.519421172889</v>
      </c>
      <c r="M236" s="82">
        <f t="shared" si="446"/>
        <v>3.9506544305701823E-2</v>
      </c>
      <c r="P236" s="41"/>
      <c r="Q236" s="41"/>
      <c r="R236" s="41"/>
    </row>
    <row r="237" spans="2:18" s="15" customFormat="1" ht="24.95" customHeight="1">
      <c r="B237" s="223"/>
      <c r="C237" s="283"/>
      <c r="D237" s="287"/>
      <c r="E237" s="115" t="s">
        <v>107</v>
      </c>
      <c r="F237" s="118"/>
      <c r="G237" s="120"/>
      <c r="H237" s="177">
        <v>2169368400</v>
      </c>
      <c r="I237" s="26" t="s">
        <v>195</v>
      </c>
      <c r="J237" s="142">
        <v>6914</v>
      </c>
      <c r="K237" s="26" t="s">
        <v>105</v>
      </c>
      <c r="L237" s="142">
        <f t="shared" si="383"/>
        <v>313764.59357824706</v>
      </c>
      <c r="M237" s="83">
        <f t="shared" si="446"/>
        <v>0.10401684970663458</v>
      </c>
      <c r="P237" s="41"/>
      <c r="Q237" s="41"/>
      <c r="R237" s="41"/>
    </row>
    <row r="238" spans="2:18" s="15" customFormat="1" ht="24.95" customHeight="1">
      <c r="B238" s="247">
        <v>40</v>
      </c>
      <c r="C238" s="281" t="s">
        <v>41</v>
      </c>
      <c r="D238" s="285">
        <f t="shared" ref="D238" si="453">VLOOKUP(C238,$Q$4:$R$77,2,FALSE)</f>
        <v>14344</v>
      </c>
      <c r="E238" s="105">
        <v>1</v>
      </c>
      <c r="F238" s="108" t="s">
        <v>206</v>
      </c>
      <c r="G238" s="111" t="s">
        <v>207</v>
      </c>
      <c r="H238" s="174">
        <v>58161359</v>
      </c>
      <c r="I238" s="24">
        <f t="shared" ref="I238" si="454">IFERROR(H238/H243,"-")</f>
        <v>0.15980555777884148</v>
      </c>
      <c r="J238" s="112">
        <v>714</v>
      </c>
      <c r="K238" s="24">
        <f t="shared" ref="K238" si="455">IFERROR(J238/J243,"-")</f>
        <v>0.48048452220726784</v>
      </c>
      <c r="L238" s="112">
        <f t="shared" si="383"/>
        <v>81458.485994397764</v>
      </c>
      <c r="M238" s="84">
        <f>IFERROR(J238/$R$43,0)</f>
        <v>4.9776910206358056E-2</v>
      </c>
      <c r="P238" s="41"/>
      <c r="Q238" s="41"/>
      <c r="R238" s="41"/>
    </row>
    <row r="239" spans="2:18" s="15" customFormat="1" ht="24.95" customHeight="1">
      <c r="B239" s="222"/>
      <c r="C239" s="282"/>
      <c r="D239" s="286"/>
      <c r="E239" s="106">
        <v>2</v>
      </c>
      <c r="F239" s="109" t="s">
        <v>208</v>
      </c>
      <c r="G239" s="28" t="s">
        <v>209</v>
      </c>
      <c r="H239" s="175">
        <v>52095114</v>
      </c>
      <c r="I239" s="25">
        <f t="shared" ref="I239" si="456">IFERROR(H239/H243,"-")</f>
        <v>0.14313779618392916</v>
      </c>
      <c r="J239" s="113">
        <v>1016</v>
      </c>
      <c r="K239" s="25">
        <f t="shared" ref="K239" si="457">IFERROR(J239/J243,"-")</f>
        <v>0.68371467025572008</v>
      </c>
      <c r="L239" s="113">
        <f t="shared" si="383"/>
        <v>51274.718503937009</v>
      </c>
      <c r="M239" s="81">
        <f t="shared" ref="M239:M243" si="458">IFERROR(J239/$R$43,0)</f>
        <v>7.0831009481316223E-2</v>
      </c>
      <c r="P239" s="41"/>
      <c r="Q239" s="41"/>
      <c r="R239" s="41"/>
    </row>
    <row r="240" spans="2:18" s="15" customFormat="1" ht="24.95" customHeight="1">
      <c r="B240" s="222"/>
      <c r="C240" s="282"/>
      <c r="D240" s="286"/>
      <c r="E240" s="106">
        <v>3</v>
      </c>
      <c r="F240" s="109" t="s">
        <v>210</v>
      </c>
      <c r="G240" s="29" t="s">
        <v>211</v>
      </c>
      <c r="H240" s="175">
        <v>35448110</v>
      </c>
      <c r="I240" s="25">
        <f t="shared" ref="I240" si="459">IFERROR(H240/H243,"-")</f>
        <v>9.7398085054300879E-2</v>
      </c>
      <c r="J240" s="113">
        <v>948</v>
      </c>
      <c r="K240" s="25">
        <f t="shared" ref="K240" si="460">IFERROR(J240/J243,"-")</f>
        <v>0.63795423956931363</v>
      </c>
      <c r="L240" s="113">
        <f t="shared" si="383"/>
        <v>37392.52109704641</v>
      </c>
      <c r="M240" s="81">
        <f t="shared" si="458"/>
        <v>6.6090351366424979E-2</v>
      </c>
      <c r="P240" s="41"/>
      <c r="Q240" s="41"/>
      <c r="R240" s="41"/>
    </row>
    <row r="241" spans="2:18" s="15" customFormat="1" ht="24.95" customHeight="1">
      <c r="B241" s="222"/>
      <c r="C241" s="282"/>
      <c r="D241" s="286"/>
      <c r="E241" s="106">
        <v>4</v>
      </c>
      <c r="F241" s="109" t="s">
        <v>212</v>
      </c>
      <c r="G241" s="29" t="s">
        <v>213</v>
      </c>
      <c r="H241" s="175">
        <v>32617177</v>
      </c>
      <c r="I241" s="25">
        <f t="shared" ref="I241" si="461">IFERROR(H241/H243,"-")</f>
        <v>8.9619745021023309E-2</v>
      </c>
      <c r="J241" s="113">
        <v>587</v>
      </c>
      <c r="K241" s="25">
        <f t="shared" ref="K241" si="462">IFERROR(J241/J243,"-")</f>
        <v>0.39502018842530284</v>
      </c>
      <c r="L241" s="113">
        <f t="shared" si="383"/>
        <v>55565.889267461673</v>
      </c>
      <c r="M241" s="81">
        <f t="shared" si="458"/>
        <v>4.092303402119353E-2</v>
      </c>
      <c r="P241" s="41"/>
      <c r="Q241" s="41"/>
      <c r="R241" s="41"/>
    </row>
    <row r="242" spans="2:18" s="15" customFormat="1" ht="24.95" customHeight="1">
      <c r="B242" s="222"/>
      <c r="C242" s="282"/>
      <c r="D242" s="286"/>
      <c r="E242" s="107">
        <v>5</v>
      </c>
      <c r="F242" s="110" t="s">
        <v>214</v>
      </c>
      <c r="G242" s="30" t="s">
        <v>215</v>
      </c>
      <c r="H242" s="176">
        <v>28241101</v>
      </c>
      <c r="I242" s="40">
        <f t="shared" ref="I242" si="463">IFERROR(H242/H243,"-")</f>
        <v>7.7595932680898969E-2</v>
      </c>
      <c r="J242" s="114">
        <v>584</v>
      </c>
      <c r="K242" s="40">
        <f t="shared" ref="K242" si="464">IFERROR(J242/J243,"-")</f>
        <v>0.39300134589502017</v>
      </c>
      <c r="L242" s="114">
        <f t="shared" si="383"/>
        <v>48358.049657534248</v>
      </c>
      <c r="M242" s="82">
        <f t="shared" si="458"/>
        <v>4.0713887339654212E-2</v>
      </c>
      <c r="P242" s="41"/>
      <c r="Q242" s="41"/>
      <c r="R242" s="41"/>
    </row>
    <row r="243" spans="2:18" s="15" customFormat="1" ht="24.95" customHeight="1">
      <c r="B243" s="223"/>
      <c r="C243" s="283"/>
      <c r="D243" s="287"/>
      <c r="E243" s="115" t="s">
        <v>107</v>
      </c>
      <c r="F243" s="118"/>
      <c r="G243" s="120"/>
      <c r="H243" s="177">
        <v>363950790</v>
      </c>
      <c r="I243" s="26" t="s">
        <v>195</v>
      </c>
      <c r="J243" s="142">
        <v>1486</v>
      </c>
      <c r="K243" s="26" t="s">
        <v>105</v>
      </c>
      <c r="L243" s="142">
        <f t="shared" si="383"/>
        <v>244919.77792732167</v>
      </c>
      <c r="M243" s="83">
        <f t="shared" si="458"/>
        <v>0.1035973229224763</v>
      </c>
      <c r="P243" s="41"/>
      <c r="Q243" s="41"/>
      <c r="R243" s="41"/>
    </row>
    <row r="244" spans="2:18" s="15" customFormat="1" ht="24.95" customHeight="1">
      <c r="B244" s="247">
        <v>41</v>
      </c>
      <c r="C244" s="281" t="s">
        <v>12</v>
      </c>
      <c r="D244" s="285">
        <f t="shared" ref="D244" si="465">VLOOKUP(C244,$Q$4:$R$77,2,FALSE)</f>
        <v>26342</v>
      </c>
      <c r="E244" s="105">
        <v>1</v>
      </c>
      <c r="F244" s="108" t="s">
        <v>206</v>
      </c>
      <c r="G244" s="111" t="s">
        <v>207</v>
      </c>
      <c r="H244" s="174">
        <v>156102132</v>
      </c>
      <c r="I244" s="24">
        <f t="shared" ref="I244" si="466">IFERROR(H244/H249,"-")</f>
        <v>0.17033110911512789</v>
      </c>
      <c r="J244" s="112">
        <v>1660</v>
      </c>
      <c r="K244" s="24">
        <f t="shared" ref="K244" si="467">IFERROR(J244/J249,"-")</f>
        <v>0.51858794126835361</v>
      </c>
      <c r="L244" s="112">
        <f t="shared" si="383"/>
        <v>94037.428915662647</v>
      </c>
      <c r="M244" s="84">
        <f>IFERROR(J244/$R$44,0)</f>
        <v>6.3017234834105235E-2</v>
      </c>
      <c r="P244" s="41"/>
      <c r="Q244" s="41"/>
      <c r="R244" s="41"/>
    </row>
    <row r="245" spans="2:18" s="15" customFormat="1" ht="24.95" customHeight="1">
      <c r="B245" s="222"/>
      <c r="C245" s="282"/>
      <c r="D245" s="286"/>
      <c r="E245" s="106">
        <v>2</v>
      </c>
      <c r="F245" s="109" t="s">
        <v>208</v>
      </c>
      <c r="G245" s="28" t="s">
        <v>209</v>
      </c>
      <c r="H245" s="175">
        <v>143529255</v>
      </c>
      <c r="I245" s="25">
        <f t="shared" ref="I245" si="468">IFERROR(H245/H249,"-")</f>
        <v>0.15661219280860314</v>
      </c>
      <c r="J245" s="113">
        <v>2268</v>
      </c>
      <c r="K245" s="25">
        <f t="shared" ref="K245" si="469">IFERROR(J245/J249,"-")</f>
        <v>0.70852858481724457</v>
      </c>
      <c r="L245" s="113">
        <f t="shared" si="383"/>
        <v>63284.503968253972</v>
      </c>
      <c r="M245" s="81">
        <f t="shared" ref="M245:M249" si="470">IFERROR(J245/$R$44,0)</f>
        <v>8.6098246146837754E-2</v>
      </c>
      <c r="P245" s="41"/>
      <c r="Q245" s="41"/>
      <c r="R245" s="41"/>
    </row>
    <row r="246" spans="2:18" s="15" customFormat="1" ht="24.95" customHeight="1">
      <c r="B246" s="222"/>
      <c r="C246" s="282"/>
      <c r="D246" s="286"/>
      <c r="E246" s="106">
        <v>3</v>
      </c>
      <c r="F246" s="109" t="s">
        <v>210</v>
      </c>
      <c r="G246" s="29" t="s">
        <v>211</v>
      </c>
      <c r="H246" s="175">
        <v>79042000</v>
      </c>
      <c r="I246" s="25">
        <f t="shared" ref="I246" si="471">IFERROR(H246/H249,"-")</f>
        <v>8.6246813891548507E-2</v>
      </c>
      <c r="J246" s="113">
        <v>1945</v>
      </c>
      <c r="K246" s="25">
        <f t="shared" ref="K246" si="472">IFERROR(J246/J249,"-")</f>
        <v>0.60762261793189631</v>
      </c>
      <c r="L246" s="113">
        <f t="shared" si="383"/>
        <v>40638.560411311053</v>
      </c>
      <c r="M246" s="81">
        <f t="shared" si="470"/>
        <v>7.3836458886948605E-2</v>
      </c>
      <c r="P246" s="41"/>
      <c r="Q246" s="41"/>
      <c r="R246" s="41"/>
    </row>
    <row r="247" spans="2:18" s="15" customFormat="1" ht="24.95" customHeight="1">
      <c r="B247" s="222"/>
      <c r="C247" s="282"/>
      <c r="D247" s="286"/>
      <c r="E247" s="106">
        <v>4</v>
      </c>
      <c r="F247" s="109" t="s">
        <v>212</v>
      </c>
      <c r="G247" s="29" t="s">
        <v>213</v>
      </c>
      <c r="H247" s="175">
        <v>73634646</v>
      </c>
      <c r="I247" s="25">
        <f t="shared" ref="I247" si="473">IFERROR(H247/H249,"-")</f>
        <v>8.0346570298474945E-2</v>
      </c>
      <c r="J247" s="113">
        <v>1440</v>
      </c>
      <c r="K247" s="25">
        <f t="shared" ref="K247" si="474">IFERROR(J247/J249,"-")</f>
        <v>0.44985941893158388</v>
      </c>
      <c r="L247" s="113">
        <f t="shared" si="383"/>
        <v>51135.17083333333</v>
      </c>
      <c r="M247" s="81">
        <f t="shared" si="470"/>
        <v>5.4665553109103336E-2</v>
      </c>
      <c r="P247" s="41"/>
      <c r="Q247" s="41"/>
      <c r="R247" s="41"/>
    </row>
    <row r="248" spans="2:18" s="15" customFormat="1" ht="24.95" customHeight="1">
      <c r="B248" s="222"/>
      <c r="C248" s="282"/>
      <c r="D248" s="286"/>
      <c r="E248" s="107">
        <v>5</v>
      </c>
      <c r="F248" s="110" t="s">
        <v>214</v>
      </c>
      <c r="G248" s="30" t="s">
        <v>215</v>
      </c>
      <c r="H248" s="176">
        <v>65678945</v>
      </c>
      <c r="I248" s="40">
        <f t="shared" ref="I248" si="475">IFERROR(H248/H249,"-")</f>
        <v>7.1665693504823394E-2</v>
      </c>
      <c r="J248" s="114">
        <v>1239</v>
      </c>
      <c r="K248" s="40">
        <f t="shared" ref="K248" si="476">IFERROR(J248/J249,"-")</f>
        <v>0.38706654170571697</v>
      </c>
      <c r="L248" s="114">
        <f t="shared" si="383"/>
        <v>53009.6408393866</v>
      </c>
      <c r="M248" s="82">
        <f t="shared" si="470"/>
        <v>4.7035152987624326E-2</v>
      </c>
      <c r="P248" s="41"/>
      <c r="Q248" s="41"/>
      <c r="R248" s="41"/>
    </row>
    <row r="249" spans="2:18" s="15" customFormat="1" ht="24.95" customHeight="1">
      <c r="B249" s="223"/>
      <c r="C249" s="283"/>
      <c r="D249" s="287"/>
      <c r="E249" s="115" t="s">
        <v>107</v>
      </c>
      <c r="F249" s="118"/>
      <c r="G249" s="120"/>
      <c r="H249" s="177">
        <v>916462840</v>
      </c>
      <c r="I249" s="26" t="s">
        <v>195</v>
      </c>
      <c r="J249" s="142">
        <v>3201</v>
      </c>
      <c r="K249" s="26" t="s">
        <v>105</v>
      </c>
      <c r="L249" s="142">
        <f t="shared" si="383"/>
        <v>286305.16713527025</v>
      </c>
      <c r="M249" s="83">
        <f t="shared" si="470"/>
        <v>0.12151696909877761</v>
      </c>
      <c r="P249" s="41"/>
      <c r="Q249" s="41"/>
      <c r="R249" s="41"/>
    </row>
    <row r="250" spans="2:18" s="15" customFormat="1" ht="24.95" customHeight="1">
      <c r="B250" s="247">
        <v>42</v>
      </c>
      <c r="C250" s="281" t="s">
        <v>13</v>
      </c>
      <c r="D250" s="285">
        <f t="shared" ref="D250" si="477">VLOOKUP(C250,$Q$4:$R$77,2,FALSE)</f>
        <v>70556</v>
      </c>
      <c r="E250" s="105">
        <v>1</v>
      </c>
      <c r="F250" s="108" t="s">
        <v>208</v>
      </c>
      <c r="G250" s="111" t="s">
        <v>209</v>
      </c>
      <c r="H250" s="174">
        <v>376234148</v>
      </c>
      <c r="I250" s="24">
        <f t="shared" ref="I250" si="478">IFERROR(H250/H255,"-")</f>
        <v>0.18895532517173988</v>
      </c>
      <c r="J250" s="112">
        <v>5514</v>
      </c>
      <c r="K250" s="24">
        <f t="shared" ref="K250" si="479">IFERROR(J250/J255,"-")</f>
        <v>0.74142799515933844</v>
      </c>
      <c r="L250" s="112">
        <f t="shared" si="383"/>
        <v>68232.525933986224</v>
      </c>
      <c r="M250" s="84">
        <f>IFERROR(J250/$R$45,0)</f>
        <v>7.8150688814558653E-2</v>
      </c>
      <c r="P250" s="41"/>
      <c r="Q250" s="41"/>
      <c r="R250" s="41"/>
    </row>
    <row r="251" spans="2:18" s="15" customFormat="1" ht="24.95" customHeight="1">
      <c r="B251" s="222"/>
      <c r="C251" s="282"/>
      <c r="D251" s="286"/>
      <c r="E251" s="106">
        <v>2</v>
      </c>
      <c r="F251" s="109" t="s">
        <v>206</v>
      </c>
      <c r="G251" s="28" t="s">
        <v>207</v>
      </c>
      <c r="H251" s="175">
        <v>317401129</v>
      </c>
      <c r="I251" s="25">
        <f t="shared" ref="I251" si="480">IFERROR(H251/H255,"-")</f>
        <v>0.15940773547241213</v>
      </c>
      <c r="J251" s="113">
        <v>3834</v>
      </c>
      <c r="K251" s="25">
        <f t="shared" ref="K251" si="481">IFERROR(J251/J255,"-")</f>
        <v>0.51553045582896329</v>
      </c>
      <c r="L251" s="113">
        <f t="shared" si="383"/>
        <v>82785.896974439223</v>
      </c>
      <c r="M251" s="81">
        <f t="shared" ref="M251:M255" si="482">IFERROR(J251/$R$45,0)</f>
        <v>5.433981518226657E-2</v>
      </c>
      <c r="P251" s="41"/>
      <c r="Q251" s="41"/>
      <c r="R251" s="41"/>
    </row>
    <row r="252" spans="2:18" s="15" customFormat="1" ht="24.95" customHeight="1">
      <c r="B252" s="222"/>
      <c r="C252" s="282"/>
      <c r="D252" s="286"/>
      <c r="E252" s="106">
        <v>3</v>
      </c>
      <c r="F252" s="109" t="s">
        <v>210</v>
      </c>
      <c r="G252" s="29" t="s">
        <v>211</v>
      </c>
      <c r="H252" s="175">
        <v>165747627</v>
      </c>
      <c r="I252" s="25">
        <f t="shared" ref="I252" si="483">IFERROR(H252/H255,"-")</f>
        <v>8.324309986936447E-2</v>
      </c>
      <c r="J252" s="113">
        <v>4333</v>
      </c>
      <c r="K252" s="25">
        <f t="shared" ref="K252" si="484">IFERROR(J252/J255,"-")</f>
        <v>0.58262740352292586</v>
      </c>
      <c r="L252" s="113">
        <f t="shared" si="383"/>
        <v>38252.394876528961</v>
      </c>
      <c r="M252" s="81">
        <f t="shared" si="482"/>
        <v>6.1412211576619989E-2</v>
      </c>
      <c r="P252" s="41"/>
      <c r="Q252" s="41"/>
      <c r="R252" s="41"/>
    </row>
    <row r="253" spans="2:18" s="15" customFormat="1" ht="24.95" customHeight="1">
      <c r="B253" s="222"/>
      <c r="C253" s="282"/>
      <c r="D253" s="286"/>
      <c r="E253" s="106">
        <v>4</v>
      </c>
      <c r="F253" s="109" t="s">
        <v>214</v>
      </c>
      <c r="G253" s="29" t="s">
        <v>215</v>
      </c>
      <c r="H253" s="175">
        <v>156885230</v>
      </c>
      <c r="I253" s="25">
        <f t="shared" ref="I253" si="485">IFERROR(H253/H255,"-")</f>
        <v>7.8792155913750814E-2</v>
      </c>
      <c r="J253" s="113">
        <v>2922</v>
      </c>
      <c r="K253" s="25">
        <f t="shared" ref="K253" si="486">IFERROR(J253/J255,"-")</f>
        <v>0.39290036304961679</v>
      </c>
      <c r="L253" s="113">
        <f t="shared" si="383"/>
        <v>53691.043805612593</v>
      </c>
      <c r="M253" s="81">
        <f t="shared" si="482"/>
        <v>4.1413912353308012E-2</v>
      </c>
      <c r="P253" s="41"/>
      <c r="Q253" s="41"/>
      <c r="R253" s="41"/>
    </row>
    <row r="254" spans="2:18" s="15" customFormat="1" ht="24.95" customHeight="1">
      <c r="B254" s="222"/>
      <c r="C254" s="282"/>
      <c r="D254" s="286"/>
      <c r="E254" s="107">
        <v>5</v>
      </c>
      <c r="F254" s="110" t="s">
        <v>212</v>
      </c>
      <c r="G254" s="30" t="s">
        <v>213</v>
      </c>
      <c r="H254" s="176">
        <v>142280678</v>
      </c>
      <c r="I254" s="40">
        <f t="shared" ref="I254" si="487">IFERROR(H254/H255,"-")</f>
        <v>7.1457340914056575E-2</v>
      </c>
      <c r="J254" s="114">
        <v>3081</v>
      </c>
      <c r="K254" s="40">
        <f t="shared" ref="K254" si="488">IFERROR(J254/J255,"-")</f>
        <v>0.41427995159338443</v>
      </c>
      <c r="L254" s="114">
        <f t="shared" si="383"/>
        <v>46180.03180785459</v>
      </c>
      <c r="M254" s="82">
        <f t="shared" si="482"/>
        <v>4.3667441464935654E-2</v>
      </c>
      <c r="P254" s="41"/>
      <c r="Q254" s="41"/>
      <c r="R254" s="41"/>
    </row>
    <row r="255" spans="2:18" s="15" customFormat="1" ht="24.95" customHeight="1">
      <c r="B255" s="223"/>
      <c r="C255" s="283"/>
      <c r="D255" s="287"/>
      <c r="E255" s="115" t="s">
        <v>107</v>
      </c>
      <c r="F255" s="118"/>
      <c r="G255" s="120"/>
      <c r="H255" s="177">
        <v>1991127520</v>
      </c>
      <c r="I255" s="26" t="s">
        <v>195</v>
      </c>
      <c r="J255" s="142">
        <v>7437</v>
      </c>
      <c r="K255" s="26" t="s">
        <v>105</v>
      </c>
      <c r="L255" s="142">
        <f t="shared" si="383"/>
        <v>267732.62336963828</v>
      </c>
      <c r="M255" s="83">
        <f t="shared" si="482"/>
        <v>0.10540563524009297</v>
      </c>
      <c r="P255" s="41"/>
      <c r="Q255" s="41"/>
      <c r="R255" s="41"/>
    </row>
    <row r="256" spans="2:18" s="15" customFormat="1" ht="24.95" customHeight="1">
      <c r="B256" s="247">
        <v>43</v>
      </c>
      <c r="C256" s="281" t="s">
        <v>9</v>
      </c>
      <c r="D256" s="285">
        <f t="shared" ref="D256" si="489">VLOOKUP(C256,$Q$4:$R$77,2,FALSE)</f>
        <v>43423</v>
      </c>
      <c r="E256" s="105">
        <v>1</v>
      </c>
      <c r="F256" s="108" t="s">
        <v>206</v>
      </c>
      <c r="G256" s="111" t="s">
        <v>207</v>
      </c>
      <c r="H256" s="174">
        <v>250841231</v>
      </c>
      <c r="I256" s="24">
        <f t="shared" ref="I256" si="490">IFERROR(H256/H261,"-")</f>
        <v>0.17712165282302703</v>
      </c>
      <c r="J256" s="112">
        <v>2738</v>
      </c>
      <c r="K256" s="24">
        <f t="shared" ref="K256" si="491">IFERROR(J256/J261,"-")</f>
        <v>0.53623188405797106</v>
      </c>
      <c r="L256" s="112">
        <f t="shared" si="383"/>
        <v>91614.766617969319</v>
      </c>
      <c r="M256" s="84">
        <f>IFERROR(J256/$R$46,0)</f>
        <v>6.3054141814245901E-2</v>
      </c>
      <c r="P256" s="41"/>
      <c r="Q256" s="41"/>
      <c r="R256" s="41"/>
    </row>
    <row r="257" spans="2:18" s="15" customFormat="1" ht="24.95" customHeight="1">
      <c r="B257" s="222"/>
      <c r="C257" s="282"/>
      <c r="D257" s="286"/>
      <c r="E257" s="106">
        <v>2</v>
      </c>
      <c r="F257" s="109" t="s">
        <v>208</v>
      </c>
      <c r="G257" s="28" t="s">
        <v>209</v>
      </c>
      <c r="H257" s="175">
        <v>233041570</v>
      </c>
      <c r="I257" s="25">
        <f t="shared" ref="I257" si="492">IFERROR(H257/H261,"-")</f>
        <v>0.16455312346507001</v>
      </c>
      <c r="J257" s="113">
        <v>3675</v>
      </c>
      <c r="K257" s="25">
        <f t="shared" ref="K257" si="493">IFERROR(J257/J261,"-")</f>
        <v>0.71974148061104581</v>
      </c>
      <c r="L257" s="113">
        <f t="shared" si="383"/>
        <v>63412.672108843537</v>
      </c>
      <c r="M257" s="81">
        <f t="shared" ref="M257:M261" si="494">IFERROR(J257/$R$46,0)</f>
        <v>8.4632567993920271E-2</v>
      </c>
      <c r="P257" s="41"/>
      <c r="Q257" s="41"/>
      <c r="R257" s="41"/>
    </row>
    <row r="258" spans="2:18" s="15" customFormat="1" ht="24.95" customHeight="1">
      <c r="B258" s="222"/>
      <c r="C258" s="282"/>
      <c r="D258" s="286"/>
      <c r="E258" s="106">
        <v>3</v>
      </c>
      <c r="F258" s="109" t="s">
        <v>214</v>
      </c>
      <c r="G258" s="29" t="s">
        <v>215</v>
      </c>
      <c r="H258" s="175">
        <v>112685135</v>
      </c>
      <c r="I258" s="25">
        <f t="shared" ref="I258" si="495">IFERROR(H258/H261,"-")</f>
        <v>7.9568168598988936E-2</v>
      </c>
      <c r="J258" s="113">
        <v>1991</v>
      </c>
      <c r="K258" s="25">
        <f t="shared" ref="K258" si="496">IFERROR(J258/J261,"-")</f>
        <v>0.38993341167254209</v>
      </c>
      <c r="L258" s="113">
        <f t="shared" si="383"/>
        <v>56597.255148166747</v>
      </c>
      <c r="M258" s="81">
        <f t="shared" si="494"/>
        <v>4.5851276973032727E-2</v>
      </c>
      <c r="P258" s="41"/>
      <c r="Q258" s="41"/>
      <c r="R258" s="41"/>
    </row>
    <row r="259" spans="2:18" s="15" customFormat="1" ht="24.95" customHeight="1">
      <c r="B259" s="222"/>
      <c r="C259" s="282"/>
      <c r="D259" s="286"/>
      <c r="E259" s="106">
        <v>4</v>
      </c>
      <c r="F259" s="109" t="s">
        <v>210</v>
      </c>
      <c r="G259" s="29" t="s">
        <v>211</v>
      </c>
      <c r="H259" s="175">
        <v>112661921</v>
      </c>
      <c r="I259" s="25">
        <f t="shared" ref="I259" si="497">IFERROR(H259/H261,"-")</f>
        <v>7.9551776947456049E-2</v>
      </c>
      <c r="J259" s="113">
        <v>3004</v>
      </c>
      <c r="K259" s="25">
        <f t="shared" ref="K259" si="498">IFERROR(J259/J261,"-")</f>
        <v>0.58832745789267527</v>
      </c>
      <c r="L259" s="113">
        <f t="shared" si="383"/>
        <v>37503.968375499331</v>
      </c>
      <c r="M259" s="81">
        <f t="shared" si="494"/>
        <v>6.9179927688091558E-2</v>
      </c>
      <c r="P259" s="41"/>
      <c r="Q259" s="41"/>
      <c r="R259" s="41"/>
    </row>
    <row r="260" spans="2:18" s="15" customFormat="1" ht="24.95" customHeight="1">
      <c r="B260" s="222"/>
      <c r="C260" s="282"/>
      <c r="D260" s="286"/>
      <c r="E260" s="107">
        <v>5</v>
      </c>
      <c r="F260" s="110" t="s">
        <v>212</v>
      </c>
      <c r="G260" s="30" t="s">
        <v>213</v>
      </c>
      <c r="H260" s="176">
        <v>109968968</v>
      </c>
      <c r="I260" s="40">
        <f t="shared" ref="I260" si="499">IFERROR(H260/H261,"-")</f>
        <v>7.7650254281372774E-2</v>
      </c>
      <c r="J260" s="114">
        <v>2267</v>
      </c>
      <c r="K260" s="40">
        <f t="shared" ref="K260" si="500">IFERROR(J260/J261,"-")</f>
        <v>0.44398746572659614</v>
      </c>
      <c r="L260" s="114">
        <f t="shared" si="383"/>
        <v>48508.587560652843</v>
      </c>
      <c r="M260" s="82">
        <f t="shared" si="494"/>
        <v>5.2207355548902656E-2</v>
      </c>
      <c r="P260" s="41"/>
      <c r="Q260" s="41"/>
      <c r="R260" s="41"/>
    </row>
    <row r="261" spans="2:18" s="15" customFormat="1" ht="24.95" customHeight="1">
      <c r="B261" s="223"/>
      <c r="C261" s="283"/>
      <c r="D261" s="287"/>
      <c r="E261" s="115" t="s">
        <v>107</v>
      </c>
      <c r="F261" s="118"/>
      <c r="G261" s="120"/>
      <c r="H261" s="177">
        <v>1416208730</v>
      </c>
      <c r="I261" s="26" t="s">
        <v>195</v>
      </c>
      <c r="J261" s="142">
        <v>5106</v>
      </c>
      <c r="K261" s="26" t="s">
        <v>105</v>
      </c>
      <c r="L261" s="142">
        <f t="shared" si="383"/>
        <v>277361.67841754796</v>
      </c>
      <c r="M261" s="83">
        <f t="shared" si="494"/>
        <v>0.11758745365359372</v>
      </c>
      <c r="P261" s="41"/>
      <c r="Q261" s="41"/>
      <c r="R261" s="41"/>
    </row>
    <row r="262" spans="2:18" s="15" customFormat="1" ht="24.95" customHeight="1">
      <c r="B262" s="247">
        <v>44</v>
      </c>
      <c r="C262" s="281" t="s">
        <v>19</v>
      </c>
      <c r="D262" s="285">
        <f t="shared" ref="D262" si="501">VLOOKUP(C262,$Q$4:$R$77,2,FALSE)</f>
        <v>46653</v>
      </c>
      <c r="E262" s="105">
        <v>1</v>
      </c>
      <c r="F262" s="108" t="s">
        <v>206</v>
      </c>
      <c r="G262" s="111" t="s">
        <v>207</v>
      </c>
      <c r="H262" s="174">
        <v>311679516</v>
      </c>
      <c r="I262" s="24">
        <f t="shared" ref="I262" si="502">IFERROR(H262/H267,"-")</f>
        <v>0.13966969276289976</v>
      </c>
      <c r="J262" s="112">
        <v>2854</v>
      </c>
      <c r="K262" s="24">
        <f t="shared" ref="K262" si="503">IFERROR(J262/J267,"-")</f>
        <v>0.47126816380449144</v>
      </c>
      <c r="L262" s="112">
        <f t="shared" si="383"/>
        <v>109207.95935529082</v>
      </c>
      <c r="M262" s="84">
        <f>IFERROR(J262/$R$47,0)</f>
        <v>6.1175058409962915E-2</v>
      </c>
      <c r="P262" s="41"/>
      <c r="Q262" s="41"/>
      <c r="R262" s="41"/>
    </row>
    <row r="263" spans="2:18" s="15" customFormat="1" ht="24.95" customHeight="1">
      <c r="B263" s="222"/>
      <c r="C263" s="282"/>
      <c r="D263" s="286"/>
      <c r="E263" s="106">
        <v>2</v>
      </c>
      <c r="F263" s="109" t="s">
        <v>208</v>
      </c>
      <c r="G263" s="28" t="s">
        <v>209</v>
      </c>
      <c r="H263" s="175">
        <v>303229401</v>
      </c>
      <c r="I263" s="25">
        <f t="shared" ref="I263" si="504">IFERROR(H263/H267,"-")</f>
        <v>0.13588303080638808</v>
      </c>
      <c r="J263" s="113">
        <v>4267</v>
      </c>
      <c r="K263" s="25">
        <f t="shared" ref="K263" si="505">IFERROR(J263/J267,"-")</f>
        <v>0.70459048877146635</v>
      </c>
      <c r="L263" s="113">
        <f t="shared" si="383"/>
        <v>71063.83899695336</v>
      </c>
      <c r="M263" s="81">
        <f t="shared" ref="M263:M267" si="506">IFERROR(J263/$R$47,0)</f>
        <v>9.1462499732064384E-2</v>
      </c>
      <c r="P263" s="41"/>
      <c r="Q263" s="41"/>
      <c r="R263" s="41"/>
    </row>
    <row r="264" spans="2:18" s="15" customFormat="1" ht="24.95" customHeight="1">
      <c r="B264" s="222"/>
      <c r="C264" s="282"/>
      <c r="D264" s="286"/>
      <c r="E264" s="106">
        <v>3</v>
      </c>
      <c r="F264" s="109" t="s">
        <v>210</v>
      </c>
      <c r="G264" s="29" t="s">
        <v>211</v>
      </c>
      <c r="H264" s="175">
        <v>161636823</v>
      </c>
      <c r="I264" s="25">
        <f t="shared" ref="I264" si="507">IFERROR(H264/H267,"-")</f>
        <v>7.2432624695108958E-2</v>
      </c>
      <c r="J264" s="113">
        <v>3511</v>
      </c>
      <c r="K264" s="25">
        <f t="shared" ref="K264" si="508">IFERROR(J264/J267,"-")</f>
        <v>0.57975561426684286</v>
      </c>
      <c r="L264" s="113">
        <f t="shared" si="383"/>
        <v>46037.260894332096</v>
      </c>
      <c r="M264" s="81">
        <f t="shared" si="506"/>
        <v>7.5257754056545126E-2</v>
      </c>
      <c r="P264" s="41"/>
      <c r="Q264" s="41"/>
      <c r="R264" s="41"/>
    </row>
    <row r="265" spans="2:18" s="15" customFormat="1" ht="24.95" customHeight="1">
      <c r="B265" s="222"/>
      <c r="C265" s="282"/>
      <c r="D265" s="286"/>
      <c r="E265" s="106">
        <v>4</v>
      </c>
      <c r="F265" s="109" t="s">
        <v>222</v>
      </c>
      <c r="G265" s="29" t="s">
        <v>223</v>
      </c>
      <c r="H265" s="175">
        <v>157990237</v>
      </c>
      <c r="I265" s="25">
        <f t="shared" ref="I265" si="509">IFERROR(H265/H267,"-")</f>
        <v>7.0798518120541859E-2</v>
      </c>
      <c r="J265" s="113">
        <v>716</v>
      </c>
      <c r="K265" s="25">
        <f t="shared" ref="K265" si="510">IFERROR(J265/J267,"-")</f>
        <v>0.11822985468956407</v>
      </c>
      <c r="L265" s="113">
        <f t="shared" si="383"/>
        <v>220656.75558659219</v>
      </c>
      <c r="M265" s="81">
        <f t="shared" si="506"/>
        <v>1.5347351724433585E-2</v>
      </c>
      <c r="P265" s="41"/>
      <c r="Q265" s="41"/>
      <c r="R265" s="41"/>
    </row>
    <row r="266" spans="2:18" s="15" customFormat="1" ht="24.95" customHeight="1">
      <c r="B266" s="222"/>
      <c r="C266" s="282"/>
      <c r="D266" s="286"/>
      <c r="E266" s="107">
        <v>5</v>
      </c>
      <c r="F266" s="110" t="s">
        <v>212</v>
      </c>
      <c r="G266" s="30" t="s">
        <v>213</v>
      </c>
      <c r="H266" s="176">
        <v>153822550</v>
      </c>
      <c r="I266" s="40">
        <f t="shared" ref="I266" si="511">IFERROR(H266/H267,"-")</f>
        <v>6.8930895986458685E-2</v>
      </c>
      <c r="J266" s="114">
        <v>2488</v>
      </c>
      <c r="K266" s="40">
        <f t="shared" ref="K266" si="512">IFERROR(J266/J267,"-")</f>
        <v>0.41083223249669748</v>
      </c>
      <c r="L266" s="114">
        <f t="shared" ref="L266:L329" si="513">IFERROR(H266/J266,"-")</f>
        <v>61825.783762057879</v>
      </c>
      <c r="M266" s="82">
        <f t="shared" si="506"/>
        <v>5.3329903757528989E-2</v>
      </c>
      <c r="P266" s="41"/>
      <c r="Q266" s="41"/>
      <c r="R266" s="41"/>
    </row>
    <row r="267" spans="2:18" s="15" customFormat="1" ht="24.95" customHeight="1">
      <c r="B267" s="223"/>
      <c r="C267" s="283"/>
      <c r="D267" s="287"/>
      <c r="E267" s="115" t="s">
        <v>107</v>
      </c>
      <c r="F267" s="118"/>
      <c r="G267" s="120"/>
      <c r="H267" s="177">
        <v>2231547230</v>
      </c>
      <c r="I267" s="26" t="s">
        <v>195</v>
      </c>
      <c r="J267" s="142">
        <v>6056</v>
      </c>
      <c r="K267" s="26" t="s">
        <v>105</v>
      </c>
      <c r="L267" s="142">
        <f t="shared" si="513"/>
        <v>368485.34180977545</v>
      </c>
      <c r="M267" s="83">
        <f t="shared" si="506"/>
        <v>0.12980944419437121</v>
      </c>
      <c r="P267" s="41"/>
      <c r="Q267" s="41"/>
      <c r="R267" s="41"/>
    </row>
    <row r="268" spans="2:18" s="15" customFormat="1" ht="24.95" customHeight="1">
      <c r="B268" s="247">
        <v>45</v>
      </c>
      <c r="C268" s="281" t="s">
        <v>42</v>
      </c>
      <c r="D268" s="285">
        <f t="shared" ref="D268" si="514">VLOOKUP(C268,$Q$4:$R$77,2,FALSE)</f>
        <v>16304</v>
      </c>
      <c r="E268" s="105">
        <v>1</v>
      </c>
      <c r="F268" s="108" t="s">
        <v>206</v>
      </c>
      <c r="G268" s="111" t="s">
        <v>207</v>
      </c>
      <c r="H268" s="174">
        <v>107736950</v>
      </c>
      <c r="I268" s="24">
        <f t="shared" ref="I268" si="515">IFERROR(H268/H273,"-")</f>
        <v>0.19062444436859827</v>
      </c>
      <c r="J268" s="112">
        <v>1007</v>
      </c>
      <c r="K268" s="24">
        <f t="shared" ref="K268" si="516">IFERROR(J268/J273,"-")</f>
        <v>0.52860892388451441</v>
      </c>
      <c r="L268" s="112">
        <f t="shared" si="513"/>
        <v>106988.03376365441</v>
      </c>
      <c r="M268" s="84">
        <f>IFERROR(J268/$R$48,0)</f>
        <v>6.1763984298331701E-2</v>
      </c>
      <c r="P268" s="41"/>
      <c r="Q268" s="41"/>
      <c r="R268" s="41"/>
    </row>
    <row r="269" spans="2:18" s="15" customFormat="1" ht="24.95" customHeight="1">
      <c r="B269" s="222"/>
      <c r="C269" s="282"/>
      <c r="D269" s="286"/>
      <c r="E269" s="106">
        <v>2</v>
      </c>
      <c r="F269" s="109" t="s">
        <v>208</v>
      </c>
      <c r="G269" s="28" t="s">
        <v>209</v>
      </c>
      <c r="H269" s="175">
        <v>74107477</v>
      </c>
      <c r="I269" s="25">
        <f t="shared" ref="I269" si="517">IFERROR(H269/H273,"-")</f>
        <v>0.13112211387721368</v>
      </c>
      <c r="J269" s="113">
        <v>1401</v>
      </c>
      <c r="K269" s="25">
        <f t="shared" ref="K269" si="518">IFERROR(J269/J273,"-")</f>
        <v>0.73543307086614174</v>
      </c>
      <c r="L269" s="113">
        <f t="shared" si="513"/>
        <v>52896.129193433262</v>
      </c>
      <c r="M269" s="81">
        <f t="shared" ref="M269:M273" si="519">IFERROR(J269/$R$48,0)</f>
        <v>8.5929833169774289E-2</v>
      </c>
      <c r="P269" s="41"/>
      <c r="Q269" s="41"/>
      <c r="R269" s="41"/>
    </row>
    <row r="270" spans="2:18" s="15" customFormat="1" ht="24.95" customHeight="1">
      <c r="B270" s="222"/>
      <c r="C270" s="282"/>
      <c r="D270" s="286"/>
      <c r="E270" s="106">
        <v>3</v>
      </c>
      <c r="F270" s="109" t="s">
        <v>210</v>
      </c>
      <c r="G270" s="29" t="s">
        <v>211</v>
      </c>
      <c r="H270" s="175">
        <v>44957057</v>
      </c>
      <c r="I270" s="25">
        <f t="shared" ref="I270" si="520">IFERROR(H270/H273,"-")</f>
        <v>7.9544798799969757E-2</v>
      </c>
      <c r="J270" s="113">
        <v>1231</v>
      </c>
      <c r="K270" s="25">
        <f t="shared" ref="K270" si="521">IFERROR(J270/J273,"-")</f>
        <v>0.64619422572178475</v>
      </c>
      <c r="L270" s="113">
        <f t="shared" si="513"/>
        <v>36520.761169780664</v>
      </c>
      <c r="M270" s="81">
        <f t="shared" si="519"/>
        <v>7.5502944062806679E-2</v>
      </c>
      <c r="P270" s="41"/>
      <c r="Q270" s="41"/>
      <c r="R270" s="41"/>
    </row>
    <row r="271" spans="2:18" s="15" customFormat="1" ht="24.95" customHeight="1">
      <c r="B271" s="222"/>
      <c r="C271" s="282"/>
      <c r="D271" s="286"/>
      <c r="E271" s="106">
        <v>4</v>
      </c>
      <c r="F271" s="109" t="s">
        <v>214</v>
      </c>
      <c r="G271" s="29" t="s">
        <v>215</v>
      </c>
      <c r="H271" s="175">
        <v>44708914</v>
      </c>
      <c r="I271" s="25">
        <f t="shared" ref="I271" si="522">IFERROR(H271/H273,"-")</f>
        <v>7.9105746817349526E-2</v>
      </c>
      <c r="J271" s="113">
        <v>814</v>
      </c>
      <c r="K271" s="25">
        <f t="shared" ref="K271" si="523">IFERROR(J271/J273,"-")</f>
        <v>0.42729658792650921</v>
      </c>
      <c r="L271" s="113">
        <f t="shared" si="513"/>
        <v>54924.955773955771</v>
      </c>
      <c r="M271" s="81">
        <f t="shared" si="519"/>
        <v>4.9926398429833173E-2</v>
      </c>
      <c r="P271" s="41"/>
      <c r="Q271" s="41"/>
      <c r="R271" s="41"/>
    </row>
    <row r="272" spans="2:18" s="15" customFormat="1" ht="24.95" customHeight="1">
      <c r="B272" s="222"/>
      <c r="C272" s="282"/>
      <c r="D272" s="286"/>
      <c r="E272" s="107">
        <v>5</v>
      </c>
      <c r="F272" s="110" t="s">
        <v>212</v>
      </c>
      <c r="G272" s="30" t="s">
        <v>213</v>
      </c>
      <c r="H272" s="176">
        <v>39315328</v>
      </c>
      <c r="I272" s="40">
        <f t="shared" ref="I272" si="524">IFERROR(H272/H273,"-")</f>
        <v>6.9562601829448428E-2</v>
      </c>
      <c r="J272" s="114">
        <v>860</v>
      </c>
      <c r="K272" s="40">
        <f t="shared" ref="K272" si="525">IFERROR(J272/J273,"-")</f>
        <v>0.45144356955380577</v>
      </c>
      <c r="L272" s="114">
        <f t="shared" si="513"/>
        <v>45715.497674418606</v>
      </c>
      <c r="M272" s="82">
        <f t="shared" si="519"/>
        <v>5.2747791952894994E-2</v>
      </c>
      <c r="P272" s="41"/>
      <c r="Q272" s="41"/>
      <c r="R272" s="41"/>
    </row>
    <row r="273" spans="2:18" s="15" customFormat="1" ht="24.95" customHeight="1">
      <c r="B273" s="223"/>
      <c r="C273" s="283"/>
      <c r="D273" s="287"/>
      <c r="E273" s="115" t="s">
        <v>107</v>
      </c>
      <c r="F273" s="118"/>
      <c r="G273" s="120"/>
      <c r="H273" s="177">
        <v>565179090</v>
      </c>
      <c r="I273" s="26" t="s">
        <v>195</v>
      </c>
      <c r="J273" s="142">
        <v>1905</v>
      </c>
      <c r="K273" s="26" t="s">
        <v>105</v>
      </c>
      <c r="L273" s="142">
        <f t="shared" si="513"/>
        <v>296681.93700787402</v>
      </c>
      <c r="M273" s="83">
        <f t="shared" si="519"/>
        <v>0.11684249263984298</v>
      </c>
      <c r="P273" s="41"/>
      <c r="Q273" s="41"/>
      <c r="R273" s="41"/>
    </row>
    <row r="274" spans="2:18" s="15" customFormat="1" ht="24.95" customHeight="1">
      <c r="B274" s="247">
        <v>46</v>
      </c>
      <c r="C274" s="281" t="s">
        <v>22</v>
      </c>
      <c r="D274" s="285">
        <f t="shared" ref="D274" si="526">VLOOKUP(C274,$Q$4:$R$77,2,FALSE)</f>
        <v>21150</v>
      </c>
      <c r="E274" s="105">
        <v>1</v>
      </c>
      <c r="F274" s="108" t="s">
        <v>206</v>
      </c>
      <c r="G274" s="111" t="s">
        <v>207</v>
      </c>
      <c r="H274" s="174">
        <v>85400550</v>
      </c>
      <c r="I274" s="24">
        <f t="shared" ref="I274" si="527">IFERROR(H274/H279,"-")</f>
        <v>0.13564992797575268</v>
      </c>
      <c r="J274" s="112">
        <v>1133</v>
      </c>
      <c r="K274" s="24">
        <f t="shared" ref="K274" si="528">IFERROR(J274/J279,"-")</f>
        <v>0.45502008032128516</v>
      </c>
      <c r="L274" s="112">
        <f t="shared" si="513"/>
        <v>75375.595763459845</v>
      </c>
      <c r="M274" s="84">
        <f>IFERROR(J274/$R$49,0)</f>
        <v>5.3569739952718673E-2</v>
      </c>
      <c r="P274" s="41"/>
      <c r="Q274" s="41"/>
      <c r="R274" s="41"/>
    </row>
    <row r="275" spans="2:18" s="15" customFormat="1" ht="24.95" customHeight="1">
      <c r="B275" s="222"/>
      <c r="C275" s="282"/>
      <c r="D275" s="286"/>
      <c r="E275" s="106">
        <v>2</v>
      </c>
      <c r="F275" s="109" t="s">
        <v>208</v>
      </c>
      <c r="G275" s="28" t="s">
        <v>209</v>
      </c>
      <c r="H275" s="175">
        <v>83910561</v>
      </c>
      <c r="I275" s="25">
        <f t="shared" ref="I275" si="529">IFERROR(H275/H279,"-")</f>
        <v>0.13328323478074791</v>
      </c>
      <c r="J275" s="113">
        <v>1650</v>
      </c>
      <c r="K275" s="25">
        <f t="shared" ref="K275" si="530">IFERROR(J275/J279,"-")</f>
        <v>0.66265060240963858</v>
      </c>
      <c r="L275" s="113">
        <f t="shared" si="513"/>
        <v>50854.885454545452</v>
      </c>
      <c r="M275" s="81">
        <f t="shared" ref="M275:M279" si="531">IFERROR(J275/$R$49,0)</f>
        <v>7.8014184397163122E-2</v>
      </c>
      <c r="P275" s="41"/>
      <c r="Q275" s="41"/>
      <c r="R275" s="41"/>
    </row>
    <row r="276" spans="2:18" s="15" customFormat="1" ht="24.95" customHeight="1">
      <c r="B276" s="222"/>
      <c r="C276" s="282"/>
      <c r="D276" s="286"/>
      <c r="E276" s="106">
        <v>3</v>
      </c>
      <c r="F276" s="109" t="s">
        <v>210</v>
      </c>
      <c r="G276" s="29" t="s">
        <v>211</v>
      </c>
      <c r="H276" s="175">
        <v>50583669</v>
      </c>
      <c r="I276" s="25">
        <f t="shared" ref="I276" si="532">IFERROR(H276/H279,"-")</f>
        <v>8.0346918803208101E-2</v>
      </c>
      <c r="J276" s="113">
        <v>1493</v>
      </c>
      <c r="K276" s="25">
        <f t="shared" ref="K276" si="533">IFERROR(J276/J279,"-")</f>
        <v>0.59959839357429723</v>
      </c>
      <c r="L276" s="113">
        <f t="shared" si="513"/>
        <v>33880.555257870059</v>
      </c>
      <c r="M276" s="81">
        <f t="shared" si="531"/>
        <v>7.0591016548463351E-2</v>
      </c>
      <c r="P276" s="41"/>
      <c r="Q276" s="41"/>
      <c r="R276" s="41"/>
    </row>
    <row r="277" spans="2:18" s="15" customFormat="1" ht="24.95" customHeight="1">
      <c r="B277" s="222"/>
      <c r="C277" s="282"/>
      <c r="D277" s="286"/>
      <c r="E277" s="106">
        <v>4</v>
      </c>
      <c r="F277" s="109" t="s">
        <v>212</v>
      </c>
      <c r="G277" s="29" t="s">
        <v>213</v>
      </c>
      <c r="H277" s="175">
        <v>49073135</v>
      </c>
      <c r="I277" s="25">
        <f t="shared" ref="I277" si="534">IFERROR(H277/H279,"-")</f>
        <v>7.7947592003732857E-2</v>
      </c>
      <c r="J277" s="113">
        <v>900</v>
      </c>
      <c r="K277" s="25">
        <f t="shared" ref="K277" si="535">IFERROR(J277/J279,"-")</f>
        <v>0.36144578313253012</v>
      </c>
      <c r="L277" s="113">
        <f t="shared" si="513"/>
        <v>54525.705555555556</v>
      </c>
      <c r="M277" s="81">
        <f t="shared" si="531"/>
        <v>4.2553191489361701E-2</v>
      </c>
      <c r="P277" s="41"/>
      <c r="Q277" s="41"/>
      <c r="R277" s="41"/>
    </row>
    <row r="278" spans="2:18" s="15" customFormat="1" ht="24.95" customHeight="1">
      <c r="B278" s="222"/>
      <c r="C278" s="282"/>
      <c r="D278" s="286"/>
      <c r="E278" s="107">
        <v>5</v>
      </c>
      <c r="F278" s="110" t="s">
        <v>224</v>
      </c>
      <c r="G278" s="30" t="s">
        <v>225</v>
      </c>
      <c r="H278" s="176">
        <v>46446703</v>
      </c>
      <c r="I278" s="40">
        <f t="shared" ref="I278" si="536">IFERROR(H278/H279,"-")</f>
        <v>7.377577681480009E-2</v>
      </c>
      <c r="J278" s="114">
        <v>309</v>
      </c>
      <c r="K278" s="40">
        <f t="shared" ref="K278" si="537">IFERROR(J278/J279,"-")</f>
        <v>0.12409638554216867</v>
      </c>
      <c r="L278" s="114">
        <f t="shared" si="513"/>
        <v>150312.95469255664</v>
      </c>
      <c r="M278" s="82">
        <f t="shared" si="531"/>
        <v>1.4609929078014184E-2</v>
      </c>
      <c r="P278" s="41"/>
      <c r="Q278" s="41"/>
      <c r="R278" s="41"/>
    </row>
    <row r="279" spans="2:18" s="15" customFormat="1" ht="24.95" customHeight="1">
      <c r="B279" s="223"/>
      <c r="C279" s="283"/>
      <c r="D279" s="287"/>
      <c r="E279" s="115" t="s">
        <v>107</v>
      </c>
      <c r="F279" s="118"/>
      <c r="G279" s="120"/>
      <c r="H279" s="177">
        <v>629565760</v>
      </c>
      <c r="I279" s="26" t="s">
        <v>195</v>
      </c>
      <c r="J279" s="142">
        <v>2490</v>
      </c>
      <c r="K279" s="26" t="s">
        <v>105</v>
      </c>
      <c r="L279" s="142">
        <f t="shared" si="513"/>
        <v>252837.6546184739</v>
      </c>
      <c r="M279" s="83">
        <f t="shared" si="531"/>
        <v>0.11773049645390071</v>
      </c>
      <c r="P279" s="41"/>
      <c r="Q279" s="41"/>
      <c r="R279" s="41"/>
    </row>
    <row r="280" spans="2:18" s="15" customFormat="1" ht="24.95" customHeight="1">
      <c r="B280" s="247">
        <v>47</v>
      </c>
      <c r="C280" s="281" t="s">
        <v>14</v>
      </c>
      <c r="D280" s="285">
        <f t="shared" ref="D280" si="538">VLOOKUP(C280,$Q$4:$R$77,2,FALSE)</f>
        <v>43039</v>
      </c>
      <c r="E280" s="105">
        <v>1</v>
      </c>
      <c r="F280" s="108" t="s">
        <v>208</v>
      </c>
      <c r="G280" s="111" t="s">
        <v>209</v>
      </c>
      <c r="H280" s="174">
        <v>206884373</v>
      </c>
      <c r="I280" s="24">
        <f t="shared" ref="I280" si="539">IFERROR(H280/H285,"-")</f>
        <v>0.16579426677464651</v>
      </c>
      <c r="J280" s="112">
        <v>3291</v>
      </c>
      <c r="K280" s="24">
        <f t="shared" ref="K280" si="540">IFERROR(J280/J285,"-")</f>
        <v>0.72345570455045061</v>
      </c>
      <c r="L280" s="112">
        <f t="shared" si="513"/>
        <v>62863.680644181099</v>
      </c>
      <c r="M280" s="84">
        <f>IFERROR(J280/$R$50,0)</f>
        <v>7.6465531262343456E-2</v>
      </c>
      <c r="P280" s="41"/>
      <c r="Q280" s="41"/>
      <c r="R280" s="41"/>
    </row>
    <row r="281" spans="2:18" s="15" customFormat="1" ht="24.95" customHeight="1">
      <c r="B281" s="222"/>
      <c r="C281" s="282"/>
      <c r="D281" s="286"/>
      <c r="E281" s="106">
        <v>2</v>
      </c>
      <c r="F281" s="109" t="s">
        <v>206</v>
      </c>
      <c r="G281" s="28" t="s">
        <v>207</v>
      </c>
      <c r="H281" s="175">
        <v>188560818</v>
      </c>
      <c r="I281" s="25">
        <f t="shared" ref="I281" si="541">IFERROR(H281/H285,"-")</f>
        <v>0.15111002396849746</v>
      </c>
      <c r="J281" s="113">
        <v>2361</v>
      </c>
      <c r="K281" s="25">
        <f t="shared" ref="K281" si="542">IFERROR(J281/J285,"-")</f>
        <v>0.51901516816882831</v>
      </c>
      <c r="L281" s="113">
        <f t="shared" si="513"/>
        <v>79864.810673443455</v>
      </c>
      <c r="M281" s="81">
        <f t="shared" ref="M281:M285" si="543">IFERROR(J281/$R$50,0)</f>
        <v>5.4857222519110571E-2</v>
      </c>
      <c r="P281" s="41"/>
      <c r="Q281" s="41"/>
      <c r="R281" s="41"/>
    </row>
    <row r="282" spans="2:18" s="15" customFormat="1" ht="24.95" customHeight="1">
      <c r="B282" s="222"/>
      <c r="C282" s="282"/>
      <c r="D282" s="286"/>
      <c r="E282" s="106">
        <v>3</v>
      </c>
      <c r="F282" s="109" t="s">
        <v>210</v>
      </c>
      <c r="G282" s="29" t="s">
        <v>211</v>
      </c>
      <c r="H282" s="175">
        <v>100807608</v>
      </c>
      <c r="I282" s="25">
        <f t="shared" ref="I282" si="544">IFERROR(H282/H285,"-")</f>
        <v>8.0785818722354588E-2</v>
      </c>
      <c r="J282" s="113">
        <v>2790</v>
      </c>
      <c r="K282" s="25">
        <f t="shared" ref="K282" si="545">IFERROR(J282/J285,"-")</f>
        <v>0.613321609144867</v>
      </c>
      <c r="L282" s="113">
        <f t="shared" si="513"/>
        <v>36131.759139784946</v>
      </c>
      <c r="M282" s="81">
        <f t="shared" si="543"/>
        <v>6.482492622969864E-2</v>
      </c>
      <c r="P282" s="41"/>
      <c r="Q282" s="41"/>
      <c r="R282" s="41"/>
    </row>
    <row r="283" spans="2:18" s="15" customFormat="1" ht="24.95" customHeight="1">
      <c r="B283" s="222"/>
      <c r="C283" s="282"/>
      <c r="D283" s="286"/>
      <c r="E283" s="106">
        <v>4</v>
      </c>
      <c r="F283" s="109" t="s">
        <v>212</v>
      </c>
      <c r="G283" s="29" t="s">
        <v>213</v>
      </c>
      <c r="H283" s="175">
        <v>95958336</v>
      </c>
      <c r="I283" s="25">
        <f t="shared" ref="I283" si="546">IFERROR(H283/H285,"-")</f>
        <v>7.6899679407081978E-2</v>
      </c>
      <c r="J283" s="113">
        <v>2121</v>
      </c>
      <c r="K283" s="25">
        <f t="shared" ref="K283" si="547">IFERROR(J283/J285,"-")</f>
        <v>0.46625632007034512</v>
      </c>
      <c r="L283" s="113">
        <f t="shared" si="513"/>
        <v>45242.025459688826</v>
      </c>
      <c r="M283" s="81">
        <f t="shared" si="543"/>
        <v>4.9280884778921445E-2</v>
      </c>
      <c r="P283" s="41"/>
      <c r="Q283" s="41"/>
      <c r="R283" s="41"/>
    </row>
    <row r="284" spans="2:18" s="15" customFormat="1" ht="24.95" customHeight="1">
      <c r="B284" s="222"/>
      <c r="C284" s="282"/>
      <c r="D284" s="286"/>
      <c r="E284" s="107">
        <v>5</v>
      </c>
      <c r="F284" s="110" t="s">
        <v>214</v>
      </c>
      <c r="G284" s="30" t="s">
        <v>215</v>
      </c>
      <c r="H284" s="176">
        <v>82264637</v>
      </c>
      <c r="I284" s="40">
        <f t="shared" ref="I284" si="548">IFERROR(H284/H285,"-")</f>
        <v>6.5925738977382575E-2</v>
      </c>
      <c r="J284" s="114">
        <v>1795</v>
      </c>
      <c r="K284" s="40">
        <f t="shared" ref="K284" si="549">IFERROR(J284/J285,"-")</f>
        <v>0.39459221806990546</v>
      </c>
      <c r="L284" s="114">
        <f t="shared" si="513"/>
        <v>45829.881337047351</v>
      </c>
      <c r="M284" s="82">
        <f t="shared" si="543"/>
        <v>4.1706359348497875E-2</v>
      </c>
      <c r="P284" s="41"/>
      <c r="Q284" s="41"/>
      <c r="R284" s="41"/>
    </row>
    <row r="285" spans="2:18" s="15" customFormat="1" ht="24.95" customHeight="1">
      <c r="B285" s="223"/>
      <c r="C285" s="283"/>
      <c r="D285" s="287"/>
      <c r="E285" s="115" t="s">
        <v>107</v>
      </c>
      <c r="F285" s="118"/>
      <c r="G285" s="120"/>
      <c r="H285" s="177">
        <v>1247837920</v>
      </c>
      <c r="I285" s="26" t="s">
        <v>195</v>
      </c>
      <c r="J285" s="142">
        <v>4549</v>
      </c>
      <c r="K285" s="26" t="s">
        <v>105</v>
      </c>
      <c r="L285" s="142">
        <f t="shared" si="513"/>
        <v>274310.38030336337</v>
      </c>
      <c r="M285" s="83">
        <f t="shared" si="543"/>
        <v>0.10569483491716815</v>
      </c>
      <c r="P285" s="41"/>
      <c r="Q285" s="41"/>
      <c r="R285" s="41"/>
    </row>
    <row r="286" spans="2:18" s="15" customFormat="1" ht="24.95" customHeight="1">
      <c r="B286" s="247">
        <v>48</v>
      </c>
      <c r="C286" s="281" t="s">
        <v>23</v>
      </c>
      <c r="D286" s="285">
        <f t="shared" ref="D286" si="550">VLOOKUP(C286,$Q$4:$R$77,2,FALSE)</f>
        <v>23103</v>
      </c>
      <c r="E286" s="105">
        <v>1</v>
      </c>
      <c r="F286" s="108" t="s">
        <v>208</v>
      </c>
      <c r="G286" s="111" t="s">
        <v>209</v>
      </c>
      <c r="H286" s="174">
        <v>69355342</v>
      </c>
      <c r="I286" s="24">
        <f t="shared" ref="I286" si="551">IFERROR(H286/H291,"-")</f>
        <v>0.14935433398599846</v>
      </c>
      <c r="J286" s="112">
        <v>1408</v>
      </c>
      <c r="K286" s="24">
        <f t="shared" ref="K286" si="552">IFERROR(J286/J291,"-")</f>
        <v>0.67692307692307696</v>
      </c>
      <c r="L286" s="112">
        <f t="shared" si="513"/>
        <v>49258.055397727272</v>
      </c>
      <c r="M286" s="84">
        <f>IFERROR(J286/$R$51,0)</f>
        <v>6.0944466086655415E-2</v>
      </c>
      <c r="P286" s="41"/>
      <c r="Q286" s="41"/>
      <c r="R286" s="41"/>
    </row>
    <row r="287" spans="2:18" s="15" customFormat="1" ht="24.95" customHeight="1">
      <c r="B287" s="222"/>
      <c r="C287" s="282"/>
      <c r="D287" s="286"/>
      <c r="E287" s="106">
        <v>2</v>
      </c>
      <c r="F287" s="109" t="s">
        <v>206</v>
      </c>
      <c r="G287" s="28" t="s">
        <v>207</v>
      </c>
      <c r="H287" s="175">
        <v>64527206</v>
      </c>
      <c r="I287" s="25">
        <f t="shared" ref="I287" si="553">IFERROR(H287/H291,"-")</f>
        <v>0.13895710983744156</v>
      </c>
      <c r="J287" s="113">
        <v>971</v>
      </c>
      <c r="K287" s="25">
        <f t="shared" ref="K287" si="554">IFERROR(J287/J291,"-")</f>
        <v>0.46682692307692308</v>
      </c>
      <c r="L287" s="113">
        <f t="shared" si="513"/>
        <v>66454.383110195675</v>
      </c>
      <c r="M287" s="81">
        <f t="shared" ref="M287:M291" si="555">IFERROR(J287/$R$51,0)</f>
        <v>4.2029173700385232E-2</v>
      </c>
      <c r="P287" s="41"/>
      <c r="Q287" s="41"/>
      <c r="R287" s="41"/>
    </row>
    <row r="288" spans="2:18" s="15" customFormat="1" ht="24.95" customHeight="1">
      <c r="B288" s="222"/>
      <c r="C288" s="282"/>
      <c r="D288" s="286"/>
      <c r="E288" s="106">
        <v>3</v>
      </c>
      <c r="F288" s="109" t="s">
        <v>214</v>
      </c>
      <c r="G288" s="29" t="s">
        <v>215</v>
      </c>
      <c r="H288" s="175">
        <v>42006877</v>
      </c>
      <c r="I288" s="25">
        <f t="shared" ref="I288" si="556">IFERROR(H288/H291,"-")</f>
        <v>9.0460359018440961E-2</v>
      </c>
      <c r="J288" s="113">
        <v>783</v>
      </c>
      <c r="K288" s="25">
        <f t="shared" ref="K288" si="557">IFERROR(J288/J291,"-")</f>
        <v>0.37644230769230769</v>
      </c>
      <c r="L288" s="113">
        <f t="shared" si="513"/>
        <v>53648.629629629628</v>
      </c>
      <c r="M288" s="81">
        <f t="shared" si="555"/>
        <v>3.3891702376314767E-2</v>
      </c>
      <c r="P288" s="41"/>
      <c r="Q288" s="41"/>
      <c r="R288" s="41"/>
    </row>
    <row r="289" spans="2:18" s="15" customFormat="1" ht="24.95" customHeight="1">
      <c r="B289" s="222"/>
      <c r="C289" s="282"/>
      <c r="D289" s="286"/>
      <c r="E289" s="106">
        <v>4</v>
      </c>
      <c r="F289" s="109" t="s">
        <v>210</v>
      </c>
      <c r="G289" s="29" t="s">
        <v>211</v>
      </c>
      <c r="H289" s="175">
        <v>39123562</v>
      </c>
      <c r="I289" s="25">
        <f t="shared" ref="I289" si="558">IFERROR(H289/H291,"-")</f>
        <v>8.4251239733918667E-2</v>
      </c>
      <c r="J289" s="113">
        <v>1209</v>
      </c>
      <c r="K289" s="25">
        <f t="shared" ref="K289" si="559">IFERROR(J289/J291,"-")</f>
        <v>0.58125000000000004</v>
      </c>
      <c r="L289" s="113">
        <f t="shared" si="513"/>
        <v>32360.266335814722</v>
      </c>
      <c r="M289" s="81">
        <f t="shared" si="555"/>
        <v>5.2330866121282953E-2</v>
      </c>
      <c r="P289" s="41"/>
      <c r="Q289" s="41"/>
      <c r="R289" s="41"/>
    </row>
    <row r="290" spans="2:18" s="15" customFormat="1" ht="24.95" customHeight="1">
      <c r="B290" s="222"/>
      <c r="C290" s="282"/>
      <c r="D290" s="286"/>
      <c r="E290" s="107">
        <v>5</v>
      </c>
      <c r="F290" s="110" t="s">
        <v>212</v>
      </c>
      <c r="G290" s="30" t="s">
        <v>213</v>
      </c>
      <c r="H290" s="176">
        <v>33762429</v>
      </c>
      <c r="I290" s="40">
        <f t="shared" ref="I290" si="560">IFERROR(H290/H291,"-")</f>
        <v>7.2706224951562634E-2</v>
      </c>
      <c r="J290" s="114">
        <v>813</v>
      </c>
      <c r="K290" s="40">
        <f t="shared" ref="K290" si="561">IFERROR(J290/J291,"-")</f>
        <v>0.39086538461538461</v>
      </c>
      <c r="L290" s="114">
        <f t="shared" si="513"/>
        <v>41528.202952029518</v>
      </c>
      <c r="M290" s="82">
        <f t="shared" si="555"/>
        <v>3.5190235034411113E-2</v>
      </c>
      <c r="P290" s="41"/>
      <c r="Q290" s="41"/>
      <c r="R290" s="41"/>
    </row>
    <row r="291" spans="2:18" s="15" customFormat="1" ht="24.95" customHeight="1">
      <c r="B291" s="223"/>
      <c r="C291" s="283"/>
      <c r="D291" s="287"/>
      <c r="E291" s="115" t="s">
        <v>107</v>
      </c>
      <c r="F291" s="118"/>
      <c r="G291" s="120"/>
      <c r="H291" s="177">
        <v>464367790</v>
      </c>
      <c r="I291" s="26" t="s">
        <v>195</v>
      </c>
      <c r="J291" s="142">
        <v>2080</v>
      </c>
      <c r="K291" s="26" t="s">
        <v>105</v>
      </c>
      <c r="L291" s="142">
        <f t="shared" si="513"/>
        <v>223253.74519230769</v>
      </c>
      <c r="M291" s="83">
        <f t="shared" si="555"/>
        <v>9.0031597628013674E-2</v>
      </c>
      <c r="P291" s="41"/>
      <c r="Q291" s="41"/>
      <c r="R291" s="41"/>
    </row>
    <row r="292" spans="2:18" s="15" customFormat="1" ht="24.95" customHeight="1">
      <c r="B292" s="247">
        <v>49</v>
      </c>
      <c r="C292" s="281" t="s">
        <v>24</v>
      </c>
      <c r="D292" s="285">
        <f t="shared" ref="D292" si="562">VLOOKUP(C292,$Q$4:$R$77,2,FALSE)</f>
        <v>22902</v>
      </c>
      <c r="E292" s="105">
        <v>1</v>
      </c>
      <c r="F292" s="108" t="s">
        <v>208</v>
      </c>
      <c r="G292" s="111" t="s">
        <v>209</v>
      </c>
      <c r="H292" s="174">
        <v>115397709</v>
      </c>
      <c r="I292" s="24">
        <f t="shared" ref="I292" si="563">IFERROR(H292/H297,"-")</f>
        <v>0.14583739091171866</v>
      </c>
      <c r="J292" s="112">
        <v>2011</v>
      </c>
      <c r="K292" s="24">
        <f t="shared" ref="K292" si="564">IFERROR(J292/J297,"-")</f>
        <v>0.72390208783297338</v>
      </c>
      <c r="L292" s="112">
        <f t="shared" si="513"/>
        <v>57383.246643460967</v>
      </c>
      <c r="M292" s="84">
        <f>IFERROR(J292/$R$52,0)</f>
        <v>8.7808924984717499E-2</v>
      </c>
      <c r="P292" s="41"/>
      <c r="Q292" s="41"/>
      <c r="R292" s="41"/>
    </row>
    <row r="293" spans="2:18" s="15" customFormat="1" ht="24.95" customHeight="1">
      <c r="B293" s="222"/>
      <c r="C293" s="282"/>
      <c r="D293" s="286"/>
      <c r="E293" s="106">
        <v>2</v>
      </c>
      <c r="F293" s="109" t="s">
        <v>206</v>
      </c>
      <c r="G293" s="28" t="s">
        <v>207</v>
      </c>
      <c r="H293" s="175">
        <v>101026910</v>
      </c>
      <c r="I293" s="25">
        <f t="shared" ref="I293" si="565">IFERROR(H293/H297,"-")</f>
        <v>0.1276758533072179</v>
      </c>
      <c r="J293" s="113">
        <v>1303</v>
      </c>
      <c r="K293" s="25">
        <f t="shared" ref="K293" si="566">IFERROR(J293/J297,"-")</f>
        <v>0.46904247660187187</v>
      </c>
      <c r="L293" s="113">
        <f t="shared" si="513"/>
        <v>77534.082885648502</v>
      </c>
      <c r="M293" s="81">
        <f t="shared" ref="M293:M297" si="567">IFERROR(J293/$R$52,0)</f>
        <v>5.6894594358571304E-2</v>
      </c>
      <c r="P293" s="41"/>
      <c r="Q293" s="41"/>
      <c r="R293" s="41"/>
    </row>
    <row r="294" spans="2:18" s="15" customFormat="1" ht="24.95" customHeight="1">
      <c r="B294" s="222"/>
      <c r="C294" s="282"/>
      <c r="D294" s="286"/>
      <c r="E294" s="106">
        <v>3</v>
      </c>
      <c r="F294" s="109" t="s">
        <v>214</v>
      </c>
      <c r="G294" s="29" t="s">
        <v>215</v>
      </c>
      <c r="H294" s="175">
        <v>57332028</v>
      </c>
      <c r="I294" s="25">
        <f t="shared" ref="I294" si="568">IFERROR(H294/H297,"-")</f>
        <v>7.2455107225721432E-2</v>
      </c>
      <c r="J294" s="113">
        <v>1096</v>
      </c>
      <c r="K294" s="25">
        <f t="shared" ref="K294" si="569">IFERROR(J294/J297,"-")</f>
        <v>0.39452843772498203</v>
      </c>
      <c r="L294" s="113">
        <f t="shared" si="513"/>
        <v>52310.244525547445</v>
      </c>
      <c r="M294" s="81">
        <f t="shared" si="567"/>
        <v>4.7856082438215E-2</v>
      </c>
      <c r="P294" s="41"/>
      <c r="Q294" s="41"/>
      <c r="R294" s="41"/>
    </row>
    <row r="295" spans="2:18" s="15" customFormat="1" ht="24.95" customHeight="1">
      <c r="B295" s="222"/>
      <c r="C295" s="282"/>
      <c r="D295" s="286"/>
      <c r="E295" s="106">
        <v>4</v>
      </c>
      <c r="F295" s="109" t="s">
        <v>210</v>
      </c>
      <c r="G295" s="29" t="s">
        <v>211</v>
      </c>
      <c r="H295" s="175">
        <v>57097689</v>
      </c>
      <c r="I295" s="25">
        <f t="shared" ref="I295" si="570">IFERROR(H295/H297,"-")</f>
        <v>7.2158954133558564E-2</v>
      </c>
      <c r="J295" s="113">
        <v>1653</v>
      </c>
      <c r="K295" s="25">
        <f t="shared" ref="K295" si="571">IFERROR(J295/J297,"-")</f>
        <v>0.59503239740820735</v>
      </c>
      <c r="L295" s="113">
        <f t="shared" si="513"/>
        <v>34541.856624319422</v>
      </c>
      <c r="M295" s="81">
        <f t="shared" si="567"/>
        <v>7.2177102436468424E-2</v>
      </c>
      <c r="P295" s="41"/>
      <c r="Q295" s="41"/>
      <c r="R295" s="41"/>
    </row>
    <row r="296" spans="2:18" s="15" customFormat="1" ht="24.95" customHeight="1">
      <c r="B296" s="222"/>
      <c r="C296" s="282"/>
      <c r="D296" s="286"/>
      <c r="E296" s="107">
        <v>5</v>
      </c>
      <c r="F296" s="110" t="s">
        <v>212</v>
      </c>
      <c r="G296" s="30" t="s">
        <v>213</v>
      </c>
      <c r="H296" s="176">
        <v>54150339</v>
      </c>
      <c r="I296" s="40">
        <f t="shared" ref="I296" si="572">IFERROR(H296/H297,"-")</f>
        <v>6.8434150254621462E-2</v>
      </c>
      <c r="J296" s="114">
        <v>1108</v>
      </c>
      <c r="K296" s="40">
        <f t="shared" ref="K296" si="573">IFERROR(J296/J297,"-")</f>
        <v>0.39884809215262779</v>
      </c>
      <c r="L296" s="114">
        <f t="shared" si="513"/>
        <v>48872.147111913357</v>
      </c>
      <c r="M296" s="82">
        <f t="shared" si="567"/>
        <v>4.8380054143742905E-2</v>
      </c>
      <c r="P296" s="41"/>
      <c r="Q296" s="41"/>
      <c r="R296" s="41"/>
    </row>
    <row r="297" spans="2:18" s="15" customFormat="1" ht="24.95" customHeight="1">
      <c r="B297" s="223"/>
      <c r="C297" s="283"/>
      <c r="D297" s="287"/>
      <c r="E297" s="115" t="s">
        <v>107</v>
      </c>
      <c r="F297" s="118"/>
      <c r="G297" s="120"/>
      <c r="H297" s="177">
        <v>791276560</v>
      </c>
      <c r="I297" s="26" t="s">
        <v>195</v>
      </c>
      <c r="J297" s="142">
        <v>2778</v>
      </c>
      <c r="K297" s="26" t="s">
        <v>105</v>
      </c>
      <c r="L297" s="142">
        <f t="shared" si="513"/>
        <v>284836.77465802734</v>
      </c>
      <c r="M297" s="83">
        <f t="shared" si="567"/>
        <v>0.12129944982970919</v>
      </c>
      <c r="P297" s="41"/>
      <c r="Q297" s="41"/>
      <c r="R297" s="41"/>
    </row>
    <row r="298" spans="2:18" s="15" customFormat="1" ht="24.95" customHeight="1">
      <c r="B298" s="247">
        <v>50</v>
      </c>
      <c r="C298" s="281" t="s">
        <v>15</v>
      </c>
      <c r="D298" s="285">
        <f t="shared" ref="D298" si="574">VLOOKUP(C298,$Q$4:$R$77,2,FALSE)</f>
        <v>20903</v>
      </c>
      <c r="E298" s="105">
        <v>1</v>
      </c>
      <c r="F298" s="108" t="s">
        <v>206</v>
      </c>
      <c r="G298" s="111" t="s">
        <v>207</v>
      </c>
      <c r="H298" s="174">
        <v>100437148</v>
      </c>
      <c r="I298" s="24">
        <f t="shared" ref="I298" si="575">IFERROR(H298/H303,"-")</f>
        <v>0.15395316950047769</v>
      </c>
      <c r="J298" s="112">
        <v>1054</v>
      </c>
      <c r="K298" s="24">
        <f t="shared" ref="K298" si="576">IFERROR(J298/J303,"-")</f>
        <v>0.45236051502145924</v>
      </c>
      <c r="L298" s="112">
        <f t="shared" si="513"/>
        <v>95291.411764705888</v>
      </c>
      <c r="M298" s="84">
        <f>IFERROR(J298/$R$53,0)</f>
        <v>5.0423384203224418E-2</v>
      </c>
      <c r="P298" s="41"/>
      <c r="Q298" s="41"/>
      <c r="R298" s="41"/>
    </row>
    <row r="299" spans="2:18" s="15" customFormat="1" ht="24.95" customHeight="1">
      <c r="B299" s="222"/>
      <c r="C299" s="282"/>
      <c r="D299" s="286"/>
      <c r="E299" s="106">
        <v>2</v>
      </c>
      <c r="F299" s="109" t="s">
        <v>208</v>
      </c>
      <c r="G299" s="28" t="s">
        <v>209</v>
      </c>
      <c r="H299" s="175">
        <v>97090177</v>
      </c>
      <c r="I299" s="25">
        <f t="shared" ref="I299" si="577">IFERROR(H299/H303,"-")</f>
        <v>0.14882282874571845</v>
      </c>
      <c r="J299" s="113">
        <v>1568</v>
      </c>
      <c r="K299" s="25">
        <f t="shared" ref="K299" si="578">IFERROR(J299/J303,"-")</f>
        <v>0.67296137339055795</v>
      </c>
      <c r="L299" s="113">
        <f t="shared" si="513"/>
        <v>61919.755739795917</v>
      </c>
      <c r="M299" s="81">
        <f t="shared" ref="M299:M303" si="579">IFERROR(J299/$R$53,0)</f>
        <v>7.5013156006314877E-2</v>
      </c>
      <c r="P299" s="41"/>
      <c r="Q299" s="41"/>
      <c r="R299" s="41"/>
    </row>
    <row r="300" spans="2:18" s="15" customFormat="1" ht="24.95" customHeight="1">
      <c r="B300" s="222"/>
      <c r="C300" s="282"/>
      <c r="D300" s="286"/>
      <c r="E300" s="106">
        <v>3</v>
      </c>
      <c r="F300" s="109" t="s">
        <v>210</v>
      </c>
      <c r="G300" s="29" t="s">
        <v>211</v>
      </c>
      <c r="H300" s="175">
        <v>55224467</v>
      </c>
      <c r="I300" s="25">
        <f t="shared" ref="I300" si="580">IFERROR(H300/H303,"-")</f>
        <v>8.4649772498762474E-2</v>
      </c>
      <c r="J300" s="113">
        <v>1390</v>
      </c>
      <c r="K300" s="25">
        <f t="shared" ref="K300" si="581">IFERROR(J300/J303,"-")</f>
        <v>0.59656652360515017</v>
      </c>
      <c r="L300" s="113">
        <f t="shared" si="513"/>
        <v>39729.832374100719</v>
      </c>
      <c r="M300" s="81">
        <f t="shared" si="579"/>
        <v>6.649763191886332E-2</v>
      </c>
      <c r="P300" s="41"/>
      <c r="Q300" s="41"/>
      <c r="R300" s="41"/>
    </row>
    <row r="301" spans="2:18" s="15" customFormat="1" ht="24.95" customHeight="1">
      <c r="B301" s="222"/>
      <c r="C301" s="282"/>
      <c r="D301" s="286"/>
      <c r="E301" s="106">
        <v>4</v>
      </c>
      <c r="F301" s="109" t="s">
        <v>212</v>
      </c>
      <c r="G301" s="29" t="s">
        <v>213</v>
      </c>
      <c r="H301" s="175">
        <v>47581593</v>
      </c>
      <c r="I301" s="25">
        <f t="shared" ref="I301" si="582">IFERROR(H301/H303,"-")</f>
        <v>7.2934538645320179E-2</v>
      </c>
      <c r="J301" s="113">
        <v>847</v>
      </c>
      <c r="K301" s="25">
        <f t="shared" ref="K301" si="583">IFERROR(J301/J303,"-")</f>
        <v>0.36351931330472104</v>
      </c>
      <c r="L301" s="113">
        <f t="shared" si="513"/>
        <v>56176.615112160565</v>
      </c>
      <c r="M301" s="81">
        <f t="shared" si="579"/>
        <v>4.0520499449839736E-2</v>
      </c>
      <c r="P301" s="41"/>
      <c r="Q301" s="41"/>
      <c r="R301" s="41"/>
    </row>
    <row r="302" spans="2:18" s="15" customFormat="1" ht="24.95" customHeight="1">
      <c r="B302" s="222"/>
      <c r="C302" s="282"/>
      <c r="D302" s="286"/>
      <c r="E302" s="107">
        <v>5</v>
      </c>
      <c r="F302" s="110" t="s">
        <v>214</v>
      </c>
      <c r="G302" s="30" t="s">
        <v>215</v>
      </c>
      <c r="H302" s="176">
        <v>39001502</v>
      </c>
      <c r="I302" s="40">
        <f t="shared" ref="I302" si="584">IFERROR(H302/H303,"-")</f>
        <v>5.9782709562593503E-2</v>
      </c>
      <c r="J302" s="114">
        <v>860</v>
      </c>
      <c r="K302" s="40">
        <f t="shared" ref="K302" si="585">IFERROR(J302/J303,"-")</f>
        <v>0.36909871244635195</v>
      </c>
      <c r="L302" s="114">
        <f t="shared" si="513"/>
        <v>45350.583720930234</v>
      </c>
      <c r="M302" s="82">
        <f t="shared" si="579"/>
        <v>4.1142419748361476E-2</v>
      </c>
      <c r="P302" s="41"/>
      <c r="Q302" s="41"/>
      <c r="R302" s="41"/>
    </row>
    <row r="303" spans="2:18" s="15" customFormat="1" ht="24.95" customHeight="1">
      <c r="B303" s="223"/>
      <c r="C303" s="283"/>
      <c r="D303" s="287"/>
      <c r="E303" s="115" t="s">
        <v>107</v>
      </c>
      <c r="F303" s="118"/>
      <c r="G303" s="120"/>
      <c r="H303" s="177">
        <v>652387660</v>
      </c>
      <c r="I303" s="26" t="s">
        <v>195</v>
      </c>
      <c r="J303" s="142">
        <v>2330</v>
      </c>
      <c r="K303" s="26" t="s">
        <v>105</v>
      </c>
      <c r="L303" s="142">
        <f t="shared" si="513"/>
        <v>279994.70386266097</v>
      </c>
      <c r="M303" s="83">
        <f t="shared" si="579"/>
        <v>0.11146725350428169</v>
      </c>
      <c r="P303" s="41"/>
      <c r="Q303" s="41"/>
      <c r="R303" s="41"/>
    </row>
    <row r="304" spans="2:18" s="15" customFormat="1" ht="24.95" customHeight="1">
      <c r="B304" s="247">
        <v>51</v>
      </c>
      <c r="C304" s="281" t="s">
        <v>43</v>
      </c>
      <c r="D304" s="285">
        <f t="shared" ref="D304" si="586">VLOOKUP(C304,$Q$4:$R$77,2,FALSE)</f>
        <v>28605</v>
      </c>
      <c r="E304" s="105">
        <v>1</v>
      </c>
      <c r="F304" s="108" t="s">
        <v>206</v>
      </c>
      <c r="G304" s="111" t="s">
        <v>207</v>
      </c>
      <c r="H304" s="174">
        <v>147648854</v>
      </c>
      <c r="I304" s="24">
        <f t="shared" ref="I304" si="587">IFERROR(H304/H309,"-")</f>
        <v>0.17244905226801405</v>
      </c>
      <c r="J304" s="112">
        <v>1503</v>
      </c>
      <c r="K304" s="24">
        <f t="shared" ref="K304" si="588">IFERROR(J304/J309,"-")</f>
        <v>0.529039070749736</v>
      </c>
      <c r="L304" s="112">
        <f t="shared" si="513"/>
        <v>98236.097139055229</v>
      </c>
      <c r="M304" s="84">
        <f>IFERROR(J304/$R$54,0)</f>
        <v>5.2543261667540642E-2</v>
      </c>
      <c r="P304" s="41"/>
      <c r="Q304" s="41"/>
      <c r="R304" s="41"/>
    </row>
    <row r="305" spans="2:18" s="15" customFormat="1" ht="24.95" customHeight="1">
      <c r="B305" s="222"/>
      <c r="C305" s="282"/>
      <c r="D305" s="286"/>
      <c r="E305" s="106">
        <v>2</v>
      </c>
      <c r="F305" s="109" t="s">
        <v>208</v>
      </c>
      <c r="G305" s="28" t="s">
        <v>209</v>
      </c>
      <c r="H305" s="175">
        <v>131939351</v>
      </c>
      <c r="I305" s="25">
        <f t="shared" ref="I305" si="589">IFERROR(H305/H309,"-")</f>
        <v>0.15410086445240442</v>
      </c>
      <c r="J305" s="113">
        <v>2068</v>
      </c>
      <c r="K305" s="25">
        <f t="shared" ref="K305" si="590">IFERROR(J305/J309,"-")</f>
        <v>0.7279127067933826</v>
      </c>
      <c r="L305" s="113">
        <f t="shared" si="513"/>
        <v>63800.459864603479</v>
      </c>
      <c r="M305" s="81">
        <f t="shared" ref="M305:M309" si="591">IFERROR(J305/$R$54,0)</f>
        <v>7.2295053312357985E-2</v>
      </c>
      <c r="P305" s="41"/>
      <c r="Q305" s="41"/>
      <c r="R305" s="41"/>
    </row>
    <row r="306" spans="2:18" s="15" customFormat="1" ht="24.95" customHeight="1">
      <c r="B306" s="222"/>
      <c r="C306" s="282"/>
      <c r="D306" s="286"/>
      <c r="E306" s="106">
        <v>3</v>
      </c>
      <c r="F306" s="109" t="s">
        <v>210</v>
      </c>
      <c r="G306" s="29" t="s">
        <v>211</v>
      </c>
      <c r="H306" s="175">
        <v>74781153</v>
      </c>
      <c r="I306" s="25">
        <f t="shared" ref="I306" si="592">IFERROR(H306/H309,"-")</f>
        <v>8.7341950939621618E-2</v>
      </c>
      <c r="J306" s="113">
        <v>1734</v>
      </c>
      <c r="K306" s="25">
        <f t="shared" ref="K306" si="593">IFERROR(J306/J309,"-")</f>
        <v>0.61034846884899685</v>
      </c>
      <c r="L306" s="113">
        <f t="shared" si="513"/>
        <v>43126.385813148787</v>
      </c>
      <c r="M306" s="81">
        <f t="shared" si="591"/>
        <v>6.0618772941793395E-2</v>
      </c>
      <c r="P306" s="41"/>
      <c r="Q306" s="41"/>
      <c r="R306" s="41"/>
    </row>
    <row r="307" spans="2:18" s="15" customFormat="1" ht="24.95" customHeight="1">
      <c r="B307" s="222"/>
      <c r="C307" s="282"/>
      <c r="D307" s="286"/>
      <c r="E307" s="106">
        <v>4</v>
      </c>
      <c r="F307" s="109" t="s">
        <v>212</v>
      </c>
      <c r="G307" s="29" t="s">
        <v>213</v>
      </c>
      <c r="H307" s="175">
        <v>63204552</v>
      </c>
      <c r="I307" s="25">
        <f t="shared" ref="I307" si="594">IFERROR(H307/H309,"-")</f>
        <v>7.3820858043533555E-2</v>
      </c>
      <c r="J307" s="113">
        <v>1308</v>
      </c>
      <c r="K307" s="25">
        <f t="shared" ref="K307" si="595">IFERROR(J307/J309,"-")</f>
        <v>0.4604012671594509</v>
      </c>
      <c r="L307" s="113">
        <f t="shared" si="513"/>
        <v>48321.522935779816</v>
      </c>
      <c r="M307" s="81">
        <f t="shared" si="591"/>
        <v>4.5726271630833773E-2</v>
      </c>
      <c r="P307" s="41"/>
      <c r="Q307" s="41"/>
      <c r="R307" s="41"/>
    </row>
    <row r="308" spans="2:18" s="15" customFormat="1" ht="24.95" customHeight="1">
      <c r="B308" s="222"/>
      <c r="C308" s="282"/>
      <c r="D308" s="286"/>
      <c r="E308" s="107">
        <v>5</v>
      </c>
      <c r="F308" s="110" t="s">
        <v>214</v>
      </c>
      <c r="G308" s="30" t="s">
        <v>215</v>
      </c>
      <c r="H308" s="176">
        <v>61335521</v>
      </c>
      <c r="I308" s="40">
        <f t="shared" ref="I308" si="596">IFERROR(H308/H309,"-")</f>
        <v>7.163789071342791E-2</v>
      </c>
      <c r="J308" s="114">
        <v>1181</v>
      </c>
      <c r="K308" s="40">
        <f t="shared" ref="K308" si="597">IFERROR(J308/J309,"-")</f>
        <v>0.41569869764167544</v>
      </c>
      <c r="L308" s="114">
        <f t="shared" si="513"/>
        <v>51935.242167654527</v>
      </c>
      <c r="M308" s="82">
        <f t="shared" si="591"/>
        <v>4.1286488376158018E-2</v>
      </c>
      <c r="P308" s="41"/>
      <c r="Q308" s="41"/>
      <c r="R308" s="41"/>
    </row>
    <row r="309" spans="2:18" s="15" customFormat="1" ht="24.95" customHeight="1">
      <c r="B309" s="223"/>
      <c r="C309" s="283"/>
      <c r="D309" s="287"/>
      <c r="E309" s="115" t="s">
        <v>107</v>
      </c>
      <c r="F309" s="118"/>
      <c r="G309" s="120"/>
      <c r="H309" s="177">
        <v>856188260</v>
      </c>
      <c r="I309" s="26" t="s">
        <v>195</v>
      </c>
      <c r="J309" s="142">
        <v>2841</v>
      </c>
      <c r="K309" s="26" t="s">
        <v>105</v>
      </c>
      <c r="L309" s="142">
        <f t="shared" si="513"/>
        <v>301368.62372404081</v>
      </c>
      <c r="M309" s="83">
        <f t="shared" si="591"/>
        <v>9.9318300996329309E-2</v>
      </c>
      <c r="P309" s="41"/>
      <c r="Q309" s="41"/>
      <c r="R309" s="41"/>
    </row>
    <row r="310" spans="2:18" s="15" customFormat="1" ht="24.95" customHeight="1">
      <c r="B310" s="247">
        <v>52</v>
      </c>
      <c r="C310" s="281" t="s">
        <v>5</v>
      </c>
      <c r="D310" s="285">
        <f t="shared" ref="D310" si="598">VLOOKUP(C310,$Q$4:$R$77,2,FALSE)</f>
        <v>22912</v>
      </c>
      <c r="E310" s="105">
        <v>1</v>
      </c>
      <c r="F310" s="108" t="s">
        <v>206</v>
      </c>
      <c r="G310" s="111" t="s">
        <v>207</v>
      </c>
      <c r="H310" s="174">
        <v>170882791</v>
      </c>
      <c r="I310" s="24">
        <f t="shared" ref="I310" si="599">IFERROR(H310/H315,"-")</f>
        <v>0.17876554344569895</v>
      </c>
      <c r="J310" s="112">
        <v>1649</v>
      </c>
      <c r="K310" s="24">
        <f t="shared" ref="K310" si="600">IFERROR(J310/J315,"-")</f>
        <v>0.5175768989328311</v>
      </c>
      <c r="L310" s="112">
        <f t="shared" si="513"/>
        <v>103628.13280776227</v>
      </c>
      <c r="M310" s="84">
        <f>IFERROR(J310/$R$55,0)</f>
        <v>7.1971019553072627E-2</v>
      </c>
      <c r="P310" s="41"/>
      <c r="Q310" s="41"/>
      <c r="R310" s="41"/>
    </row>
    <row r="311" spans="2:18" s="15" customFormat="1" ht="24.95" customHeight="1">
      <c r="B311" s="222"/>
      <c r="C311" s="282"/>
      <c r="D311" s="286"/>
      <c r="E311" s="106">
        <v>2</v>
      </c>
      <c r="F311" s="109" t="s">
        <v>208</v>
      </c>
      <c r="G311" s="28" t="s">
        <v>209</v>
      </c>
      <c r="H311" s="175">
        <v>145128463</v>
      </c>
      <c r="I311" s="25">
        <f t="shared" ref="I311" si="601">IFERROR(H311/H315,"-")</f>
        <v>0.15182317895096886</v>
      </c>
      <c r="J311" s="113">
        <v>2330</v>
      </c>
      <c r="K311" s="25">
        <f t="shared" ref="K311" si="602">IFERROR(J311/J315,"-")</f>
        <v>0.73132454488386689</v>
      </c>
      <c r="L311" s="113">
        <f t="shared" si="513"/>
        <v>62286.893991416306</v>
      </c>
      <c r="M311" s="81">
        <f t="shared" ref="M311:M315" si="603">IFERROR(J311/$R$55,0)</f>
        <v>0.10169343575418995</v>
      </c>
      <c r="P311" s="41"/>
      <c r="Q311" s="41"/>
      <c r="R311" s="41"/>
    </row>
    <row r="312" spans="2:18" s="15" customFormat="1" ht="24.95" customHeight="1">
      <c r="B312" s="222"/>
      <c r="C312" s="282"/>
      <c r="D312" s="286"/>
      <c r="E312" s="106">
        <v>3</v>
      </c>
      <c r="F312" s="109" t="s">
        <v>210</v>
      </c>
      <c r="G312" s="29" t="s">
        <v>211</v>
      </c>
      <c r="H312" s="175">
        <v>78365361</v>
      </c>
      <c r="I312" s="25">
        <f t="shared" ref="I312" si="604">IFERROR(H312/H315,"-")</f>
        <v>8.1980322679089335E-2</v>
      </c>
      <c r="J312" s="113">
        <v>1938</v>
      </c>
      <c r="K312" s="25">
        <f t="shared" ref="K312" si="605">IFERROR(J312/J315,"-")</f>
        <v>0.60828625235404898</v>
      </c>
      <c r="L312" s="113">
        <f t="shared" si="513"/>
        <v>40436.202786377711</v>
      </c>
      <c r="M312" s="81">
        <f t="shared" si="603"/>
        <v>8.4584497206703912E-2</v>
      </c>
      <c r="P312" s="41"/>
      <c r="Q312" s="41"/>
      <c r="R312" s="41"/>
    </row>
    <row r="313" spans="2:18" s="15" customFormat="1" ht="24.95" customHeight="1">
      <c r="B313" s="222"/>
      <c r="C313" s="282"/>
      <c r="D313" s="286"/>
      <c r="E313" s="106">
        <v>4</v>
      </c>
      <c r="F313" s="109" t="s">
        <v>212</v>
      </c>
      <c r="G313" s="29" t="s">
        <v>213</v>
      </c>
      <c r="H313" s="175">
        <v>68551169</v>
      </c>
      <c r="I313" s="25">
        <f t="shared" ref="I313" si="606">IFERROR(H313/H315,"-")</f>
        <v>7.1713406062772878E-2</v>
      </c>
      <c r="J313" s="113">
        <v>1335</v>
      </c>
      <c r="K313" s="25">
        <f t="shared" ref="K313" si="607">IFERROR(J313/J315,"-")</f>
        <v>0.41902071563088511</v>
      </c>
      <c r="L313" s="113">
        <f t="shared" si="513"/>
        <v>51349.190262172284</v>
      </c>
      <c r="M313" s="81">
        <f t="shared" si="603"/>
        <v>5.8266410614525137E-2</v>
      </c>
      <c r="P313" s="41"/>
      <c r="Q313" s="41"/>
      <c r="R313" s="41"/>
    </row>
    <row r="314" spans="2:18" s="15" customFormat="1" ht="24.95" customHeight="1">
      <c r="B314" s="222"/>
      <c r="C314" s="282"/>
      <c r="D314" s="286"/>
      <c r="E314" s="107">
        <v>5</v>
      </c>
      <c r="F314" s="110" t="s">
        <v>214</v>
      </c>
      <c r="G314" s="30" t="s">
        <v>215</v>
      </c>
      <c r="H314" s="176">
        <v>67769126</v>
      </c>
      <c r="I314" s="40">
        <f t="shared" ref="I314" si="608">IFERROR(H314/H315,"-")</f>
        <v>7.0895287742754887E-2</v>
      </c>
      <c r="J314" s="114">
        <v>1275</v>
      </c>
      <c r="K314" s="40">
        <f t="shared" ref="K314" si="609">IFERROR(J314/J315,"-")</f>
        <v>0.40018832391713749</v>
      </c>
      <c r="L314" s="114">
        <f t="shared" si="513"/>
        <v>53152.255686274511</v>
      </c>
      <c r="M314" s="82">
        <f t="shared" si="603"/>
        <v>5.5647695530726259E-2</v>
      </c>
      <c r="P314" s="41"/>
      <c r="Q314" s="41"/>
      <c r="R314" s="41"/>
    </row>
    <row r="315" spans="2:18" s="15" customFormat="1" ht="24.95" customHeight="1">
      <c r="B315" s="223"/>
      <c r="C315" s="283"/>
      <c r="D315" s="287"/>
      <c r="E315" s="115" t="s">
        <v>107</v>
      </c>
      <c r="F315" s="118"/>
      <c r="G315" s="120"/>
      <c r="H315" s="177">
        <v>955904520</v>
      </c>
      <c r="I315" s="26" t="s">
        <v>195</v>
      </c>
      <c r="J315" s="142">
        <v>3186</v>
      </c>
      <c r="K315" s="26" t="s">
        <v>105</v>
      </c>
      <c r="L315" s="142">
        <f t="shared" si="513"/>
        <v>300032.80602636538</v>
      </c>
      <c r="M315" s="83">
        <f t="shared" si="603"/>
        <v>0.13905377094972068</v>
      </c>
      <c r="P315" s="41"/>
      <c r="Q315" s="41"/>
      <c r="R315" s="41"/>
    </row>
    <row r="316" spans="2:18" s="15" customFormat="1" ht="24.95" customHeight="1">
      <c r="B316" s="247">
        <v>53</v>
      </c>
      <c r="C316" s="281" t="s">
        <v>20</v>
      </c>
      <c r="D316" s="285">
        <f t="shared" ref="D316" si="610">VLOOKUP(C316,$Q$4:$R$77,2,FALSE)</f>
        <v>12794</v>
      </c>
      <c r="E316" s="105">
        <v>1</v>
      </c>
      <c r="F316" s="108" t="s">
        <v>208</v>
      </c>
      <c r="G316" s="111" t="s">
        <v>209</v>
      </c>
      <c r="H316" s="174">
        <v>57360729</v>
      </c>
      <c r="I316" s="24">
        <f t="shared" ref="I316" si="611">IFERROR(H316/H321,"-")</f>
        <v>0.15022805381584489</v>
      </c>
      <c r="J316" s="112">
        <v>985</v>
      </c>
      <c r="K316" s="24">
        <f t="shared" ref="K316" si="612">IFERROR(J316/J321,"-")</f>
        <v>0.70965417867435154</v>
      </c>
      <c r="L316" s="112">
        <f t="shared" si="513"/>
        <v>58234.242639593911</v>
      </c>
      <c r="M316" s="84">
        <f>IFERROR(J316/$R$56,0)</f>
        <v>7.698921369391902E-2</v>
      </c>
      <c r="P316" s="41"/>
      <c r="Q316" s="41"/>
      <c r="R316" s="41"/>
    </row>
    <row r="317" spans="2:18" s="15" customFormat="1" ht="24.95" customHeight="1">
      <c r="B317" s="222"/>
      <c r="C317" s="282"/>
      <c r="D317" s="286"/>
      <c r="E317" s="106">
        <v>2</v>
      </c>
      <c r="F317" s="109" t="s">
        <v>206</v>
      </c>
      <c r="G317" s="28" t="s">
        <v>207</v>
      </c>
      <c r="H317" s="175">
        <v>54195563</v>
      </c>
      <c r="I317" s="25">
        <f t="shared" ref="I317" si="613">IFERROR(H317/H321,"-")</f>
        <v>0.14193846725595158</v>
      </c>
      <c r="J317" s="113">
        <v>650</v>
      </c>
      <c r="K317" s="25">
        <f t="shared" ref="K317" si="614">IFERROR(J317/J321,"-")</f>
        <v>0.46829971181556196</v>
      </c>
      <c r="L317" s="113">
        <f t="shared" si="513"/>
        <v>83377.789230769224</v>
      </c>
      <c r="M317" s="81">
        <f t="shared" ref="M317:M321" si="615">IFERROR(J317/$R$56,0)</f>
        <v>5.0805064874159762E-2</v>
      </c>
      <c r="P317" s="41"/>
      <c r="Q317" s="41"/>
      <c r="R317" s="41"/>
    </row>
    <row r="318" spans="2:18" s="15" customFormat="1" ht="24.95" customHeight="1">
      <c r="B318" s="222"/>
      <c r="C318" s="282"/>
      <c r="D318" s="286"/>
      <c r="E318" s="106">
        <v>3</v>
      </c>
      <c r="F318" s="109" t="s">
        <v>210</v>
      </c>
      <c r="G318" s="29" t="s">
        <v>211</v>
      </c>
      <c r="H318" s="175">
        <v>31663530</v>
      </c>
      <c r="I318" s="25">
        <f t="shared" ref="I318" si="616">IFERROR(H318/H321,"-")</f>
        <v>8.2926953191958558E-2</v>
      </c>
      <c r="J318" s="113">
        <v>858</v>
      </c>
      <c r="K318" s="25">
        <f t="shared" ref="K318" si="617">IFERROR(J318/J321,"-")</f>
        <v>0.61815561959654175</v>
      </c>
      <c r="L318" s="113">
        <f t="shared" si="513"/>
        <v>36903.881118881116</v>
      </c>
      <c r="M318" s="81">
        <f t="shared" si="615"/>
        <v>6.7062685633890881E-2</v>
      </c>
      <c r="P318" s="41"/>
      <c r="Q318" s="41"/>
      <c r="R318" s="41"/>
    </row>
    <row r="319" spans="2:18" s="15" customFormat="1" ht="24.95" customHeight="1">
      <c r="B319" s="222"/>
      <c r="C319" s="282"/>
      <c r="D319" s="286"/>
      <c r="E319" s="106">
        <v>4</v>
      </c>
      <c r="F319" s="109" t="s">
        <v>214</v>
      </c>
      <c r="G319" s="29" t="s">
        <v>215</v>
      </c>
      <c r="H319" s="175">
        <v>27246227</v>
      </c>
      <c r="I319" s="25">
        <f t="shared" ref="I319" si="618">IFERROR(H319/H321,"-")</f>
        <v>7.135801318066802E-2</v>
      </c>
      <c r="J319" s="113">
        <v>548</v>
      </c>
      <c r="K319" s="25">
        <f t="shared" ref="K319" si="619">IFERROR(J319/J321,"-")</f>
        <v>0.39481268011527376</v>
      </c>
      <c r="L319" s="113">
        <f t="shared" si="513"/>
        <v>49719.392335766424</v>
      </c>
      <c r="M319" s="81">
        <f t="shared" si="615"/>
        <v>4.2832577770830077E-2</v>
      </c>
      <c r="P319" s="41"/>
      <c r="Q319" s="41"/>
      <c r="R319" s="41"/>
    </row>
    <row r="320" spans="2:18" s="15" customFormat="1" ht="24.95" customHeight="1">
      <c r="B320" s="222"/>
      <c r="C320" s="282"/>
      <c r="D320" s="286"/>
      <c r="E320" s="107">
        <v>5</v>
      </c>
      <c r="F320" s="110" t="s">
        <v>212</v>
      </c>
      <c r="G320" s="30" t="s">
        <v>213</v>
      </c>
      <c r="H320" s="176">
        <v>27067502</v>
      </c>
      <c r="I320" s="40">
        <f t="shared" ref="I320" si="620">IFERROR(H320/H321,"-")</f>
        <v>7.088993145670254E-2</v>
      </c>
      <c r="J320" s="114">
        <v>615</v>
      </c>
      <c r="K320" s="40">
        <f t="shared" ref="K320" si="621">IFERROR(J320/J321,"-")</f>
        <v>0.4430835734870317</v>
      </c>
      <c r="L320" s="114">
        <f t="shared" si="513"/>
        <v>44012.198373983738</v>
      </c>
      <c r="M320" s="82">
        <f t="shared" si="615"/>
        <v>4.8069407534781929E-2</v>
      </c>
      <c r="P320" s="41"/>
      <c r="Q320" s="41"/>
      <c r="R320" s="41"/>
    </row>
    <row r="321" spans="2:18" s="15" customFormat="1" ht="24.95" customHeight="1">
      <c r="B321" s="223"/>
      <c r="C321" s="283"/>
      <c r="D321" s="287"/>
      <c r="E321" s="115" t="s">
        <v>107</v>
      </c>
      <c r="F321" s="118"/>
      <c r="G321" s="120"/>
      <c r="H321" s="177">
        <v>381824350</v>
      </c>
      <c r="I321" s="26" t="s">
        <v>195</v>
      </c>
      <c r="J321" s="142">
        <v>1388</v>
      </c>
      <c r="K321" s="26" t="s">
        <v>105</v>
      </c>
      <c r="L321" s="142">
        <f t="shared" si="513"/>
        <v>275089.58933717577</v>
      </c>
      <c r="M321" s="83">
        <f t="shared" si="615"/>
        <v>0.10848835391589808</v>
      </c>
      <c r="P321" s="41"/>
      <c r="Q321" s="41"/>
      <c r="R321" s="41"/>
    </row>
    <row r="322" spans="2:18" s="15" customFormat="1" ht="24.95" customHeight="1">
      <c r="B322" s="247">
        <v>54</v>
      </c>
      <c r="C322" s="281" t="s">
        <v>25</v>
      </c>
      <c r="D322" s="285">
        <f t="shared" ref="D322" si="622">VLOOKUP(C322,$Q$4:$R$77,2,FALSE)</f>
        <v>21237</v>
      </c>
      <c r="E322" s="105">
        <v>1</v>
      </c>
      <c r="F322" s="108" t="s">
        <v>206</v>
      </c>
      <c r="G322" s="111" t="s">
        <v>207</v>
      </c>
      <c r="H322" s="174">
        <v>128512307</v>
      </c>
      <c r="I322" s="24">
        <f t="shared" ref="I322" si="623">IFERROR(H322/H327,"-")</f>
        <v>0.17457488565760818</v>
      </c>
      <c r="J322" s="112">
        <v>1254</v>
      </c>
      <c r="K322" s="24">
        <f t="shared" ref="K322" si="624">IFERROR(J322/J327,"-")</f>
        <v>0.49880668257756561</v>
      </c>
      <c r="L322" s="112">
        <f t="shared" si="513"/>
        <v>102481.90350877192</v>
      </c>
      <c r="M322" s="84">
        <f>IFERROR(J322/$R$57,0)</f>
        <v>5.9047888119790934E-2</v>
      </c>
      <c r="P322" s="41"/>
      <c r="Q322" s="41"/>
      <c r="R322" s="41"/>
    </row>
    <row r="323" spans="2:18" s="15" customFormat="1" ht="24.95" customHeight="1">
      <c r="B323" s="222"/>
      <c r="C323" s="282"/>
      <c r="D323" s="286"/>
      <c r="E323" s="106">
        <v>2</v>
      </c>
      <c r="F323" s="109" t="s">
        <v>208</v>
      </c>
      <c r="G323" s="28" t="s">
        <v>209</v>
      </c>
      <c r="H323" s="175">
        <v>111450133</v>
      </c>
      <c r="I323" s="25">
        <f t="shared" ref="I323" si="625">IFERROR(H323/H327,"-")</f>
        <v>0.15139712825325144</v>
      </c>
      <c r="J323" s="113">
        <v>1854</v>
      </c>
      <c r="K323" s="25">
        <f t="shared" ref="K323" si="626">IFERROR(J323/J327,"-")</f>
        <v>0.73747016706443913</v>
      </c>
      <c r="L323" s="113">
        <f t="shared" si="513"/>
        <v>60113.340345199569</v>
      </c>
      <c r="M323" s="81">
        <f t="shared" ref="M323:M327" si="627">IFERROR(J323/$R$57,0)</f>
        <v>8.7300466167537782E-2</v>
      </c>
      <c r="P323" s="41"/>
      <c r="Q323" s="41"/>
      <c r="R323" s="41"/>
    </row>
    <row r="324" spans="2:18" s="15" customFormat="1" ht="24.95" customHeight="1">
      <c r="B324" s="222"/>
      <c r="C324" s="282"/>
      <c r="D324" s="286"/>
      <c r="E324" s="106">
        <v>3</v>
      </c>
      <c r="F324" s="109" t="s">
        <v>210</v>
      </c>
      <c r="G324" s="29" t="s">
        <v>211</v>
      </c>
      <c r="H324" s="175">
        <v>57172238</v>
      </c>
      <c r="I324" s="25">
        <f t="shared" ref="I324" si="628">IFERROR(H324/H327,"-")</f>
        <v>7.7664444321582066E-2</v>
      </c>
      <c r="J324" s="113">
        <v>1549</v>
      </c>
      <c r="K324" s="25">
        <f t="shared" ref="K324" si="629">IFERROR(J324/J327,"-")</f>
        <v>0.61614956245027841</v>
      </c>
      <c r="L324" s="113">
        <f t="shared" si="513"/>
        <v>36909.127178825045</v>
      </c>
      <c r="M324" s="81">
        <f t="shared" si="627"/>
        <v>7.2938738993266472E-2</v>
      </c>
      <c r="P324" s="41"/>
      <c r="Q324" s="41"/>
      <c r="R324" s="41"/>
    </row>
    <row r="325" spans="2:18" s="15" customFormat="1" ht="24.95" customHeight="1">
      <c r="B325" s="222"/>
      <c r="C325" s="282"/>
      <c r="D325" s="286"/>
      <c r="E325" s="106">
        <v>4</v>
      </c>
      <c r="F325" s="109" t="s">
        <v>214</v>
      </c>
      <c r="G325" s="29" t="s">
        <v>215</v>
      </c>
      <c r="H325" s="175">
        <v>55300952</v>
      </c>
      <c r="I325" s="25">
        <f t="shared" ref="I325" si="630">IFERROR(H325/H327,"-")</f>
        <v>7.5122434555290316E-2</v>
      </c>
      <c r="J325" s="113">
        <v>1046</v>
      </c>
      <c r="K325" s="25">
        <f t="shared" ref="K325" si="631">IFERROR(J325/J327,"-")</f>
        <v>0.41607000795544946</v>
      </c>
      <c r="L325" s="113">
        <f t="shared" si="513"/>
        <v>52868.978967495219</v>
      </c>
      <c r="M325" s="81">
        <f t="shared" si="627"/>
        <v>4.9253661063238689E-2</v>
      </c>
      <c r="P325" s="41"/>
      <c r="Q325" s="41"/>
      <c r="R325" s="41"/>
    </row>
    <row r="326" spans="2:18" s="15" customFormat="1" ht="24.95" customHeight="1">
      <c r="B326" s="222"/>
      <c r="C326" s="282"/>
      <c r="D326" s="286"/>
      <c r="E326" s="107">
        <v>5</v>
      </c>
      <c r="F326" s="110" t="s">
        <v>212</v>
      </c>
      <c r="G326" s="30" t="s">
        <v>213</v>
      </c>
      <c r="H326" s="176">
        <v>55296938</v>
      </c>
      <c r="I326" s="40">
        <f t="shared" ref="I326" si="632">IFERROR(H326/H327,"-")</f>
        <v>7.5116981820004577E-2</v>
      </c>
      <c r="J326" s="114">
        <v>1144</v>
      </c>
      <c r="K326" s="40">
        <f t="shared" ref="K326" si="633">IFERROR(J326/J327,"-")</f>
        <v>0.45505171042163883</v>
      </c>
      <c r="L326" s="114">
        <f t="shared" si="513"/>
        <v>48336.484265734267</v>
      </c>
      <c r="M326" s="82">
        <f t="shared" si="627"/>
        <v>5.3868248811037342E-2</v>
      </c>
      <c r="P326" s="41"/>
      <c r="Q326" s="41"/>
      <c r="R326" s="41"/>
    </row>
    <row r="327" spans="2:18" s="15" customFormat="1" ht="24.95" customHeight="1">
      <c r="B327" s="223"/>
      <c r="C327" s="283"/>
      <c r="D327" s="287"/>
      <c r="E327" s="115" t="s">
        <v>107</v>
      </c>
      <c r="F327" s="118"/>
      <c r="G327" s="120"/>
      <c r="H327" s="177">
        <v>736144300</v>
      </c>
      <c r="I327" s="26" t="s">
        <v>195</v>
      </c>
      <c r="J327" s="142">
        <v>2514</v>
      </c>
      <c r="K327" s="26" t="s">
        <v>105</v>
      </c>
      <c r="L327" s="142">
        <f t="shared" si="513"/>
        <v>292817.93953858392</v>
      </c>
      <c r="M327" s="83">
        <f t="shared" si="627"/>
        <v>0.11837830202005933</v>
      </c>
      <c r="P327" s="41"/>
      <c r="Q327" s="41"/>
      <c r="R327" s="41"/>
    </row>
    <row r="328" spans="2:18" s="15" customFormat="1" ht="24.95" customHeight="1">
      <c r="B328" s="247">
        <v>55</v>
      </c>
      <c r="C328" s="281" t="s">
        <v>16</v>
      </c>
      <c r="D328" s="285">
        <f t="shared" ref="D328" si="634">VLOOKUP(C328,$Q$4:$R$77,2,FALSE)</f>
        <v>21975</v>
      </c>
      <c r="E328" s="105">
        <v>1</v>
      </c>
      <c r="F328" s="108" t="s">
        <v>206</v>
      </c>
      <c r="G328" s="111" t="s">
        <v>207</v>
      </c>
      <c r="H328" s="174">
        <v>95823973</v>
      </c>
      <c r="I328" s="24">
        <f t="shared" ref="I328" si="635">IFERROR(H328/H333,"-")</f>
        <v>0.15914556194530657</v>
      </c>
      <c r="J328" s="112">
        <v>1083</v>
      </c>
      <c r="K328" s="24">
        <f t="shared" ref="K328" si="636">IFERROR(J328/J333,"-")</f>
        <v>0.52142513240250365</v>
      </c>
      <c r="L328" s="112">
        <f t="shared" si="513"/>
        <v>88480.122807017542</v>
      </c>
      <c r="M328" s="84">
        <f>IFERROR(J328/$R$58,0)</f>
        <v>4.9283276450511948E-2</v>
      </c>
      <c r="P328" s="41"/>
      <c r="Q328" s="41"/>
      <c r="R328" s="41"/>
    </row>
    <row r="329" spans="2:18" s="15" customFormat="1" ht="24.95" customHeight="1">
      <c r="B329" s="222"/>
      <c r="C329" s="282"/>
      <c r="D329" s="286"/>
      <c r="E329" s="106">
        <v>2</v>
      </c>
      <c r="F329" s="109" t="s">
        <v>208</v>
      </c>
      <c r="G329" s="28" t="s">
        <v>209</v>
      </c>
      <c r="H329" s="175">
        <v>90614800</v>
      </c>
      <c r="I329" s="25">
        <f t="shared" ref="I329" si="637">IFERROR(H329/H333,"-")</f>
        <v>0.15049410721638068</v>
      </c>
      <c r="J329" s="113">
        <v>1517</v>
      </c>
      <c r="K329" s="25">
        <f t="shared" ref="K329" si="638">IFERROR(J329/J333,"-")</f>
        <v>0.73038035628310061</v>
      </c>
      <c r="L329" s="113">
        <f t="shared" si="513"/>
        <v>59732.893869479238</v>
      </c>
      <c r="M329" s="81">
        <f t="shared" ref="M329:M333" si="639">IFERROR(J329/$R$58,0)</f>
        <v>6.9032992036405005E-2</v>
      </c>
      <c r="P329" s="41"/>
      <c r="Q329" s="41"/>
      <c r="R329" s="41"/>
    </row>
    <row r="330" spans="2:18" s="15" customFormat="1" ht="24.95" customHeight="1">
      <c r="B330" s="222"/>
      <c r="C330" s="282"/>
      <c r="D330" s="286"/>
      <c r="E330" s="106">
        <v>3</v>
      </c>
      <c r="F330" s="109" t="s">
        <v>210</v>
      </c>
      <c r="G330" s="29" t="s">
        <v>211</v>
      </c>
      <c r="H330" s="175">
        <v>49297917</v>
      </c>
      <c r="I330" s="25">
        <f t="shared" ref="I330" si="640">IFERROR(H330/H333,"-")</f>
        <v>8.1874550366410739E-2</v>
      </c>
      <c r="J330" s="113">
        <v>1312</v>
      </c>
      <c r="K330" s="25">
        <f t="shared" ref="K330" si="641">IFERROR(J330/J333,"-")</f>
        <v>0.6316803081367357</v>
      </c>
      <c r="L330" s="113">
        <f t="shared" ref="L330:L393" si="642">IFERROR(H330/J330,"-")</f>
        <v>37574.631859756097</v>
      </c>
      <c r="M330" s="81">
        <f t="shared" si="639"/>
        <v>5.9704209328782711E-2</v>
      </c>
      <c r="P330" s="41"/>
      <c r="Q330" s="41"/>
      <c r="R330" s="41"/>
    </row>
    <row r="331" spans="2:18" s="15" customFormat="1" ht="24.95" customHeight="1">
      <c r="B331" s="222"/>
      <c r="C331" s="282"/>
      <c r="D331" s="286"/>
      <c r="E331" s="106">
        <v>4</v>
      </c>
      <c r="F331" s="109" t="s">
        <v>212</v>
      </c>
      <c r="G331" s="29" t="s">
        <v>213</v>
      </c>
      <c r="H331" s="175">
        <v>48989276</v>
      </c>
      <c r="I331" s="25">
        <f t="shared" ref="I331" si="643">IFERROR(H331/H333,"-")</f>
        <v>8.1361955826165983E-2</v>
      </c>
      <c r="J331" s="113">
        <v>879</v>
      </c>
      <c r="K331" s="25">
        <f t="shared" ref="K331" si="644">IFERROR(J331/J333,"-")</f>
        <v>0.42320654790563311</v>
      </c>
      <c r="L331" s="113">
        <f t="shared" si="642"/>
        <v>55732.96473265074</v>
      </c>
      <c r="M331" s="81">
        <f t="shared" si="639"/>
        <v>0.04</v>
      </c>
      <c r="P331" s="41"/>
      <c r="Q331" s="41"/>
      <c r="R331" s="41"/>
    </row>
    <row r="332" spans="2:18" s="15" customFormat="1" ht="24.95" customHeight="1">
      <c r="B332" s="222"/>
      <c r="C332" s="282"/>
      <c r="D332" s="286"/>
      <c r="E332" s="107">
        <v>5</v>
      </c>
      <c r="F332" s="110" t="s">
        <v>214</v>
      </c>
      <c r="G332" s="30" t="s">
        <v>215</v>
      </c>
      <c r="H332" s="176">
        <v>48788115</v>
      </c>
      <c r="I332" s="40">
        <f t="shared" ref="I332" si="645">IFERROR(H332/H333,"-")</f>
        <v>8.1027865312234978E-2</v>
      </c>
      <c r="J332" s="114">
        <v>863</v>
      </c>
      <c r="K332" s="40">
        <f t="shared" ref="K332" si="646">IFERROR(J332/J333,"-")</f>
        <v>0.4155031295137217</v>
      </c>
      <c r="L332" s="114">
        <f t="shared" si="642"/>
        <v>56533.157589803013</v>
      </c>
      <c r="M332" s="82">
        <f t="shared" si="639"/>
        <v>3.9271899886234356E-2</v>
      </c>
      <c r="P332" s="41"/>
      <c r="Q332" s="41"/>
      <c r="R332" s="41"/>
    </row>
    <row r="333" spans="2:18" s="15" customFormat="1" ht="24.95" customHeight="1">
      <c r="B333" s="223"/>
      <c r="C333" s="283"/>
      <c r="D333" s="287"/>
      <c r="E333" s="115" t="s">
        <v>107</v>
      </c>
      <c r="F333" s="118"/>
      <c r="G333" s="120"/>
      <c r="H333" s="177">
        <v>602115270</v>
      </c>
      <c r="I333" s="26" t="s">
        <v>195</v>
      </c>
      <c r="J333" s="142">
        <v>2077</v>
      </c>
      <c r="K333" s="26" t="s">
        <v>105</v>
      </c>
      <c r="L333" s="142">
        <f t="shared" si="642"/>
        <v>289896.61531054403</v>
      </c>
      <c r="M333" s="83">
        <f t="shared" si="639"/>
        <v>9.45164960182025E-2</v>
      </c>
      <c r="P333" s="41"/>
      <c r="Q333" s="41"/>
      <c r="R333" s="41"/>
    </row>
    <row r="334" spans="2:18" s="15" customFormat="1" ht="24.95" customHeight="1">
      <c r="B334" s="247">
        <v>56</v>
      </c>
      <c r="C334" s="281" t="s">
        <v>10</v>
      </c>
      <c r="D334" s="285">
        <f t="shared" ref="D334" si="647">VLOOKUP(C334,$Q$4:$R$77,2,FALSE)</f>
        <v>14205</v>
      </c>
      <c r="E334" s="105">
        <v>1</v>
      </c>
      <c r="F334" s="108" t="s">
        <v>208</v>
      </c>
      <c r="G334" s="111" t="s">
        <v>209</v>
      </c>
      <c r="H334" s="174">
        <v>61521963</v>
      </c>
      <c r="I334" s="24">
        <f t="shared" ref="I334" si="648">IFERROR(H334/H339,"-")</f>
        <v>0.15057840012470783</v>
      </c>
      <c r="J334" s="112">
        <v>1017</v>
      </c>
      <c r="K334" s="24">
        <f t="shared" ref="K334" si="649">IFERROR(J334/J339,"-")</f>
        <v>0.68163538873994634</v>
      </c>
      <c r="L334" s="112">
        <f t="shared" si="642"/>
        <v>60493.572271386431</v>
      </c>
      <c r="M334" s="84">
        <f>IFERROR(J334/$R$59,0)</f>
        <v>7.1594508975712776E-2</v>
      </c>
      <c r="P334" s="41"/>
      <c r="Q334" s="41"/>
      <c r="R334" s="41"/>
    </row>
    <row r="335" spans="2:18" s="15" customFormat="1" ht="24.95" customHeight="1">
      <c r="B335" s="222"/>
      <c r="C335" s="282"/>
      <c r="D335" s="286"/>
      <c r="E335" s="106">
        <v>2</v>
      </c>
      <c r="F335" s="109" t="s">
        <v>206</v>
      </c>
      <c r="G335" s="28" t="s">
        <v>207</v>
      </c>
      <c r="H335" s="175">
        <v>61036110</v>
      </c>
      <c r="I335" s="25">
        <f t="shared" ref="I335" si="650">IFERROR(H335/H339,"-")</f>
        <v>0.14938924809072951</v>
      </c>
      <c r="J335" s="113">
        <v>705</v>
      </c>
      <c r="K335" s="25">
        <f t="shared" ref="K335" si="651">IFERROR(J335/J339,"-")</f>
        <v>0.47252010723860588</v>
      </c>
      <c r="L335" s="113">
        <f t="shared" si="642"/>
        <v>86576.042553191495</v>
      </c>
      <c r="M335" s="81">
        <f t="shared" ref="M335:M339" si="652">IFERROR(J335/$R$59,0)</f>
        <v>4.9630411826821541E-2</v>
      </c>
      <c r="P335" s="41"/>
      <c r="Q335" s="41"/>
      <c r="R335" s="41"/>
    </row>
    <row r="336" spans="2:18" s="15" customFormat="1" ht="24.95" customHeight="1">
      <c r="B336" s="222"/>
      <c r="C336" s="282"/>
      <c r="D336" s="286"/>
      <c r="E336" s="106">
        <v>3</v>
      </c>
      <c r="F336" s="109" t="s">
        <v>214</v>
      </c>
      <c r="G336" s="29" t="s">
        <v>215</v>
      </c>
      <c r="H336" s="175">
        <v>31237899</v>
      </c>
      <c r="I336" s="25">
        <f t="shared" ref="I336" si="653">IFERROR(H336/H339,"-")</f>
        <v>7.6456481966890602E-2</v>
      </c>
      <c r="J336" s="113">
        <v>554</v>
      </c>
      <c r="K336" s="25">
        <f t="shared" ref="K336" si="654">IFERROR(J336/J339,"-")</f>
        <v>0.37131367292225204</v>
      </c>
      <c r="L336" s="113">
        <f t="shared" si="642"/>
        <v>56386.099277978341</v>
      </c>
      <c r="M336" s="81">
        <f t="shared" si="652"/>
        <v>3.9000351988736359E-2</v>
      </c>
      <c r="P336" s="41"/>
      <c r="Q336" s="41"/>
      <c r="R336" s="41"/>
    </row>
    <row r="337" spans="2:18" s="15" customFormat="1" ht="24.95" customHeight="1">
      <c r="B337" s="222"/>
      <c r="C337" s="282"/>
      <c r="D337" s="286"/>
      <c r="E337" s="106">
        <v>4</v>
      </c>
      <c r="F337" s="109" t="s">
        <v>210</v>
      </c>
      <c r="G337" s="29" t="s">
        <v>211</v>
      </c>
      <c r="H337" s="175">
        <v>30105422</v>
      </c>
      <c r="I337" s="25">
        <f t="shared" ref="I337" si="655">IFERROR(H337/H339,"-")</f>
        <v>7.3684682002737492E-2</v>
      </c>
      <c r="J337" s="113">
        <v>880</v>
      </c>
      <c r="K337" s="25">
        <f t="shared" ref="K337" si="656">IFERROR(J337/J339,"-")</f>
        <v>0.58981233243967823</v>
      </c>
      <c r="L337" s="113">
        <f t="shared" si="642"/>
        <v>34210.706818181818</v>
      </c>
      <c r="M337" s="81">
        <f t="shared" si="652"/>
        <v>6.1950017599436816E-2</v>
      </c>
      <c r="P337" s="41"/>
      <c r="Q337" s="41"/>
      <c r="R337" s="41"/>
    </row>
    <row r="338" spans="2:18" s="15" customFormat="1" ht="24.95" customHeight="1">
      <c r="B338" s="222"/>
      <c r="C338" s="282"/>
      <c r="D338" s="286"/>
      <c r="E338" s="107">
        <v>5</v>
      </c>
      <c r="F338" s="110" t="s">
        <v>224</v>
      </c>
      <c r="G338" s="30" t="s">
        <v>225</v>
      </c>
      <c r="H338" s="176">
        <v>26310629</v>
      </c>
      <c r="I338" s="40">
        <f t="shared" ref="I338" si="657">IFERROR(H338/H339,"-")</f>
        <v>6.4396716683028168E-2</v>
      </c>
      <c r="J338" s="114">
        <v>199</v>
      </c>
      <c r="K338" s="40">
        <f t="shared" ref="K338" si="658">IFERROR(J338/J339,"-")</f>
        <v>0.13337801608579089</v>
      </c>
      <c r="L338" s="114">
        <f t="shared" si="642"/>
        <v>132214.21608040202</v>
      </c>
      <c r="M338" s="82">
        <f t="shared" si="652"/>
        <v>1.4009151707145371E-2</v>
      </c>
      <c r="P338" s="41"/>
      <c r="Q338" s="41"/>
      <c r="R338" s="41"/>
    </row>
    <row r="339" spans="2:18" s="15" customFormat="1" ht="24.95" customHeight="1">
      <c r="B339" s="223"/>
      <c r="C339" s="283"/>
      <c r="D339" s="287"/>
      <c r="E339" s="115" t="s">
        <v>107</v>
      </c>
      <c r="F339" s="118"/>
      <c r="G339" s="120"/>
      <c r="H339" s="177">
        <v>408570970</v>
      </c>
      <c r="I339" s="26" t="s">
        <v>195</v>
      </c>
      <c r="J339" s="142">
        <v>1492</v>
      </c>
      <c r="K339" s="26" t="s">
        <v>105</v>
      </c>
      <c r="L339" s="142">
        <f t="shared" si="642"/>
        <v>273841.13270777481</v>
      </c>
      <c r="M339" s="83">
        <f t="shared" si="652"/>
        <v>0.10503343892995425</v>
      </c>
      <c r="P339" s="41"/>
      <c r="Q339" s="41"/>
      <c r="R339" s="41"/>
    </row>
    <row r="340" spans="2:18" s="15" customFormat="1" ht="24.95" customHeight="1">
      <c r="B340" s="247">
        <v>57</v>
      </c>
      <c r="C340" s="281" t="s">
        <v>44</v>
      </c>
      <c r="D340" s="285">
        <f t="shared" ref="D340" si="659">VLOOKUP(C340,$Q$4:$R$77,2,FALSE)</f>
        <v>10006</v>
      </c>
      <c r="E340" s="105">
        <v>1</v>
      </c>
      <c r="F340" s="108" t="s">
        <v>206</v>
      </c>
      <c r="G340" s="111" t="s">
        <v>207</v>
      </c>
      <c r="H340" s="174">
        <v>64904517</v>
      </c>
      <c r="I340" s="24">
        <f t="shared" ref="I340" si="660">IFERROR(H340/H345,"-")</f>
        <v>0.17465114046253982</v>
      </c>
      <c r="J340" s="112">
        <v>594</v>
      </c>
      <c r="K340" s="24">
        <f t="shared" ref="K340" si="661">IFERROR(J340/J345,"-")</f>
        <v>0.53853127833182235</v>
      </c>
      <c r="L340" s="112">
        <f t="shared" si="642"/>
        <v>109266.86363636363</v>
      </c>
      <c r="M340" s="84">
        <f>IFERROR(J340/$R$60,0)</f>
        <v>5.9364381371177291E-2</v>
      </c>
      <c r="P340" s="41"/>
      <c r="Q340" s="41"/>
      <c r="R340" s="41"/>
    </row>
    <row r="341" spans="2:18" s="15" customFormat="1" ht="24.95" customHeight="1">
      <c r="B341" s="222"/>
      <c r="C341" s="282"/>
      <c r="D341" s="286"/>
      <c r="E341" s="106">
        <v>2</v>
      </c>
      <c r="F341" s="109" t="s">
        <v>208</v>
      </c>
      <c r="G341" s="28" t="s">
        <v>209</v>
      </c>
      <c r="H341" s="175">
        <v>60186253</v>
      </c>
      <c r="I341" s="25">
        <f t="shared" ref="I341" si="662">IFERROR(H341/H345,"-")</f>
        <v>0.16195479471200686</v>
      </c>
      <c r="J341" s="113">
        <v>847</v>
      </c>
      <c r="K341" s="25">
        <f t="shared" ref="K341" si="663">IFERROR(J341/J345,"-")</f>
        <v>0.76790571169537625</v>
      </c>
      <c r="L341" s="113">
        <f t="shared" si="642"/>
        <v>71058.149940968127</v>
      </c>
      <c r="M341" s="81">
        <f t="shared" ref="M341:M345" si="664">IFERROR(J341/$R$60,0)</f>
        <v>8.4649210473715777E-2</v>
      </c>
      <c r="P341" s="41"/>
      <c r="Q341" s="41"/>
      <c r="R341" s="41"/>
    </row>
    <row r="342" spans="2:18" s="15" customFormat="1" ht="24.95" customHeight="1">
      <c r="B342" s="222"/>
      <c r="C342" s="282"/>
      <c r="D342" s="286"/>
      <c r="E342" s="106">
        <v>3</v>
      </c>
      <c r="F342" s="109" t="s">
        <v>214</v>
      </c>
      <c r="G342" s="29" t="s">
        <v>215</v>
      </c>
      <c r="H342" s="175">
        <v>34294498</v>
      </c>
      <c r="I342" s="25">
        <f t="shared" ref="I342" si="665">IFERROR(H342/H345,"-")</f>
        <v>9.2282840457626261E-2</v>
      </c>
      <c r="J342" s="113">
        <v>484</v>
      </c>
      <c r="K342" s="25">
        <f t="shared" ref="K342" si="666">IFERROR(J342/J345,"-")</f>
        <v>0.43880326382592927</v>
      </c>
      <c r="L342" s="113">
        <f t="shared" si="642"/>
        <v>70856.400826446275</v>
      </c>
      <c r="M342" s="81">
        <f t="shared" si="664"/>
        <v>4.8370977413551869E-2</v>
      </c>
      <c r="P342" s="41"/>
      <c r="Q342" s="41"/>
      <c r="R342" s="41"/>
    </row>
    <row r="343" spans="2:18" s="15" customFormat="1" ht="24.95" customHeight="1">
      <c r="B343" s="222"/>
      <c r="C343" s="282"/>
      <c r="D343" s="286"/>
      <c r="E343" s="106">
        <v>4</v>
      </c>
      <c r="F343" s="109" t="s">
        <v>210</v>
      </c>
      <c r="G343" s="29" t="s">
        <v>211</v>
      </c>
      <c r="H343" s="175">
        <v>29340406</v>
      </c>
      <c r="I343" s="25">
        <f t="shared" ref="I343" si="667">IFERROR(H343/H345,"-")</f>
        <v>7.8951906683689621E-2</v>
      </c>
      <c r="J343" s="113">
        <v>693</v>
      </c>
      <c r="K343" s="25">
        <f t="shared" ref="K343" si="668">IFERROR(J343/J345,"-")</f>
        <v>0.628286491387126</v>
      </c>
      <c r="L343" s="113">
        <f t="shared" si="642"/>
        <v>42338.248196248198</v>
      </c>
      <c r="M343" s="81">
        <f t="shared" si="664"/>
        <v>6.9258444933040175E-2</v>
      </c>
      <c r="P343" s="41"/>
      <c r="Q343" s="41"/>
      <c r="R343" s="41"/>
    </row>
    <row r="344" spans="2:18" s="15" customFormat="1" ht="24.95" customHeight="1">
      <c r="B344" s="222"/>
      <c r="C344" s="282"/>
      <c r="D344" s="286"/>
      <c r="E344" s="107">
        <v>5</v>
      </c>
      <c r="F344" s="110" t="s">
        <v>212</v>
      </c>
      <c r="G344" s="30" t="s">
        <v>213</v>
      </c>
      <c r="H344" s="176">
        <v>26375738</v>
      </c>
      <c r="I344" s="40">
        <f t="shared" ref="I344" si="669">IFERROR(H344/H345,"-")</f>
        <v>7.0974300944896471E-2</v>
      </c>
      <c r="J344" s="114">
        <v>503</v>
      </c>
      <c r="K344" s="40">
        <f t="shared" ref="K344" si="670">IFERROR(J344/J345,"-")</f>
        <v>0.45602901178603805</v>
      </c>
      <c r="L344" s="114">
        <f t="shared" si="642"/>
        <v>52436.854870775351</v>
      </c>
      <c r="M344" s="82">
        <f t="shared" si="664"/>
        <v>5.0269838097141716E-2</v>
      </c>
      <c r="P344" s="41"/>
      <c r="Q344" s="41"/>
      <c r="R344" s="41"/>
    </row>
    <row r="345" spans="2:18" s="15" customFormat="1" ht="24.95" customHeight="1">
      <c r="B345" s="223"/>
      <c r="C345" s="283"/>
      <c r="D345" s="287"/>
      <c r="E345" s="115" t="s">
        <v>107</v>
      </c>
      <c r="F345" s="118"/>
      <c r="G345" s="120"/>
      <c r="H345" s="177">
        <v>371623780</v>
      </c>
      <c r="I345" s="26" t="s">
        <v>195</v>
      </c>
      <c r="J345" s="142">
        <v>1103</v>
      </c>
      <c r="K345" s="26" t="s">
        <v>105</v>
      </c>
      <c r="L345" s="142">
        <f t="shared" si="642"/>
        <v>336920.92475067999</v>
      </c>
      <c r="M345" s="83">
        <f t="shared" si="664"/>
        <v>0.11023385968418949</v>
      </c>
      <c r="P345" s="41"/>
      <c r="Q345" s="41"/>
      <c r="R345" s="41"/>
    </row>
    <row r="346" spans="2:18" s="15" customFormat="1" ht="24.95" customHeight="1">
      <c r="B346" s="247">
        <v>58</v>
      </c>
      <c r="C346" s="281" t="s">
        <v>26</v>
      </c>
      <c r="D346" s="285">
        <f t="shared" ref="D346" si="671">VLOOKUP(C346,$Q$4:$R$77,2,FALSE)</f>
        <v>11734</v>
      </c>
      <c r="E346" s="105">
        <v>1</v>
      </c>
      <c r="F346" s="108" t="s">
        <v>208</v>
      </c>
      <c r="G346" s="111" t="s">
        <v>209</v>
      </c>
      <c r="H346" s="174">
        <v>67906573</v>
      </c>
      <c r="I346" s="24">
        <f t="shared" ref="I346" si="672">IFERROR(H346/H351,"-")</f>
        <v>0.14550786349949352</v>
      </c>
      <c r="J346" s="112">
        <v>1066</v>
      </c>
      <c r="K346" s="24">
        <f t="shared" ref="K346" si="673">IFERROR(J346/J351,"-")</f>
        <v>0.70924817032601462</v>
      </c>
      <c r="L346" s="112">
        <f t="shared" si="642"/>
        <v>63702.226078799249</v>
      </c>
      <c r="M346" s="84">
        <f>IFERROR(J346/$R$61,0)</f>
        <v>9.0847110959604571E-2</v>
      </c>
      <c r="P346" s="41"/>
      <c r="Q346" s="41"/>
      <c r="R346" s="41"/>
    </row>
    <row r="347" spans="2:18" s="15" customFormat="1" ht="24.95" customHeight="1">
      <c r="B347" s="222"/>
      <c r="C347" s="282"/>
      <c r="D347" s="286"/>
      <c r="E347" s="106">
        <v>2</v>
      </c>
      <c r="F347" s="109" t="s">
        <v>206</v>
      </c>
      <c r="G347" s="28" t="s">
        <v>207</v>
      </c>
      <c r="H347" s="175">
        <v>63376125</v>
      </c>
      <c r="I347" s="25">
        <f t="shared" ref="I347" si="674">IFERROR(H347/H351,"-")</f>
        <v>0.13580017571534406</v>
      </c>
      <c r="J347" s="113">
        <v>738</v>
      </c>
      <c r="K347" s="25">
        <f t="shared" ref="K347" si="675">IFERROR(J347/J351,"-")</f>
        <v>0.49101796407185627</v>
      </c>
      <c r="L347" s="113">
        <f t="shared" si="642"/>
        <v>85875.508130081304</v>
      </c>
      <c r="M347" s="81">
        <f t="shared" ref="M347:M351" si="676">IFERROR(J347/$R$61,0)</f>
        <v>6.2894153741264697E-2</v>
      </c>
      <c r="P347" s="41"/>
      <c r="Q347" s="41"/>
      <c r="R347" s="41"/>
    </row>
    <row r="348" spans="2:18" s="15" customFormat="1" ht="24.95" customHeight="1">
      <c r="B348" s="222"/>
      <c r="C348" s="282"/>
      <c r="D348" s="286"/>
      <c r="E348" s="106">
        <v>3</v>
      </c>
      <c r="F348" s="109" t="s">
        <v>214</v>
      </c>
      <c r="G348" s="29" t="s">
        <v>215</v>
      </c>
      <c r="H348" s="175">
        <v>61765836</v>
      </c>
      <c r="I348" s="25">
        <f t="shared" ref="I348" si="677">IFERROR(H348/H351,"-")</f>
        <v>0.13234970396194345</v>
      </c>
      <c r="J348" s="113">
        <v>562</v>
      </c>
      <c r="K348" s="25">
        <f t="shared" ref="K348" si="678">IFERROR(J348/J351,"-")</f>
        <v>0.37391882900864937</v>
      </c>
      <c r="L348" s="113">
        <f t="shared" si="642"/>
        <v>109903.62277580072</v>
      </c>
      <c r="M348" s="81">
        <f t="shared" si="676"/>
        <v>4.7895005965570135E-2</v>
      </c>
      <c r="P348" s="41"/>
      <c r="Q348" s="41"/>
      <c r="R348" s="41"/>
    </row>
    <row r="349" spans="2:18" s="15" customFormat="1" ht="24.95" customHeight="1">
      <c r="B349" s="222"/>
      <c r="C349" s="282"/>
      <c r="D349" s="286"/>
      <c r="E349" s="106">
        <v>4</v>
      </c>
      <c r="F349" s="109" t="s">
        <v>210</v>
      </c>
      <c r="G349" s="29" t="s">
        <v>211</v>
      </c>
      <c r="H349" s="175">
        <v>40248525</v>
      </c>
      <c r="I349" s="25">
        <f t="shared" ref="I349" si="679">IFERROR(H349/H351,"-")</f>
        <v>8.6243151774953397E-2</v>
      </c>
      <c r="J349" s="113">
        <v>935</v>
      </c>
      <c r="K349" s="25">
        <f t="shared" ref="K349" si="680">IFERROR(J349/J351,"-")</f>
        <v>0.62208915502328677</v>
      </c>
      <c r="L349" s="113">
        <f t="shared" si="642"/>
        <v>43046.550802139034</v>
      </c>
      <c r="M349" s="81">
        <f t="shared" si="676"/>
        <v>7.9682972558377363E-2</v>
      </c>
      <c r="P349" s="41"/>
      <c r="Q349" s="41"/>
      <c r="R349" s="41"/>
    </row>
    <row r="350" spans="2:18" s="15" customFormat="1" ht="24.95" customHeight="1">
      <c r="B350" s="222"/>
      <c r="C350" s="282"/>
      <c r="D350" s="286"/>
      <c r="E350" s="107">
        <v>5</v>
      </c>
      <c r="F350" s="110" t="s">
        <v>212</v>
      </c>
      <c r="G350" s="30" t="s">
        <v>213</v>
      </c>
      <c r="H350" s="176">
        <v>34094075</v>
      </c>
      <c r="I350" s="40">
        <f t="shared" ref="I350" si="681">IFERROR(H350/H351,"-")</f>
        <v>7.3055608493768256E-2</v>
      </c>
      <c r="J350" s="114">
        <v>581</v>
      </c>
      <c r="K350" s="40">
        <f t="shared" ref="K350" si="682">IFERROR(J350/J351,"-")</f>
        <v>0.3865602129075183</v>
      </c>
      <c r="L350" s="114">
        <f t="shared" si="642"/>
        <v>58681.712564543886</v>
      </c>
      <c r="M350" s="82">
        <f t="shared" si="676"/>
        <v>4.9514232145900804E-2</v>
      </c>
      <c r="P350" s="41"/>
      <c r="Q350" s="41"/>
      <c r="R350" s="41"/>
    </row>
    <row r="351" spans="2:18" s="15" customFormat="1" ht="24.95" customHeight="1">
      <c r="B351" s="223"/>
      <c r="C351" s="283"/>
      <c r="D351" s="287"/>
      <c r="E351" s="115" t="s">
        <v>107</v>
      </c>
      <c r="F351" s="118"/>
      <c r="G351" s="120"/>
      <c r="H351" s="177">
        <v>466686620</v>
      </c>
      <c r="I351" s="26" t="s">
        <v>195</v>
      </c>
      <c r="J351" s="142">
        <v>1503</v>
      </c>
      <c r="K351" s="26" t="s">
        <v>105</v>
      </c>
      <c r="L351" s="142">
        <f t="shared" si="642"/>
        <v>310503.40652029274</v>
      </c>
      <c r="M351" s="83">
        <f t="shared" si="676"/>
        <v>0.12808931310720981</v>
      </c>
      <c r="P351" s="41"/>
      <c r="Q351" s="41"/>
      <c r="R351" s="41"/>
    </row>
    <row r="352" spans="2:18" s="15" customFormat="1" ht="24.95" customHeight="1">
      <c r="B352" s="247">
        <v>59</v>
      </c>
      <c r="C352" s="281" t="s">
        <v>21</v>
      </c>
      <c r="D352" s="285">
        <f t="shared" ref="D352" si="683">VLOOKUP(C352,$Q$4:$R$77,2,FALSE)</f>
        <v>83614</v>
      </c>
      <c r="E352" s="105">
        <v>1</v>
      </c>
      <c r="F352" s="108" t="s">
        <v>206</v>
      </c>
      <c r="G352" s="111" t="s">
        <v>207</v>
      </c>
      <c r="H352" s="174">
        <v>468850749</v>
      </c>
      <c r="I352" s="24">
        <f t="shared" ref="I352" si="684">IFERROR(H352/H357,"-")</f>
        <v>0.14829148789969485</v>
      </c>
      <c r="J352" s="112">
        <v>4895</v>
      </c>
      <c r="K352" s="24">
        <f t="shared" ref="K352" si="685">IFERROR(J352/J357,"-")</f>
        <v>0.48871805111821087</v>
      </c>
      <c r="L352" s="112">
        <f t="shared" si="642"/>
        <v>95781.562614913171</v>
      </c>
      <c r="M352" s="84">
        <f>IFERROR(J352/$R$62,0)</f>
        <v>5.8542827756117397E-2</v>
      </c>
      <c r="P352" s="41"/>
      <c r="Q352" s="41"/>
      <c r="R352" s="41"/>
    </row>
    <row r="353" spans="2:18" s="15" customFormat="1" ht="24.95" customHeight="1">
      <c r="B353" s="222"/>
      <c r="C353" s="282"/>
      <c r="D353" s="286"/>
      <c r="E353" s="106">
        <v>2</v>
      </c>
      <c r="F353" s="109" t="s">
        <v>208</v>
      </c>
      <c r="G353" s="28" t="s">
        <v>209</v>
      </c>
      <c r="H353" s="175">
        <v>463107851</v>
      </c>
      <c r="I353" s="25">
        <f t="shared" ref="I353" si="686">IFERROR(H353/H357,"-")</f>
        <v>0.14647508280469909</v>
      </c>
      <c r="J353" s="113">
        <v>7276</v>
      </c>
      <c r="K353" s="25">
        <f t="shared" ref="K353" si="687">IFERROR(J353/J357,"-")</f>
        <v>0.7264376996805112</v>
      </c>
      <c r="L353" s="113">
        <f t="shared" si="642"/>
        <v>63648.687603078615</v>
      </c>
      <c r="M353" s="81">
        <f t="shared" ref="M353:M357" si="688">IFERROR(J353/$R$62,0)</f>
        <v>8.7018920276508718E-2</v>
      </c>
      <c r="P353" s="41"/>
      <c r="Q353" s="41"/>
      <c r="R353" s="41"/>
    </row>
    <row r="354" spans="2:18" s="15" customFormat="1" ht="24.95" customHeight="1">
      <c r="B354" s="222"/>
      <c r="C354" s="282"/>
      <c r="D354" s="286"/>
      <c r="E354" s="106">
        <v>3</v>
      </c>
      <c r="F354" s="109" t="s">
        <v>214</v>
      </c>
      <c r="G354" s="29" t="s">
        <v>215</v>
      </c>
      <c r="H354" s="175">
        <v>249969492</v>
      </c>
      <c r="I354" s="25">
        <f t="shared" ref="I354" si="689">IFERROR(H354/H357,"-")</f>
        <v>7.9062149260234776E-2</v>
      </c>
      <c r="J354" s="113">
        <v>4138</v>
      </c>
      <c r="K354" s="25">
        <f t="shared" ref="K354" si="690">IFERROR(J354/J357,"-")</f>
        <v>0.41313897763578272</v>
      </c>
      <c r="L354" s="113">
        <f t="shared" si="642"/>
        <v>60408.287095215077</v>
      </c>
      <c r="M354" s="81">
        <f t="shared" si="688"/>
        <v>4.9489319970339896E-2</v>
      </c>
      <c r="P354" s="41"/>
      <c r="Q354" s="41"/>
      <c r="R354" s="41"/>
    </row>
    <row r="355" spans="2:18" s="15" customFormat="1" ht="24.95" customHeight="1">
      <c r="B355" s="222"/>
      <c r="C355" s="282"/>
      <c r="D355" s="286"/>
      <c r="E355" s="106">
        <v>4</v>
      </c>
      <c r="F355" s="109" t="s">
        <v>210</v>
      </c>
      <c r="G355" s="29" t="s">
        <v>211</v>
      </c>
      <c r="H355" s="175">
        <v>247860017</v>
      </c>
      <c r="I355" s="25">
        <f t="shared" ref="I355" si="691">IFERROR(H355/H357,"-")</f>
        <v>7.8394949331250102E-2</v>
      </c>
      <c r="J355" s="113">
        <v>6165</v>
      </c>
      <c r="K355" s="25">
        <f t="shared" ref="K355" si="692">IFERROR(J355/J357,"-")</f>
        <v>0.61551517571884984</v>
      </c>
      <c r="L355" s="113">
        <f t="shared" si="642"/>
        <v>40204.382319545824</v>
      </c>
      <c r="M355" s="81">
        <f t="shared" si="688"/>
        <v>7.3731671729614659E-2</v>
      </c>
      <c r="P355" s="41"/>
      <c r="Q355" s="41"/>
      <c r="R355" s="41"/>
    </row>
    <row r="356" spans="2:18" s="15" customFormat="1" ht="24.95" customHeight="1">
      <c r="B356" s="222"/>
      <c r="C356" s="282"/>
      <c r="D356" s="286"/>
      <c r="E356" s="107">
        <v>5</v>
      </c>
      <c r="F356" s="110" t="s">
        <v>212</v>
      </c>
      <c r="G356" s="30" t="s">
        <v>213</v>
      </c>
      <c r="H356" s="176">
        <v>240915745</v>
      </c>
      <c r="I356" s="40">
        <f t="shared" ref="I356" si="693">IFERROR(H356/H357,"-")</f>
        <v>7.6198565024609727E-2</v>
      </c>
      <c r="J356" s="114">
        <v>4400</v>
      </c>
      <c r="K356" s="40">
        <f t="shared" ref="K356" si="694">IFERROR(J356/J357,"-")</f>
        <v>0.43929712460063897</v>
      </c>
      <c r="L356" s="114">
        <f t="shared" si="642"/>
        <v>54753.578409090907</v>
      </c>
      <c r="M356" s="82">
        <f t="shared" si="688"/>
        <v>5.2622766522352718E-2</v>
      </c>
      <c r="P356" s="41"/>
      <c r="Q356" s="41"/>
      <c r="R356" s="41"/>
    </row>
    <row r="357" spans="2:18" s="15" customFormat="1" ht="24.95" customHeight="1">
      <c r="B357" s="223"/>
      <c r="C357" s="283"/>
      <c r="D357" s="287"/>
      <c r="E357" s="115" t="s">
        <v>107</v>
      </c>
      <c r="F357" s="118"/>
      <c r="G357" s="120"/>
      <c r="H357" s="177">
        <v>3161683490</v>
      </c>
      <c r="I357" s="26" t="s">
        <v>195</v>
      </c>
      <c r="J357" s="142">
        <v>10016</v>
      </c>
      <c r="K357" s="26" t="s">
        <v>105</v>
      </c>
      <c r="L357" s="142">
        <f t="shared" si="642"/>
        <v>315663.28773961659</v>
      </c>
      <c r="M357" s="83">
        <f t="shared" si="688"/>
        <v>0.11978855215633745</v>
      </c>
      <c r="P357" s="41"/>
      <c r="Q357" s="41"/>
      <c r="R357" s="41"/>
    </row>
    <row r="358" spans="2:18" s="15" customFormat="1" ht="24.95" customHeight="1">
      <c r="B358" s="247">
        <v>60</v>
      </c>
      <c r="C358" s="281" t="s">
        <v>45</v>
      </c>
      <c r="D358" s="285">
        <f t="shared" ref="D358" si="695">VLOOKUP(C358,$Q$4:$R$77,2,FALSE)</f>
        <v>11177</v>
      </c>
      <c r="E358" s="105">
        <v>1</v>
      </c>
      <c r="F358" s="108" t="s">
        <v>206</v>
      </c>
      <c r="G358" s="111" t="s">
        <v>207</v>
      </c>
      <c r="H358" s="174">
        <v>45631266</v>
      </c>
      <c r="I358" s="24">
        <f t="shared" ref="I358" si="696">IFERROR(H358/H363,"-")</f>
        <v>0.18759081900175265</v>
      </c>
      <c r="J358" s="112">
        <v>503</v>
      </c>
      <c r="K358" s="24">
        <f t="shared" ref="K358" si="697">IFERROR(J358/J363,"-")</f>
        <v>0.52450469238790409</v>
      </c>
      <c r="L358" s="112">
        <f t="shared" si="642"/>
        <v>90718.222664015906</v>
      </c>
      <c r="M358" s="84">
        <f>IFERROR(J358/$R$63,0)</f>
        <v>4.5003131430616447E-2</v>
      </c>
      <c r="P358" s="41"/>
      <c r="Q358" s="41"/>
      <c r="R358" s="41"/>
    </row>
    <row r="359" spans="2:18" s="15" customFormat="1" ht="24.95" customHeight="1">
      <c r="B359" s="222"/>
      <c r="C359" s="282"/>
      <c r="D359" s="286"/>
      <c r="E359" s="106">
        <v>2</v>
      </c>
      <c r="F359" s="109" t="s">
        <v>208</v>
      </c>
      <c r="G359" s="28" t="s">
        <v>209</v>
      </c>
      <c r="H359" s="175">
        <v>33244967</v>
      </c>
      <c r="I359" s="25">
        <f t="shared" ref="I359" si="698">IFERROR(H359/H363,"-")</f>
        <v>0.13667055801643196</v>
      </c>
      <c r="J359" s="113">
        <v>662</v>
      </c>
      <c r="K359" s="25">
        <f t="shared" ref="K359" si="699">IFERROR(J359/J363,"-")</f>
        <v>0.69030239833159546</v>
      </c>
      <c r="L359" s="113">
        <f t="shared" si="642"/>
        <v>50218.983383685802</v>
      </c>
      <c r="M359" s="81">
        <f t="shared" ref="M359:M363" si="700">IFERROR(J359/$R$63,0)</f>
        <v>5.9228773373892818E-2</v>
      </c>
      <c r="P359" s="41"/>
      <c r="Q359" s="41"/>
      <c r="R359" s="41"/>
    </row>
    <row r="360" spans="2:18" s="15" customFormat="1" ht="24.95" customHeight="1">
      <c r="B360" s="222"/>
      <c r="C360" s="282"/>
      <c r="D360" s="286"/>
      <c r="E360" s="106">
        <v>3</v>
      </c>
      <c r="F360" s="109" t="s">
        <v>210</v>
      </c>
      <c r="G360" s="29" t="s">
        <v>211</v>
      </c>
      <c r="H360" s="175">
        <v>21652257</v>
      </c>
      <c r="I360" s="25">
        <f t="shared" ref="I360" si="701">IFERROR(H360/H363,"-")</f>
        <v>8.9012753314063914E-2</v>
      </c>
      <c r="J360" s="113">
        <v>605</v>
      </c>
      <c r="K360" s="25">
        <f t="shared" ref="K360" si="702">IFERROR(J360/J363,"-")</f>
        <v>0.63086548488008343</v>
      </c>
      <c r="L360" s="113">
        <f t="shared" si="642"/>
        <v>35788.854545454546</v>
      </c>
      <c r="M360" s="81">
        <f t="shared" si="700"/>
        <v>5.4129014941397512E-2</v>
      </c>
      <c r="P360" s="41"/>
      <c r="Q360" s="41"/>
      <c r="R360" s="41"/>
    </row>
    <row r="361" spans="2:18" s="15" customFormat="1" ht="24.95" customHeight="1">
      <c r="B361" s="222"/>
      <c r="C361" s="282"/>
      <c r="D361" s="286"/>
      <c r="E361" s="106">
        <v>4</v>
      </c>
      <c r="F361" s="109" t="s">
        <v>212</v>
      </c>
      <c r="G361" s="29" t="s">
        <v>213</v>
      </c>
      <c r="H361" s="175">
        <v>18376421</v>
      </c>
      <c r="I361" s="25">
        <f t="shared" ref="I361" si="703">IFERROR(H361/H363,"-")</f>
        <v>7.554574238003843E-2</v>
      </c>
      <c r="J361" s="113">
        <v>368</v>
      </c>
      <c r="K361" s="25">
        <f t="shared" ref="K361" si="704">IFERROR(J361/J363,"-")</f>
        <v>0.38373305526590196</v>
      </c>
      <c r="L361" s="113">
        <f t="shared" si="642"/>
        <v>49935.926630434784</v>
      </c>
      <c r="M361" s="81">
        <f t="shared" si="700"/>
        <v>3.2924756195759151E-2</v>
      </c>
      <c r="P361" s="41"/>
      <c r="Q361" s="41"/>
      <c r="R361" s="41"/>
    </row>
    <row r="362" spans="2:18" s="15" customFormat="1" ht="24.95" customHeight="1">
      <c r="B362" s="222"/>
      <c r="C362" s="282"/>
      <c r="D362" s="286"/>
      <c r="E362" s="107">
        <v>5</v>
      </c>
      <c r="F362" s="110" t="s">
        <v>214</v>
      </c>
      <c r="G362" s="30" t="s">
        <v>215</v>
      </c>
      <c r="H362" s="176">
        <v>15564514</v>
      </c>
      <c r="I362" s="40">
        <f t="shared" ref="I362" si="705">IFERROR(H362/H363,"-")</f>
        <v>6.3985950524016691E-2</v>
      </c>
      <c r="J362" s="114">
        <v>340</v>
      </c>
      <c r="K362" s="40">
        <f t="shared" ref="K362" si="706">IFERROR(J362/J363,"-")</f>
        <v>0.35453597497393119</v>
      </c>
      <c r="L362" s="114">
        <f t="shared" si="642"/>
        <v>45777.982352941173</v>
      </c>
      <c r="M362" s="82">
        <f t="shared" si="700"/>
        <v>3.0419611702603561E-2</v>
      </c>
      <c r="P362" s="41"/>
      <c r="Q362" s="41"/>
      <c r="R362" s="41"/>
    </row>
    <row r="363" spans="2:18" s="15" customFormat="1" ht="24.95" customHeight="1">
      <c r="B363" s="223"/>
      <c r="C363" s="283"/>
      <c r="D363" s="287"/>
      <c r="E363" s="115" t="s">
        <v>107</v>
      </c>
      <c r="F363" s="118"/>
      <c r="G363" s="120"/>
      <c r="H363" s="177">
        <v>243248930</v>
      </c>
      <c r="I363" s="26" t="s">
        <v>195</v>
      </c>
      <c r="J363" s="142">
        <v>959</v>
      </c>
      <c r="K363" s="26" t="s">
        <v>105</v>
      </c>
      <c r="L363" s="142">
        <f t="shared" si="642"/>
        <v>253648.51929092806</v>
      </c>
      <c r="M363" s="83">
        <f t="shared" si="700"/>
        <v>8.580119889057887E-2</v>
      </c>
      <c r="P363" s="41"/>
      <c r="Q363" s="41"/>
      <c r="R363" s="41"/>
    </row>
    <row r="364" spans="2:18" s="15" customFormat="1" ht="24.95" customHeight="1">
      <c r="B364" s="247">
        <v>61</v>
      </c>
      <c r="C364" s="281" t="s">
        <v>17</v>
      </c>
      <c r="D364" s="285">
        <f t="shared" ref="D364" si="707">VLOOKUP(C364,$Q$4:$R$77,2,FALSE)</f>
        <v>9762</v>
      </c>
      <c r="E364" s="105">
        <v>1</v>
      </c>
      <c r="F364" s="108" t="s">
        <v>206</v>
      </c>
      <c r="G364" s="111" t="s">
        <v>207</v>
      </c>
      <c r="H364" s="174">
        <v>42697670</v>
      </c>
      <c r="I364" s="24">
        <f t="shared" ref="I364" si="708">IFERROR(H364/H369,"-")</f>
        <v>0.15796207445488086</v>
      </c>
      <c r="J364" s="112">
        <v>434</v>
      </c>
      <c r="K364" s="24">
        <f t="shared" ref="K364" si="709">IFERROR(J364/J369,"-")</f>
        <v>0.42800788954635111</v>
      </c>
      <c r="L364" s="112">
        <f t="shared" si="642"/>
        <v>98381.728110599084</v>
      </c>
      <c r="M364" s="84">
        <f>IFERROR(J364/$R$64,0)</f>
        <v>4.4458102847777098E-2</v>
      </c>
      <c r="P364" s="41"/>
      <c r="Q364" s="41"/>
      <c r="R364" s="41"/>
    </row>
    <row r="365" spans="2:18" s="15" customFormat="1" ht="24.95" customHeight="1">
      <c r="B365" s="222"/>
      <c r="C365" s="282"/>
      <c r="D365" s="286"/>
      <c r="E365" s="106">
        <v>2</v>
      </c>
      <c r="F365" s="109" t="s">
        <v>208</v>
      </c>
      <c r="G365" s="28" t="s">
        <v>209</v>
      </c>
      <c r="H365" s="175">
        <v>36671969</v>
      </c>
      <c r="I365" s="25">
        <f t="shared" ref="I365" si="710">IFERROR(H365/H369,"-")</f>
        <v>0.13566970510533907</v>
      </c>
      <c r="J365" s="113">
        <v>692</v>
      </c>
      <c r="K365" s="25">
        <f t="shared" ref="K365" si="711">IFERROR(J365/J369,"-")</f>
        <v>0.68244575936883634</v>
      </c>
      <c r="L365" s="113">
        <f t="shared" si="642"/>
        <v>52994.174855491328</v>
      </c>
      <c r="M365" s="81">
        <f t="shared" ref="M365:M369" si="712">IFERROR(J365/$R$64,0)</f>
        <v>7.0887113296455639E-2</v>
      </c>
      <c r="P365" s="41"/>
      <c r="Q365" s="41"/>
      <c r="R365" s="41"/>
    </row>
    <row r="366" spans="2:18" s="15" customFormat="1" ht="24.95" customHeight="1">
      <c r="B366" s="222"/>
      <c r="C366" s="282"/>
      <c r="D366" s="286"/>
      <c r="E366" s="106">
        <v>3</v>
      </c>
      <c r="F366" s="109" t="s">
        <v>216</v>
      </c>
      <c r="G366" s="29" t="s">
        <v>217</v>
      </c>
      <c r="H366" s="175">
        <v>21402961</v>
      </c>
      <c r="I366" s="25">
        <f t="shared" ref="I366" si="713">IFERROR(H366/H369,"-")</f>
        <v>7.9181278955898798E-2</v>
      </c>
      <c r="J366" s="113">
        <v>198</v>
      </c>
      <c r="K366" s="25">
        <f t="shared" ref="K366" si="714">IFERROR(J366/J369,"-")</f>
        <v>0.19526627218934911</v>
      </c>
      <c r="L366" s="113">
        <f t="shared" si="642"/>
        <v>108095.76262626263</v>
      </c>
      <c r="M366" s="81">
        <f t="shared" si="712"/>
        <v>2.0282728948985862E-2</v>
      </c>
      <c r="P366" s="41"/>
      <c r="Q366" s="41"/>
      <c r="R366" s="41"/>
    </row>
    <row r="367" spans="2:18" s="15" customFormat="1" ht="24.95" customHeight="1">
      <c r="B367" s="222"/>
      <c r="C367" s="282"/>
      <c r="D367" s="286"/>
      <c r="E367" s="106">
        <v>4</v>
      </c>
      <c r="F367" s="109" t="s">
        <v>212</v>
      </c>
      <c r="G367" s="29" t="s">
        <v>213</v>
      </c>
      <c r="H367" s="175">
        <v>20769161</v>
      </c>
      <c r="I367" s="25">
        <f t="shared" ref="I367" si="715">IFERROR(H367/H369,"-")</f>
        <v>7.683650551066154E-2</v>
      </c>
      <c r="J367" s="113">
        <v>438</v>
      </c>
      <c r="K367" s="25">
        <f t="shared" ref="K367" si="716">IFERROR(J367/J369,"-")</f>
        <v>0.43195266272189348</v>
      </c>
      <c r="L367" s="113">
        <f t="shared" si="642"/>
        <v>47418.175799086755</v>
      </c>
      <c r="M367" s="81">
        <f t="shared" si="712"/>
        <v>4.4867854947756608E-2</v>
      </c>
      <c r="P367" s="41"/>
      <c r="Q367" s="41"/>
      <c r="R367" s="41"/>
    </row>
    <row r="368" spans="2:18" s="15" customFormat="1" ht="24.95" customHeight="1">
      <c r="B368" s="222"/>
      <c r="C368" s="282"/>
      <c r="D368" s="286"/>
      <c r="E368" s="107">
        <v>5</v>
      </c>
      <c r="F368" s="110" t="s">
        <v>210</v>
      </c>
      <c r="G368" s="30" t="s">
        <v>211</v>
      </c>
      <c r="H368" s="176">
        <v>20279761</v>
      </c>
      <c r="I368" s="40">
        <f t="shared" ref="I368" si="717">IFERROR(H368/H369,"-")</f>
        <v>7.5025946779044131E-2</v>
      </c>
      <c r="J368" s="114">
        <v>585</v>
      </c>
      <c r="K368" s="40">
        <f t="shared" ref="K368" si="718">IFERROR(J368/J369,"-")</f>
        <v>0.57692307692307687</v>
      </c>
      <c r="L368" s="114">
        <f t="shared" si="642"/>
        <v>34666.258119658123</v>
      </c>
      <c r="M368" s="82">
        <f t="shared" si="712"/>
        <v>5.9926244622003688E-2</v>
      </c>
      <c r="P368" s="41"/>
      <c r="Q368" s="41"/>
      <c r="R368" s="41"/>
    </row>
    <row r="369" spans="2:18" s="15" customFormat="1" ht="24.95" customHeight="1">
      <c r="B369" s="223"/>
      <c r="C369" s="283"/>
      <c r="D369" s="287"/>
      <c r="E369" s="115" t="s">
        <v>107</v>
      </c>
      <c r="F369" s="118"/>
      <c r="G369" s="120"/>
      <c r="H369" s="177">
        <v>270303300</v>
      </c>
      <c r="I369" s="26" t="s">
        <v>195</v>
      </c>
      <c r="J369" s="142">
        <v>1014</v>
      </c>
      <c r="K369" s="26" t="s">
        <v>105</v>
      </c>
      <c r="L369" s="142">
        <f t="shared" si="642"/>
        <v>266571.30177514791</v>
      </c>
      <c r="M369" s="83">
        <f t="shared" si="712"/>
        <v>0.1038721573448064</v>
      </c>
      <c r="P369" s="41"/>
      <c r="Q369" s="41"/>
      <c r="R369" s="41"/>
    </row>
    <row r="370" spans="2:18" s="15" customFormat="1" ht="24.95" customHeight="1">
      <c r="B370" s="247">
        <v>62</v>
      </c>
      <c r="C370" s="281" t="s">
        <v>18</v>
      </c>
      <c r="D370" s="285">
        <f t="shared" ref="D370" si="719">VLOOKUP(C370,$Q$4:$R$77,2,FALSE)</f>
        <v>14406</v>
      </c>
      <c r="E370" s="105">
        <v>1</v>
      </c>
      <c r="F370" s="108" t="s">
        <v>208</v>
      </c>
      <c r="G370" s="111" t="s">
        <v>209</v>
      </c>
      <c r="H370" s="174">
        <v>62977326</v>
      </c>
      <c r="I370" s="24">
        <f t="shared" ref="I370" si="720">IFERROR(H370/H375,"-")</f>
        <v>0.179730770823463</v>
      </c>
      <c r="J370" s="112">
        <v>1072</v>
      </c>
      <c r="K370" s="24">
        <f t="shared" ref="K370" si="721">IFERROR(J370/J375,"-")</f>
        <v>0.72043010752688175</v>
      </c>
      <c r="L370" s="112">
        <f t="shared" si="642"/>
        <v>58747.505597014926</v>
      </c>
      <c r="M370" s="84">
        <f>IFERROR(J370/$R$65,0)</f>
        <v>7.4413438844925725E-2</v>
      </c>
      <c r="P370" s="41"/>
      <c r="Q370" s="41"/>
      <c r="R370" s="41"/>
    </row>
    <row r="371" spans="2:18" s="15" customFormat="1" ht="24.95" customHeight="1">
      <c r="B371" s="222"/>
      <c r="C371" s="282"/>
      <c r="D371" s="286"/>
      <c r="E371" s="106">
        <v>2</v>
      </c>
      <c r="F371" s="109" t="s">
        <v>206</v>
      </c>
      <c r="G371" s="28" t="s">
        <v>207</v>
      </c>
      <c r="H371" s="175">
        <v>57333187</v>
      </c>
      <c r="I371" s="25">
        <f t="shared" ref="I371" si="722">IFERROR(H371/H375,"-")</f>
        <v>0.16362298223452276</v>
      </c>
      <c r="J371" s="113">
        <v>739</v>
      </c>
      <c r="K371" s="25">
        <f t="shared" ref="K371" si="723">IFERROR(J371/J375,"-")</f>
        <v>0.49663978494623656</v>
      </c>
      <c r="L371" s="113">
        <f t="shared" si="642"/>
        <v>77582.120433017597</v>
      </c>
      <c r="M371" s="81">
        <f t="shared" ref="M371:M375" si="724">IFERROR(J371/$R$65,0)</f>
        <v>5.1298070248507563E-2</v>
      </c>
      <c r="P371" s="41"/>
      <c r="Q371" s="41"/>
      <c r="R371" s="41"/>
    </row>
    <row r="372" spans="2:18" s="15" customFormat="1" ht="24.95" customHeight="1">
      <c r="B372" s="222"/>
      <c r="C372" s="282"/>
      <c r="D372" s="286"/>
      <c r="E372" s="106">
        <v>3</v>
      </c>
      <c r="F372" s="109" t="s">
        <v>210</v>
      </c>
      <c r="G372" s="29" t="s">
        <v>211</v>
      </c>
      <c r="H372" s="175">
        <v>27384330</v>
      </c>
      <c r="I372" s="25">
        <f t="shared" ref="I372" si="725">IFERROR(H372/H375,"-")</f>
        <v>7.8152043790872969E-2</v>
      </c>
      <c r="J372" s="113">
        <v>855</v>
      </c>
      <c r="K372" s="25">
        <f t="shared" ref="K372" si="726">IFERROR(J372/J375,"-")</f>
        <v>0.57459677419354838</v>
      </c>
      <c r="L372" s="113">
        <f t="shared" si="642"/>
        <v>32028.456140350878</v>
      </c>
      <c r="M372" s="81">
        <f t="shared" si="724"/>
        <v>5.9350270720533109E-2</v>
      </c>
      <c r="P372" s="41"/>
      <c r="Q372" s="41"/>
      <c r="R372" s="41"/>
    </row>
    <row r="373" spans="2:18" s="15" customFormat="1" ht="24.95" customHeight="1">
      <c r="B373" s="222"/>
      <c r="C373" s="282"/>
      <c r="D373" s="286"/>
      <c r="E373" s="106">
        <v>4</v>
      </c>
      <c r="F373" s="109" t="s">
        <v>212</v>
      </c>
      <c r="G373" s="29" t="s">
        <v>213</v>
      </c>
      <c r="H373" s="175">
        <v>27273756</v>
      </c>
      <c r="I373" s="25">
        <f t="shared" ref="I373" si="727">IFERROR(H373/H375,"-")</f>
        <v>7.7836477038276425E-2</v>
      </c>
      <c r="J373" s="113">
        <v>605</v>
      </c>
      <c r="K373" s="25">
        <f t="shared" ref="K373" si="728">IFERROR(J373/J375,"-")</f>
        <v>0.40658602150537637</v>
      </c>
      <c r="L373" s="113">
        <f t="shared" si="642"/>
        <v>45080.588429752068</v>
      </c>
      <c r="M373" s="81">
        <f t="shared" si="724"/>
        <v>4.1996390392891852E-2</v>
      </c>
      <c r="P373" s="41"/>
      <c r="Q373" s="41"/>
      <c r="R373" s="41"/>
    </row>
    <row r="374" spans="2:18" s="15" customFormat="1" ht="24.95" customHeight="1">
      <c r="B374" s="222"/>
      <c r="C374" s="282"/>
      <c r="D374" s="286"/>
      <c r="E374" s="107">
        <v>5</v>
      </c>
      <c r="F374" s="110" t="s">
        <v>216</v>
      </c>
      <c r="G374" s="30" t="s">
        <v>217</v>
      </c>
      <c r="H374" s="176">
        <v>23535336</v>
      </c>
      <c r="I374" s="40">
        <f t="shared" ref="I374" si="729">IFERROR(H374/H375,"-")</f>
        <v>6.7167413250749944E-2</v>
      </c>
      <c r="J374" s="114">
        <v>288</v>
      </c>
      <c r="K374" s="40">
        <f t="shared" ref="K374" si="730">IFERROR(J374/J375,"-")</f>
        <v>0.19354838709677419</v>
      </c>
      <c r="L374" s="114">
        <f t="shared" si="642"/>
        <v>81719.916666666672</v>
      </c>
      <c r="M374" s="82">
        <f t="shared" si="724"/>
        <v>1.9991670137442734E-2</v>
      </c>
      <c r="P374" s="41"/>
      <c r="Q374" s="41"/>
      <c r="R374" s="41"/>
    </row>
    <row r="375" spans="2:18" s="15" customFormat="1" ht="24.95" customHeight="1">
      <c r="B375" s="223"/>
      <c r="C375" s="283"/>
      <c r="D375" s="287"/>
      <c r="E375" s="115" t="s">
        <v>107</v>
      </c>
      <c r="F375" s="118"/>
      <c r="G375" s="120"/>
      <c r="H375" s="177">
        <v>350398130</v>
      </c>
      <c r="I375" s="26" t="s">
        <v>195</v>
      </c>
      <c r="J375" s="142">
        <v>1488</v>
      </c>
      <c r="K375" s="26" t="s">
        <v>105</v>
      </c>
      <c r="L375" s="142">
        <f t="shared" si="642"/>
        <v>235482.61424731184</v>
      </c>
      <c r="M375" s="83">
        <f t="shared" si="724"/>
        <v>0.10329029571012079</v>
      </c>
      <c r="P375" s="41"/>
      <c r="Q375" s="41"/>
      <c r="R375" s="41"/>
    </row>
    <row r="376" spans="2:18" s="15" customFormat="1" ht="24.95" customHeight="1">
      <c r="B376" s="247">
        <v>63</v>
      </c>
      <c r="C376" s="281" t="s">
        <v>27</v>
      </c>
      <c r="D376" s="285">
        <f t="shared" ref="D376" si="731">VLOOKUP(C376,$Q$4:$R$77,2,FALSE)</f>
        <v>10544</v>
      </c>
      <c r="E376" s="105">
        <v>1</v>
      </c>
      <c r="F376" s="108" t="s">
        <v>206</v>
      </c>
      <c r="G376" s="111" t="s">
        <v>207</v>
      </c>
      <c r="H376" s="174">
        <v>58729789</v>
      </c>
      <c r="I376" s="24">
        <f t="shared" ref="I376" si="732">IFERROR(H376/H381,"-")</f>
        <v>0.15920780697384207</v>
      </c>
      <c r="J376" s="112">
        <v>630</v>
      </c>
      <c r="K376" s="24">
        <f t="shared" ref="K376" si="733">IFERROR(J376/J381,"-")</f>
        <v>0.49065420560747663</v>
      </c>
      <c r="L376" s="112">
        <f t="shared" si="642"/>
        <v>93221.887301587296</v>
      </c>
      <c r="M376" s="84">
        <f>IFERROR(J376/$R$66,0)</f>
        <v>5.974962063732929E-2</v>
      </c>
      <c r="P376" s="41"/>
      <c r="Q376" s="41"/>
      <c r="R376" s="41"/>
    </row>
    <row r="377" spans="2:18" s="15" customFormat="1" ht="24.95" customHeight="1">
      <c r="B377" s="222"/>
      <c r="C377" s="282"/>
      <c r="D377" s="286"/>
      <c r="E377" s="106">
        <v>2</v>
      </c>
      <c r="F377" s="109" t="s">
        <v>208</v>
      </c>
      <c r="G377" s="28" t="s">
        <v>209</v>
      </c>
      <c r="H377" s="175">
        <v>55643872</v>
      </c>
      <c r="I377" s="25">
        <f t="shared" ref="I377" si="734">IFERROR(H377/H381,"-")</f>
        <v>0.15084234054805093</v>
      </c>
      <c r="J377" s="113">
        <v>875</v>
      </c>
      <c r="K377" s="25">
        <f t="shared" ref="K377" si="735">IFERROR(J377/J381,"-")</f>
        <v>0.68146417445482865</v>
      </c>
      <c r="L377" s="113">
        <f t="shared" si="642"/>
        <v>63592.996571428572</v>
      </c>
      <c r="M377" s="81">
        <f t="shared" ref="M377:M381" si="736">IFERROR(J377/$R$66,0)</f>
        <v>8.2985584218512903E-2</v>
      </c>
      <c r="P377" s="41"/>
      <c r="Q377" s="41"/>
      <c r="R377" s="41"/>
    </row>
    <row r="378" spans="2:18" s="15" customFormat="1" ht="24.95" customHeight="1">
      <c r="B378" s="222"/>
      <c r="C378" s="282"/>
      <c r="D378" s="286"/>
      <c r="E378" s="106">
        <v>3</v>
      </c>
      <c r="F378" s="109" t="s">
        <v>210</v>
      </c>
      <c r="G378" s="29" t="s">
        <v>211</v>
      </c>
      <c r="H378" s="175">
        <v>27826165</v>
      </c>
      <c r="I378" s="25">
        <f t="shared" ref="I378" si="737">IFERROR(H378/H381,"-")</f>
        <v>7.5432634470086038E-2</v>
      </c>
      <c r="J378" s="113">
        <v>741</v>
      </c>
      <c r="K378" s="25">
        <f t="shared" ref="K378" si="738">IFERROR(J378/J381,"-")</f>
        <v>0.57710280373831779</v>
      </c>
      <c r="L378" s="113">
        <f t="shared" si="642"/>
        <v>37552.179487179485</v>
      </c>
      <c r="M378" s="81">
        <f t="shared" si="736"/>
        <v>7.0276934749620643E-2</v>
      </c>
      <c r="P378" s="41"/>
      <c r="Q378" s="41"/>
      <c r="R378" s="41"/>
    </row>
    <row r="379" spans="2:18" s="15" customFormat="1" ht="24.95" customHeight="1">
      <c r="B379" s="222"/>
      <c r="C379" s="282"/>
      <c r="D379" s="286"/>
      <c r="E379" s="106">
        <v>4</v>
      </c>
      <c r="F379" s="109" t="s">
        <v>212</v>
      </c>
      <c r="G379" s="29" t="s">
        <v>213</v>
      </c>
      <c r="H379" s="175">
        <v>26895247</v>
      </c>
      <c r="I379" s="25">
        <f t="shared" ref="I379" si="739">IFERROR(H379/H381,"-")</f>
        <v>7.2909052898007254E-2</v>
      </c>
      <c r="J379" s="113">
        <v>472</v>
      </c>
      <c r="K379" s="25">
        <f t="shared" ref="K379" si="740">IFERROR(J379/J381,"-")</f>
        <v>0.36760124610591899</v>
      </c>
      <c r="L379" s="113">
        <f t="shared" si="642"/>
        <v>56981.455508474573</v>
      </c>
      <c r="M379" s="81">
        <f t="shared" si="736"/>
        <v>4.4764795144157814E-2</v>
      </c>
      <c r="P379" s="41"/>
      <c r="Q379" s="41"/>
      <c r="R379" s="41"/>
    </row>
    <row r="380" spans="2:18" s="15" customFormat="1" ht="24.95" customHeight="1">
      <c r="B380" s="222"/>
      <c r="C380" s="282"/>
      <c r="D380" s="286"/>
      <c r="E380" s="107">
        <v>5</v>
      </c>
      <c r="F380" s="110" t="s">
        <v>214</v>
      </c>
      <c r="G380" s="30" t="s">
        <v>215</v>
      </c>
      <c r="H380" s="176">
        <v>24027710</v>
      </c>
      <c r="I380" s="40">
        <f t="shared" ref="I380" si="741">IFERROR(H380/H381,"-")</f>
        <v>6.5135582484443372E-2</v>
      </c>
      <c r="J380" s="114">
        <v>465</v>
      </c>
      <c r="K380" s="40">
        <f t="shared" ref="K380" si="742">IFERROR(J380/J381,"-")</f>
        <v>0.36214953271028039</v>
      </c>
      <c r="L380" s="114">
        <f t="shared" si="642"/>
        <v>51672.494623655912</v>
      </c>
      <c r="M380" s="82">
        <f t="shared" si="736"/>
        <v>4.4100910470409711E-2</v>
      </c>
      <c r="P380" s="41"/>
      <c r="Q380" s="41"/>
      <c r="R380" s="41"/>
    </row>
    <row r="381" spans="2:18" s="15" customFormat="1" ht="24.95" customHeight="1">
      <c r="B381" s="223"/>
      <c r="C381" s="283"/>
      <c r="D381" s="287"/>
      <c r="E381" s="115" t="s">
        <v>107</v>
      </c>
      <c r="F381" s="118"/>
      <c r="G381" s="120"/>
      <c r="H381" s="177">
        <v>368887620</v>
      </c>
      <c r="I381" s="26" t="s">
        <v>195</v>
      </c>
      <c r="J381" s="142">
        <v>1284</v>
      </c>
      <c r="K381" s="26" t="s">
        <v>105</v>
      </c>
      <c r="L381" s="142">
        <f t="shared" si="642"/>
        <v>287295.65420560748</v>
      </c>
      <c r="M381" s="83">
        <f t="shared" si="736"/>
        <v>0.12177541729893779</v>
      </c>
      <c r="P381" s="41"/>
      <c r="Q381" s="41"/>
      <c r="R381" s="41"/>
    </row>
    <row r="382" spans="2:18" s="15" customFormat="1" ht="24.95" customHeight="1">
      <c r="B382" s="247">
        <v>64</v>
      </c>
      <c r="C382" s="281" t="s">
        <v>46</v>
      </c>
      <c r="D382" s="285">
        <f t="shared" ref="D382" si="743">VLOOKUP(C382,$Q$4:$R$77,2,FALSE)</f>
        <v>10960</v>
      </c>
      <c r="E382" s="105">
        <v>1</v>
      </c>
      <c r="F382" s="108" t="s">
        <v>208</v>
      </c>
      <c r="G382" s="111" t="s">
        <v>209</v>
      </c>
      <c r="H382" s="174">
        <v>46178620</v>
      </c>
      <c r="I382" s="24">
        <f t="shared" ref="I382" si="744">IFERROR(H382/H387,"-")</f>
        <v>0.14618050393958418</v>
      </c>
      <c r="J382" s="112">
        <v>740</v>
      </c>
      <c r="K382" s="24">
        <f t="shared" ref="K382" si="745">IFERROR(J382/J387,"-")</f>
        <v>0.70009460737937557</v>
      </c>
      <c r="L382" s="112">
        <f t="shared" si="642"/>
        <v>62403.54054054054</v>
      </c>
      <c r="M382" s="84">
        <f>IFERROR(J382/$R$67,0)</f>
        <v>6.7518248175182483E-2</v>
      </c>
      <c r="P382" s="41"/>
      <c r="Q382" s="41"/>
      <c r="R382" s="41"/>
    </row>
    <row r="383" spans="2:18" s="15" customFormat="1" ht="24.95" customHeight="1">
      <c r="B383" s="222"/>
      <c r="C383" s="282"/>
      <c r="D383" s="286"/>
      <c r="E383" s="106">
        <v>2</v>
      </c>
      <c r="F383" s="109" t="s">
        <v>206</v>
      </c>
      <c r="G383" s="28" t="s">
        <v>207</v>
      </c>
      <c r="H383" s="175">
        <v>42332362</v>
      </c>
      <c r="I383" s="25">
        <f t="shared" ref="I383" si="746">IFERROR(H383/H387,"-")</f>
        <v>0.13400500080151601</v>
      </c>
      <c r="J383" s="113">
        <v>488</v>
      </c>
      <c r="K383" s="25">
        <f t="shared" ref="K383" si="747">IFERROR(J383/J387,"-")</f>
        <v>0.4616840113528855</v>
      </c>
      <c r="L383" s="113">
        <f t="shared" si="642"/>
        <v>86746.643442622953</v>
      </c>
      <c r="M383" s="81">
        <f t="shared" ref="M383:M387" si="748">IFERROR(J383/$R$67,0)</f>
        <v>4.4525547445255477E-2</v>
      </c>
      <c r="P383" s="41"/>
      <c r="Q383" s="41"/>
      <c r="R383" s="41"/>
    </row>
    <row r="384" spans="2:18" s="15" customFormat="1" ht="24.95" customHeight="1">
      <c r="B384" s="222"/>
      <c r="C384" s="282"/>
      <c r="D384" s="286"/>
      <c r="E384" s="106">
        <v>3</v>
      </c>
      <c r="F384" s="109" t="s">
        <v>222</v>
      </c>
      <c r="G384" s="29" t="s">
        <v>223</v>
      </c>
      <c r="H384" s="175">
        <v>28699274</v>
      </c>
      <c r="I384" s="25">
        <f t="shared" ref="I384" si="749">IFERROR(H384/H387,"-")</f>
        <v>9.0848845981543094E-2</v>
      </c>
      <c r="J384" s="113">
        <v>128</v>
      </c>
      <c r="K384" s="25">
        <f t="shared" ref="K384" si="750">IFERROR(J384/J387,"-")</f>
        <v>0.12109744560075686</v>
      </c>
      <c r="L384" s="113">
        <f t="shared" si="642"/>
        <v>224213.078125</v>
      </c>
      <c r="M384" s="81">
        <f t="shared" si="748"/>
        <v>1.167883211678832E-2</v>
      </c>
      <c r="P384" s="41"/>
      <c r="Q384" s="41"/>
      <c r="R384" s="41"/>
    </row>
    <row r="385" spans="2:18" s="15" customFormat="1" ht="24.95" customHeight="1">
      <c r="B385" s="222"/>
      <c r="C385" s="282"/>
      <c r="D385" s="286"/>
      <c r="E385" s="106">
        <v>4</v>
      </c>
      <c r="F385" s="109" t="s">
        <v>214</v>
      </c>
      <c r="G385" s="29" t="s">
        <v>215</v>
      </c>
      <c r="H385" s="175">
        <v>22432941</v>
      </c>
      <c r="I385" s="25">
        <f t="shared" ref="I385" si="751">IFERROR(H385/H387,"-")</f>
        <v>7.101248630268639E-2</v>
      </c>
      <c r="J385" s="113">
        <v>390</v>
      </c>
      <c r="K385" s="25">
        <f t="shared" ref="K385" si="752">IFERROR(J385/J387,"-")</f>
        <v>0.36896877956480606</v>
      </c>
      <c r="L385" s="113">
        <f t="shared" si="642"/>
        <v>57520.36153846154</v>
      </c>
      <c r="M385" s="81">
        <f t="shared" si="748"/>
        <v>3.5583941605839414E-2</v>
      </c>
      <c r="P385" s="41"/>
      <c r="Q385" s="41"/>
      <c r="R385" s="41"/>
    </row>
    <row r="386" spans="2:18" s="15" customFormat="1" ht="24.95" customHeight="1">
      <c r="B386" s="222"/>
      <c r="C386" s="282"/>
      <c r="D386" s="286"/>
      <c r="E386" s="107">
        <v>5</v>
      </c>
      <c r="F386" s="110" t="s">
        <v>216</v>
      </c>
      <c r="G386" s="30" t="s">
        <v>217</v>
      </c>
      <c r="H386" s="176">
        <v>21022511</v>
      </c>
      <c r="I386" s="40">
        <f t="shared" ref="I386" si="753">IFERROR(H386/H387,"-")</f>
        <v>6.6547706537255807E-2</v>
      </c>
      <c r="J386" s="114">
        <v>286</v>
      </c>
      <c r="K386" s="40">
        <f t="shared" ref="K386" si="754">IFERROR(J386/J387,"-")</f>
        <v>0.27057710501419113</v>
      </c>
      <c r="L386" s="114">
        <f t="shared" si="642"/>
        <v>73505.283216783224</v>
      </c>
      <c r="M386" s="82">
        <f t="shared" si="748"/>
        <v>2.6094890510948904E-2</v>
      </c>
      <c r="P386" s="41"/>
      <c r="Q386" s="41"/>
      <c r="R386" s="41"/>
    </row>
    <row r="387" spans="2:18" s="15" customFormat="1" ht="24.95" customHeight="1">
      <c r="B387" s="223"/>
      <c r="C387" s="283"/>
      <c r="D387" s="287"/>
      <c r="E387" s="115" t="s">
        <v>107</v>
      </c>
      <c r="F387" s="118"/>
      <c r="G387" s="120"/>
      <c r="H387" s="177">
        <v>315901360</v>
      </c>
      <c r="I387" s="26" t="s">
        <v>195</v>
      </c>
      <c r="J387" s="142">
        <v>1057</v>
      </c>
      <c r="K387" s="26" t="s">
        <v>105</v>
      </c>
      <c r="L387" s="142">
        <f t="shared" si="642"/>
        <v>298865.99810785241</v>
      </c>
      <c r="M387" s="83">
        <f t="shared" si="748"/>
        <v>9.6441605839416064E-2</v>
      </c>
      <c r="P387" s="41"/>
      <c r="Q387" s="41"/>
      <c r="R387" s="41"/>
    </row>
    <row r="388" spans="2:18" s="15" customFormat="1" ht="24.95" customHeight="1">
      <c r="B388" s="247">
        <v>65</v>
      </c>
      <c r="C388" s="281" t="s">
        <v>11</v>
      </c>
      <c r="D388" s="285">
        <f t="shared" ref="D388" si="755">VLOOKUP(C388,$Q$4:$R$77,2,FALSE)</f>
        <v>5508</v>
      </c>
      <c r="E388" s="105">
        <v>1</v>
      </c>
      <c r="F388" s="108" t="s">
        <v>208</v>
      </c>
      <c r="G388" s="111" t="s">
        <v>209</v>
      </c>
      <c r="H388" s="174">
        <v>24602933</v>
      </c>
      <c r="I388" s="24">
        <f t="shared" ref="I388" si="756">IFERROR(H388/H393,"-")</f>
        <v>0.1986957341638794</v>
      </c>
      <c r="J388" s="112">
        <v>362</v>
      </c>
      <c r="K388" s="24">
        <f t="shared" ref="K388" si="757">IFERROR(J388/J393,"-")</f>
        <v>0.73131313131313136</v>
      </c>
      <c r="L388" s="112">
        <f t="shared" si="642"/>
        <v>67963.90331491713</v>
      </c>
      <c r="M388" s="84">
        <f>IFERROR(J388/$R$68,0)</f>
        <v>6.5722585330428462E-2</v>
      </c>
      <c r="P388" s="41"/>
      <c r="Q388" s="41"/>
      <c r="R388" s="41"/>
    </row>
    <row r="389" spans="2:18" s="15" customFormat="1" ht="24.95" customHeight="1">
      <c r="B389" s="222"/>
      <c r="C389" s="282"/>
      <c r="D389" s="286"/>
      <c r="E389" s="106">
        <v>2</v>
      </c>
      <c r="F389" s="109" t="s">
        <v>206</v>
      </c>
      <c r="G389" s="28" t="s">
        <v>207</v>
      </c>
      <c r="H389" s="175">
        <v>21987785</v>
      </c>
      <c r="I389" s="25">
        <f t="shared" ref="I389" si="758">IFERROR(H389/H393,"-")</f>
        <v>0.17757553878688101</v>
      </c>
      <c r="J389" s="113">
        <v>279</v>
      </c>
      <c r="K389" s="25">
        <f t="shared" ref="K389" si="759">IFERROR(J389/J393,"-")</f>
        <v>0.5636363636363636</v>
      </c>
      <c r="L389" s="113">
        <f t="shared" si="642"/>
        <v>78809.265232974911</v>
      </c>
      <c r="M389" s="81">
        <f t="shared" ref="M389:M393" si="760">IFERROR(J389/$R$68,0)</f>
        <v>5.0653594771241831E-2</v>
      </c>
      <c r="P389" s="41"/>
      <c r="Q389" s="41"/>
      <c r="R389" s="41"/>
    </row>
    <row r="390" spans="2:18" s="15" customFormat="1" ht="24.95" customHeight="1">
      <c r="B390" s="222"/>
      <c r="C390" s="282"/>
      <c r="D390" s="286"/>
      <c r="E390" s="106">
        <v>3</v>
      </c>
      <c r="F390" s="109" t="s">
        <v>210</v>
      </c>
      <c r="G390" s="29" t="s">
        <v>211</v>
      </c>
      <c r="H390" s="175">
        <v>9443673</v>
      </c>
      <c r="I390" s="25">
        <f t="shared" ref="I390" si="761">IFERROR(H390/H393,"-")</f>
        <v>7.6268042510972398E-2</v>
      </c>
      <c r="J390" s="113">
        <v>280</v>
      </c>
      <c r="K390" s="25">
        <f t="shared" ref="K390" si="762">IFERROR(J390/J393,"-")</f>
        <v>0.56565656565656564</v>
      </c>
      <c r="L390" s="113">
        <f t="shared" si="642"/>
        <v>33727.403571428571</v>
      </c>
      <c r="M390" s="81">
        <f t="shared" si="760"/>
        <v>5.0835148874364564E-2</v>
      </c>
      <c r="P390" s="41"/>
      <c r="Q390" s="41"/>
      <c r="R390" s="41"/>
    </row>
    <row r="391" spans="2:18" s="15" customFormat="1" ht="24.95" customHeight="1">
      <c r="B391" s="222"/>
      <c r="C391" s="282"/>
      <c r="D391" s="286"/>
      <c r="E391" s="106">
        <v>4</v>
      </c>
      <c r="F391" s="109" t="s">
        <v>214</v>
      </c>
      <c r="G391" s="29" t="s">
        <v>215</v>
      </c>
      <c r="H391" s="175">
        <v>9198136</v>
      </c>
      <c r="I391" s="25">
        <f t="shared" ref="I391" si="763">IFERROR(H391/H393,"-")</f>
        <v>7.42850612753857E-2</v>
      </c>
      <c r="J391" s="113">
        <v>180</v>
      </c>
      <c r="K391" s="25">
        <f t="shared" ref="K391" si="764">IFERROR(J391/J393,"-")</f>
        <v>0.36363636363636365</v>
      </c>
      <c r="L391" s="113">
        <f t="shared" si="642"/>
        <v>51100.755555555559</v>
      </c>
      <c r="M391" s="81">
        <f t="shared" si="760"/>
        <v>3.2679738562091505E-2</v>
      </c>
      <c r="P391" s="41"/>
      <c r="Q391" s="41"/>
      <c r="R391" s="41"/>
    </row>
    <row r="392" spans="2:18" s="15" customFormat="1" ht="24.95" customHeight="1">
      <c r="B392" s="222"/>
      <c r="C392" s="282"/>
      <c r="D392" s="286"/>
      <c r="E392" s="107">
        <v>5</v>
      </c>
      <c r="F392" s="110" t="s">
        <v>216</v>
      </c>
      <c r="G392" s="30" t="s">
        <v>217</v>
      </c>
      <c r="H392" s="176">
        <v>8670079</v>
      </c>
      <c r="I392" s="40">
        <f t="shared" ref="I392" si="765">IFERROR(H392/H393,"-")</f>
        <v>7.002042041751011E-2</v>
      </c>
      <c r="J392" s="114">
        <v>128</v>
      </c>
      <c r="K392" s="40">
        <f t="shared" ref="K392" si="766">IFERROR(J392/J393,"-")</f>
        <v>0.25858585858585859</v>
      </c>
      <c r="L392" s="114">
        <f t="shared" si="642"/>
        <v>67734.9921875</v>
      </c>
      <c r="M392" s="82">
        <f t="shared" si="760"/>
        <v>2.3238925199709513E-2</v>
      </c>
      <c r="P392" s="41"/>
      <c r="Q392" s="41"/>
      <c r="R392" s="41"/>
    </row>
    <row r="393" spans="2:18" s="15" customFormat="1" ht="24.95" customHeight="1">
      <c r="B393" s="223"/>
      <c r="C393" s="283"/>
      <c r="D393" s="287"/>
      <c r="E393" s="115" t="s">
        <v>107</v>
      </c>
      <c r="F393" s="118"/>
      <c r="G393" s="120"/>
      <c r="H393" s="177">
        <v>123822150</v>
      </c>
      <c r="I393" s="26" t="s">
        <v>195</v>
      </c>
      <c r="J393" s="142">
        <v>495</v>
      </c>
      <c r="K393" s="26" t="s">
        <v>105</v>
      </c>
      <c r="L393" s="142">
        <f t="shared" si="642"/>
        <v>250145.75757575757</v>
      </c>
      <c r="M393" s="83">
        <f t="shared" si="760"/>
        <v>8.9869281045751634E-2</v>
      </c>
      <c r="P393" s="41"/>
      <c r="Q393" s="41"/>
      <c r="R393" s="41"/>
    </row>
    <row r="394" spans="2:18" s="15" customFormat="1" ht="24.95" customHeight="1">
      <c r="B394" s="247">
        <v>66</v>
      </c>
      <c r="C394" s="281" t="s">
        <v>6</v>
      </c>
      <c r="D394" s="285">
        <f t="shared" ref="D394" si="767">VLOOKUP(C394,$Q$4:$R$77,2,FALSE)</f>
        <v>5670</v>
      </c>
      <c r="E394" s="105">
        <v>1</v>
      </c>
      <c r="F394" s="108" t="s">
        <v>208</v>
      </c>
      <c r="G394" s="111" t="s">
        <v>209</v>
      </c>
      <c r="H394" s="174">
        <v>24403899</v>
      </c>
      <c r="I394" s="24">
        <f t="shared" ref="I394" si="768">IFERROR(H394/H399,"-")</f>
        <v>0.17708156416116694</v>
      </c>
      <c r="J394" s="112">
        <v>414</v>
      </c>
      <c r="K394" s="24">
        <f t="shared" ref="K394" si="769">IFERROR(J394/J399,"-")</f>
        <v>0.72</v>
      </c>
      <c r="L394" s="112">
        <f t="shared" ref="L394:L444" si="770">IFERROR(H394/J394,"-")</f>
        <v>58946.615942028984</v>
      </c>
      <c r="M394" s="84">
        <f>IFERROR(J394/$R$69,0)</f>
        <v>7.301587301587302E-2</v>
      </c>
      <c r="P394" s="41"/>
      <c r="Q394" s="41"/>
      <c r="R394" s="41"/>
    </row>
    <row r="395" spans="2:18" s="15" customFormat="1" ht="24.95" customHeight="1">
      <c r="B395" s="222"/>
      <c r="C395" s="282"/>
      <c r="D395" s="286"/>
      <c r="E395" s="106">
        <v>2</v>
      </c>
      <c r="F395" s="109" t="s">
        <v>206</v>
      </c>
      <c r="G395" s="28" t="s">
        <v>207</v>
      </c>
      <c r="H395" s="175">
        <v>22353381</v>
      </c>
      <c r="I395" s="25">
        <f t="shared" ref="I395" si="771">IFERROR(H395/H399,"-")</f>
        <v>0.16220242805342336</v>
      </c>
      <c r="J395" s="113">
        <v>264</v>
      </c>
      <c r="K395" s="25">
        <f t="shared" ref="K395" si="772">IFERROR(J395/J399,"-")</f>
        <v>0.45913043478260868</v>
      </c>
      <c r="L395" s="113">
        <f t="shared" si="770"/>
        <v>84671.897727272721</v>
      </c>
      <c r="M395" s="81">
        <f t="shared" ref="M395:M399" si="773">IFERROR(J395/$R$69,0)</f>
        <v>4.656084656084656E-2</v>
      </c>
      <c r="P395" s="41"/>
      <c r="Q395" s="41"/>
      <c r="R395" s="41"/>
    </row>
    <row r="396" spans="2:18" s="15" customFormat="1" ht="24.95" customHeight="1">
      <c r="B396" s="222"/>
      <c r="C396" s="282"/>
      <c r="D396" s="286"/>
      <c r="E396" s="106">
        <v>3</v>
      </c>
      <c r="F396" s="109" t="s">
        <v>210</v>
      </c>
      <c r="G396" s="29" t="s">
        <v>211</v>
      </c>
      <c r="H396" s="175">
        <v>12594454</v>
      </c>
      <c r="I396" s="25">
        <f t="shared" ref="I396" si="774">IFERROR(H396/H399,"-")</f>
        <v>9.1388905275991583E-2</v>
      </c>
      <c r="J396" s="113">
        <v>364</v>
      </c>
      <c r="K396" s="25">
        <f t="shared" ref="K396" si="775">IFERROR(J396/J399,"-")</f>
        <v>0.6330434782608696</v>
      </c>
      <c r="L396" s="113">
        <f t="shared" si="770"/>
        <v>34600.148351648349</v>
      </c>
      <c r="M396" s="81">
        <f t="shared" si="773"/>
        <v>6.4197530864197536E-2</v>
      </c>
      <c r="P396" s="41"/>
      <c r="Q396" s="41"/>
      <c r="R396" s="41"/>
    </row>
    <row r="397" spans="2:18" s="15" customFormat="1" ht="24.95" customHeight="1">
      <c r="B397" s="222"/>
      <c r="C397" s="282"/>
      <c r="D397" s="286"/>
      <c r="E397" s="106">
        <v>4</v>
      </c>
      <c r="F397" s="109" t="s">
        <v>214</v>
      </c>
      <c r="G397" s="29" t="s">
        <v>215</v>
      </c>
      <c r="H397" s="175">
        <v>12491192</v>
      </c>
      <c r="I397" s="25">
        <f t="shared" ref="I397" si="776">IFERROR(H397/H399,"-")</f>
        <v>9.0639607121692126E-2</v>
      </c>
      <c r="J397" s="113">
        <v>228</v>
      </c>
      <c r="K397" s="25">
        <f t="shared" ref="K397" si="777">IFERROR(J397/J399,"-")</f>
        <v>0.39652173913043476</v>
      </c>
      <c r="L397" s="113">
        <f t="shared" si="770"/>
        <v>54785.929824561405</v>
      </c>
      <c r="M397" s="81">
        <f t="shared" si="773"/>
        <v>4.0211640211640212E-2</v>
      </c>
      <c r="P397" s="41"/>
      <c r="Q397" s="41"/>
      <c r="R397" s="41"/>
    </row>
    <row r="398" spans="2:18" s="15" customFormat="1" ht="24.95" customHeight="1">
      <c r="B398" s="222"/>
      <c r="C398" s="282"/>
      <c r="D398" s="286"/>
      <c r="E398" s="107">
        <v>5</v>
      </c>
      <c r="F398" s="110" t="s">
        <v>212</v>
      </c>
      <c r="G398" s="30" t="s">
        <v>213</v>
      </c>
      <c r="H398" s="176">
        <v>9519199</v>
      </c>
      <c r="I398" s="40">
        <f t="shared" ref="I398" si="778">IFERROR(H398/H399,"-")</f>
        <v>6.9073988893390198E-2</v>
      </c>
      <c r="J398" s="114">
        <v>172</v>
      </c>
      <c r="K398" s="40">
        <f t="shared" ref="K398" si="779">IFERROR(J398/J399,"-")</f>
        <v>0.2991304347826087</v>
      </c>
      <c r="L398" s="114">
        <f t="shared" si="770"/>
        <v>55344.180232558138</v>
      </c>
      <c r="M398" s="82">
        <f t="shared" si="773"/>
        <v>3.0335097001763667E-2</v>
      </c>
      <c r="P398" s="41"/>
      <c r="Q398" s="41"/>
      <c r="R398" s="41"/>
    </row>
    <row r="399" spans="2:18" s="15" customFormat="1" ht="24.95" customHeight="1">
      <c r="B399" s="223"/>
      <c r="C399" s="283"/>
      <c r="D399" s="287"/>
      <c r="E399" s="115" t="s">
        <v>107</v>
      </c>
      <c r="F399" s="118"/>
      <c r="G399" s="120"/>
      <c r="H399" s="177">
        <v>137811630</v>
      </c>
      <c r="I399" s="26" t="s">
        <v>195</v>
      </c>
      <c r="J399" s="142">
        <v>575</v>
      </c>
      <c r="K399" s="26" t="s">
        <v>105</v>
      </c>
      <c r="L399" s="142">
        <f t="shared" si="770"/>
        <v>239672.4</v>
      </c>
      <c r="M399" s="83">
        <f t="shared" si="773"/>
        <v>0.10141093474426807</v>
      </c>
      <c r="P399" s="41"/>
      <c r="Q399" s="41"/>
      <c r="R399" s="41"/>
    </row>
    <row r="400" spans="2:18" s="15" customFormat="1" ht="24.95" customHeight="1">
      <c r="B400" s="247">
        <v>67</v>
      </c>
      <c r="C400" s="281" t="s">
        <v>7</v>
      </c>
      <c r="D400" s="285">
        <f t="shared" ref="D400" si="780">VLOOKUP(C400,$Q$4:$R$77,2,FALSE)</f>
        <v>2435</v>
      </c>
      <c r="E400" s="105">
        <v>1</v>
      </c>
      <c r="F400" s="108" t="s">
        <v>206</v>
      </c>
      <c r="G400" s="111" t="s">
        <v>207</v>
      </c>
      <c r="H400" s="174">
        <v>8190379</v>
      </c>
      <c r="I400" s="24">
        <f t="shared" ref="I400" si="781">IFERROR(H400/H405,"-")</f>
        <v>0.18971137872792246</v>
      </c>
      <c r="J400" s="112">
        <v>94</v>
      </c>
      <c r="K400" s="24">
        <f t="shared" ref="K400" si="782">IFERROR(J400/J405,"-")</f>
        <v>0.51366120218579236</v>
      </c>
      <c r="L400" s="112">
        <f t="shared" si="770"/>
        <v>87131.691489361707</v>
      </c>
      <c r="M400" s="84">
        <f>IFERROR(J400/$R$70,0)</f>
        <v>3.860369609856263E-2</v>
      </c>
      <c r="P400" s="41"/>
      <c r="Q400" s="41"/>
      <c r="R400" s="41"/>
    </row>
    <row r="401" spans="2:18" s="15" customFormat="1" ht="24.95" customHeight="1">
      <c r="B401" s="222"/>
      <c r="C401" s="282"/>
      <c r="D401" s="286"/>
      <c r="E401" s="106">
        <v>2</v>
      </c>
      <c r="F401" s="109" t="s">
        <v>208</v>
      </c>
      <c r="G401" s="28" t="s">
        <v>209</v>
      </c>
      <c r="H401" s="175">
        <v>6589940</v>
      </c>
      <c r="I401" s="25">
        <f t="shared" ref="I401" si="783">IFERROR(H401/H405,"-")</f>
        <v>0.15264087328978126</v>
      </c>
      <c r="J401" s="113">
        <v>121</v>
      </c>
      <c r="K401" s="25">
        <f t="shared" ref="K401" si="784">IFERROR(J401/J405,"-")</f>
        <v>0.66120218579234968</v>
      </c>
      <c r="L401" s="113">
        <f t="shared" si="770"/>
        <v>54462.314049586777</v>
      </c>
      <c r="M401" s="81">
        <f t="shared" ref="M401:M405" si="785">IFERROR(J401/$R$70,0)</f>
        <v>4.9691991786447641E-2</v>
      </c>
      <c r="P401" s="41"/>
      <c r="Q401" s="41"/>
      <c r="R401" s="41"/>
    </row>
    <row r="402" spans="2:18" s="15" customFormat="1" ht="24.95" customHeight="1">
      <c r="B402" s="222"/>
      <c r="C402" s="282"/>
      <c r="D402" s="286"/>
      <c r="E402" s="106">
        <v>3</v>
      </c>
      <c r="F402" s="109" t="s">
        <v>212</v>
      </c>
      <c r="G402" s="29" t="s">
        <v>213</v>
      </c>
      <c r="H402" s="175">
        <v>4128630</v>
      </c>
      <c r="I402" s="25">
        <f t="shared" ref="I402" si="786">IFERROR(H402/H405,"-")</f>
        <v>9.5630261988787393E-2</v>
      </c>
      <c r="J402" s="113">
        <v>69</v>
      </c>
      <c r="K402" s="25">
        <f t="shared" ref="K402" si="787">IFERROR(J402/J405,"-")</f>
        <v>0.37704918032786883</v>
      </c>
      <c r="L402" s="113">
        <f t="shared" si="770"/>
        <v>59835.217391304344</v>
      </c>
      <c r="M402" s="81">
        <f t="shared" si="785"/>
        <v>2.8336755646817247E-2</v>
      </c>
      <c r="P402" s="41"/>
      <c r="Q402" s="41"/>
      <c r="R402" s="41"/>
    </row>
    <row r="403" spans="2:18" s="15" customFormat="1" ht="24.95" customHeight="1">
      <c r="B403" s="222"/>
      <c r="C403" s="282"/>
      <c r="D403" s="286"/>
      <c r="E403" s="106">
        <v>4</v>
      </c>
      <c r="F403" s="109" t="s">
        <v>226</v>
      </c>
      <c r="G403" s="29" t="s">
        <v>227</v>
      </c>
      <c r="H403" s="175">
        <v>2881961</v>
      </c>
      <c r="I403" s="25">
        <f t="shared" ref="I403" si="788">IFERROR(H403/H405,"-")</f>
        <v>6.6754028690259898E-2</v>
      </c>
      <c r="J403" s="113">
        <v>17</v>
      </c>
      <c r="K403" s="25">
        <f t="shared" ref="K403" si="789">IFERROR(J403/J405,"-")</f>
        <v>9.2896174863387984E-2</v>
      </c>
      <c r="L403" s="113">
        <f t="shared" si="770"/>
        <v>169527.11764705883</v>
      </c>
      <c r="M403" s="81">
        <f t="shared" si="785"/>
        <v>6.9815195071868588E-3</v>
      </c>
      <c r="P403" s="41"/>
      <c r="Q403" s="41"/>
      <c r="R403" s="41"/>
    </row>
    <row r="404" spans="2:18" s="15" customFormat="1" ht="24.95" customHeight="1">
      <c r="B404" s="222"/>
      <c r="C404" s="282"/>
      <c r="D404" s="286"/>
      <c r="E404" s="107">
        <v>5</v>
      </c>
      <c r="F404" s="110" t="s">
        <v>210</v>
      </c>
      <c r="G404" s="30" t="s">
        <v>211</v>
      </c>
      <c r="H404" s="176">
        <v>2778627</v>
      </c>
      <c r="I404" s="40">
        <f t="shared" ref="I404" si="790">IFERROR(H404/H405,"-")</f>
        <v>6.4360533150008198E-2</v>
      </c>
      <c r="J404" s="114">
        <v>97</v>
      </c>
      <c r="K404" s="40">
        <f t="shared" ref="K404" si="791">IFERROR(J404/J405,"-")</f>
        <v>0.5300546448087432</v>
      </c>
      <c r="L404" s="114">
        <f t="shared" si="770"/>
        <v>28645.639175257733</v>
      </c>
      <c r="M404" s="82">
        <f t="shared" si="785"/>
        <v>3.9835728952772077E-2</v>
      </c>
      <c r="P404" s="41"/>
      <c r="Q404" s="41"/>
      <c r="R404" s="41"/>
    </row>
    <row r="405" spans="2:18" s="15" customFormat="1" ht="24.95" customHeight="1">
      <c r="B405" s="223"/>
      <c r="C405" s="283"/>
      <c r="D405" s="287"/>
      <c r="E405" s="115" t="s">
        <v>107</v>
      </c>
      <c r="F405" s="118"/>
      <c r="G405" s="120"/>
      <c r="H405" s="177">
        <v>43172840</v>
      </c>
      <c r="I405" s="26" t="s">
        <v>195</v>
      </c>
      <c r="J405" s="142">
        <v>183</v>
      </c>
      <c r="K405" s="26" t="s">
        <v>105</v>
      </c>
      <c r="L405" s="142">
        <f t="shared" si="770"/>
        <v>235917.15846994537</v>
      </c>
      <c r="M405" s="83">
        <f t="shared" si="785"/>
        <v>7.5154004106776182E-2</v>
      </c>
      <c r="P405" s="41"/>
      <c r="Q405" s="41"/>
      <c r="R405" s="41"/>
    </row>
    <row r="406" spans="2:18" s="15" customFormat="1" ht="24.95" customHeight="1">
      <c r="B406" s="247">
        <v>68</v>
      </c>
      <c r="C406" s="281" t="s">
        <v>47</v>
      </c>
      <c r="D406" s="285">
        <f t="shared" ref="D406" si="792">VLOOKUP(C406,$Q$4:$R$77,2,FALSE)</f>
        <v>3170</v>
      </c>
      <c r="E406" s="105">
        <v>1</v>
      </c>
      <c r="F406" s="108" t="s">
        <v>206</v>
      </c>
      <c r="G406" s="111" t="s">
        <v>207</v>
      </c>
      <c r="H406" s="174">
        <v>18626663</v>
      </c>
      <c r="I406" s="24">
        <f t="shared" ref="I406" si="793">IFERROR(H406/H411,"-")</f>
        <v>0.18369705719426097</v>
      </c>
      <c r="J406" s="112">
        <v>188</v>
      </c>
      <c r="K406" s="24">
        <f t="shared" ref="K406" si="794">IFERROR(J406/J411,"-")</f>
        <v>0.53107344632768361</v>
      </c>
      <c r="L406" s="112">
        <f t="shared" si="770"/>
        <v>99077.994680851058</v>
      </c>
      <c r="M406" s="84">
        <f>IFERROR(J406/$R$71,0)</f>
        <v>5.9305993690851738E-2</v>
      </c>
      <c r="P406" s="41"/>
      <c r="Q406" s="41"/>
      <c r="R406" s="41"/>
    </row>
    <row r="407" spans="2:18" s="15" customFormat="1" ht="24.95" customHeight="1">
      <c r="B407" s="222"/>
      <c r="C407" s="282"/>
      <c r="D407" s="286"/>
      <c r="E407" s="106">
        <v>2</v>
      </c>
      <c r="F407" s="109" t="s">
        <v>208</v>
      </c>
      <c r="G407" s="28" t="s">
        <v>209</v>
      </c>
      <c r="H407" s="175">
        <v>17045236</v>
      </c>
      <c r="I407" s="25">
        <f t="shared" ref="I407" si="795">IFERROR(H407/H411,"-")</f>
        <v>0.16810094714129289</v>
      </c>
      <c r="J407" s="113">
        <v>256</v>
      </c>
      <c r="K407" s="25">
        <f t="shared" ref="K407" si="796">IFERROR(J407/J411,"-")</f>
        <v>0.7231638418079096</v>
      </c>
      <c r="L407" s="113">
        <f t="shared" si="770"/>
        <v>66582.953125</v>
      </c>
      <c r="M407" s="81">
        <f t="shared" ref="M407:M411" si="797">IFERROR(J407/$R$71,0)</f>
        <v>8.0757097791798113E-2</v>
      </c>
      <c r="P407" s="41"/>
      <c r="Q407" s="41"/>
      <c r="R407" s="41"/>
    </row>
    <row r="408" spans="2:18" s="15" customFormat="1" ht="24.95" customHeight="1">
      <c r="B408" s="222"/>
      <c r="C408" s="282"/>
      <c r="D408" s="286"/>
      <c r="E408" s="106">
        <v>3</v>
      </c>
      <c r="F408" s="109" t="s">
        <v>224</v>
      </c>
      <c r="G408" s="29" t="s">
        <v>225</v>
      </c>
      <c r="H408" s="175">
        <v>8819300</v>
      </c>
      <c r="I408" s="25">
        <f t="shared" ref="I408" si="798">IFERROR(H408/H411,"-")</f>
        <v>8.6976365896207261E-2</v>
      </c>
      <c r="J408" s="113">
        <v>46</v>
      </c>
      <c r="K408" s="25">
        <f t="shared" ref="K408" si="799">IFERROR(J408/J411,"-")</f>
        <v>0.12994350282485875</v>
      </c>
      <c r="L408" s="113">
        <f t="shared" si="770"/>
        <v>191723.91304347827</v>
      </c>
      <c r="M408" s="81">
        <f t="shared" si="797"/>
        <v>1.4511041009463722E-2</v>
      </c>
      <c r="P408" s="41"/>
      <c r="Q408" s="41"/>
      <c r="R408" s="41"/>
    </row>
    <row r="409" spans="2:18" s="15" customFormat="1" ht="24.95" customHeight="1">
      <c r="B409" s="222"/>
      <c r="C409" s="282"/>
      <c r="D409" s="286"/>
      <c r="E409" s="106">
        <v>4</v>
      </c>
      <c r="F409" s="109" t="s">
        <v>214</v>
      </c>
      <c r="G409" s="29" t="s">
        <v>215</v>
      </c>
      <c r="H409" s="175">
        <v>8662649</v>
      </c>
      <c r="I409" s="25">
        <f t="shared" ref="I409" si="800">IFERROR(H409/H411,"-")</f>
        <v>8.5431466108921786E-2</v>
      </c>
      <c r="J409" s="113">
        <v>157</v>
      </c>
      <c r="K409" s="25">
        <f t="shared" ref="K409" si="801">IFERROR(J409/J411,"-")</f>
        <v>0.44350282485875708</v>
      </c>
      <c r="L409" s="113">
        <f t="shared" si="770"/>
        <v>55176.108280254775</v>
      </c>
      <c r="M409" s="81">
        <f t="shared" si="797"/>
        <v>4.9526813880126183E-2</v>
      </c>
      <c r="P409" s="41"/>
      <c r="Q409" s="41"/>
      <c r="R409" s="41"/>
    </row>
    <row r="410" spans="2:18" s="15" customFormat="1" ht="24.95" customHeight="1">
      <c r="B410" s="222"/>
      <c r="C410" s="282"/>
      <c r="D410" s="286"/>
      <c r="E410" s="107">
        <v>5</v>
      </c>
      <c r="F410" s="110" t="s">
        <v>210</v>
      </c>
      <c r="G410" s="30" t="s">
        <v>211</v>
      </c>
      <c r="H410" s="176">
        <v>8059937</v>
      </c>
      <c r="I410" s="40">
        <f t="shared" ref="I410" si="802">IFERROR(H410/H411,"-")</f>
        <v>7.9487491026768456E-2</v>
      </c>
      <c r="J410" s="114">
        <v>227</v>
      </c>
      <c r="K410" s="40">
        <f t="shared" ref="K410" si="803">IFERROR(J410/J411,"-")</f>
        <v>0.64124293785310738</v>
      </c>
      <c r="L410" s="114">
        <f t="shared" si="770"/>
        <v>35506.330396475772</v>
      </c>
      <c r="M410" s="82">
        <f t="shared" si="797"/>
        <v>7.160883280757098E-2</v>
      </c>
      <c r="P410" s="41"/>
      <c r="Q410" s="41"/>
      <c r="R410" s="41"/>
    </row>
    <row r="411" spans="2:18" s="15" customFormat="1" ht="24.95" customHeight="1">
      <c r="B411" s="223"/>
      <c r="C411" s="283"/>
      <c r="D411" s="287"/>
      <c r="E411" s="115" t="s">
        <v>107</v>
      </c>
      <c r="F411" s="118"/>
      <c r="G411" s="120"/>
      <c r="H411" s="177">
        <v>101398810</v>
      </c>
      <c r="I411" s="26" t="s">
        <v>195</v>
      </c>
      <c r="J411" s="142">
        <v>354</v>
      </c>
      <c r="K411" s="26" t="s">
        <v>105</v>
      </c>
      <c r="L411" s="142">
        <f t="shared" si="770"/>
        <v>286437.3163841808</v>
      </c>
      <c r="M411" s="83">
        <f t="shared" si="797"/>
        <v>0.11167192429022083</v>
      </c>
      <c r="P411" s="41"/>
      <c r="Q411" s="41"/>
      <c r="R411" s="41"/>
    </row>
    <row r="412" spans="2:18" s="15" customFormat="1" ht="24.95" customHeight="1">
      <c r="B412" s="247">
        <v>69</v>
      </c>
      <c r="C412" s="281" t="s">
        <v>48</v>
      </c>
      <c r="D412" s="285">
        <f t="shared" ref="D412" si="804">VLOOKUP(C412,$Q$4:$R$77,2,FALSE)</f>
        <v>7840</v>
      </c>
      <c r="E412" s="105">
        <v>1</v>
      </c>
      <c r="F412" s="108" t="s">
        <v>206</v>
      </c>
      <c r="G412" s="111" t="s">
        <v>207</v>
      </c>
      <c r="H412" s="174">
        <v>44835737</v>
      </c>
      <c r="I412" s="24">
        <f t="shared" ref="I412" si="805">IFERROR(H412/H417,"-")</f>
        <v>0.18345763865605566</v>
      </c>
      <c r="J412" s="112">
        <v>445</v>
      </c>
      <c r="K412" s="24">
        <f t="shared" ref="K412" si="806">IFERROR(J412/J417,"-")</f>
        <v>0.55210918114143925</v>
      </c>
      <c r="L412" s="112">
        <f t="shared" si="770"/>
        <v>100754.46516853933</v>
      </c>
      <c r="M412" s="84">
        <f>IFERROR(J412/$R$72,0)</f>
        <v>5.6760204081632654E-2</v>
      </c>
      <c r="P412" s="41"/>
      <c r="Q412" s="41"/>
      <c r="R412" s="41"/>
    </row>
    <row r="413" spans="2:18" s="15" customFormat="1" ht="24.95" customHeight="1">
      <c r="B413" s="222"/>
      <c r="C413" s="282"/>
      <c r="D413" s="286"/>
      <c r="E413" s="106">
        <v>2</v>
      </c>
      <c r="F413" s="109" t="s">
        <v>208</v>
      </c>
      <c r="G413" s="28" t="s">
        <v>209</v>
      </c>
      <c r="H413" s="175">
        <v>35226930</v>
      </c>
      <c r="I413" s="25">
        <f t="shared" ref="I413" si="807">IFERROR(H413/H417,"-")</f>
        <v>0.14414058577652392</v>
      </c>
      <c r="J413" s="113">
        <v>606</v>
      </c>
      <c r="K413" s="25">
        <f t="shared" ref="K413" si="808">IFERROR(J413/J417,"-")</f>
        <v>0.75186104218362282</v>
      </c>
      <c r="L413" s="113">
        <f t="shared" si="770"/>
        <v>58130.247524752478</v>
      </c>
      <c r="M413" s="81">
        <f t="shared" ref="M413:M417" si="809">IFERROR(J413/$R$72,0)</f>
        <v>7.7295918367346936E-2</v>
      </c>
      <c r="P413" s="41"/>
      <c r="Q413" s="41"/>
      <c r="R413" s="41"/>
    </row>
    <row r="414" spans="2:18" s="15" customFormat="1" ht="24.95" customHeight="1">
      <c r="B414" s="222"/>
      <c r="C414" s="282"/>
      <c r="D414" s="286"/>
      <c r="E414" s="106">
        <v>3</v>
      </c>
      <c r="F414" s="109" t="s">
        <v>212</v>
      </c>
      <c r="G414" s="29" t="s">
        <v>213</v>
      </c>
      <c r="H414" s="175">
        <v>24232628</v>
      </c>
      <c r="I414" s="25">
        <f t="shared" ref="I414" si="810">IFERROR(H414/H417,"-")</f>
        <v>9.9154402464949262E-2</v>
      </c>
      <c r="J414" s="113">
        <v>374</v>
      </c>
      <c r="K414" s="25">
        <f t="shared" ref="K414" si="811">IFERROR(J414/J417,"-")</f>
        <v>0.4640198511166253</v>
      </c>
      <c r="L414" s="113">
        <f t="shared" si="770"/>
        <v>64793.122994652404</v>
      </c>
      <c r="M414" s="81">
        <f t="shared" si="809"/>
        <v>4.7704081632653064E-2</v>
      </c>
      <c r="P414" s="41"/>
      <c r="Q414" s="41"/>
      <c r="R414" s="41"/>
    </row>
    <row r="415" spans="2:18" s="15" customFormat="1" ht="24.95" customHeight="1">
      <c r="B415" s="222"/>
      <c r="C415" s="282"/>
      <c r="D415" s="286"/>
      <c r="E415" s="106">
        <v>4</v>
      </c>
      <c r="F415" s="109" t="s">
        <v>224</v>
      </c>
      <c r="G415" s="29" t="s">
        <v>225</v>
      </c>
      <c r="H415" s="175">
        <v>18829645</v>
      </c>
      <c r="I415" s="25">
        <f t="shared" ref="I415" si="812">IFERROR(H415/H417,"-")</f>
        <v>7.7046624848205472E-2</v>
      </c>
      <c r="J415" s="113">
        <v>126</v>
      </c>
      <c r="K415" s="25">
        <f t="shared" ref="K415" si="813">IFERROR(J415/J417,"-")</f>
        <v>0.15632754342431762</v>
      </c>
      <c r="L415" s="113">
        <f t="shared" si="770"/>
        <v>149441.62698412698</v>
      </c>
      <c r="M415" s="81">
        <f t="shared" si="809"/>
        <v>1.607142857142857E-2</v>
      </c>
      <c r="P415" s="41"/>
      <c r="Q415" s="41"/>
      <c r="R415" s="41"/>
    </row>
    <row r="416" spans="2:18" s="15" customFormat="1" ht="24.95" customHeight="1">
      <c r="B416" s="222"/>
      <c r="C416" s="282"/>
      <c r="D416" s="286"/>
      <c r="E416" s="107">
        <v>5</v>
      </c>
      <c r="F416" s="110" t="s">
        <v>210</v>
      </c>
      <c r="G416" s="30" t="s">
        <v>211</v>
      </c>
      <c r="H416" s="176">
        <v>18193746</v>
      </c>
      <c r="I416" s="40">
        <f t="shared" ref="I416" si="814">IFERROR(H416/H417,"-")</f>
        <v>7.4444670764931511E-2</v>
      </c>
      <c r="J416" s="114">
        <v>504</v>
      </c>
      <c r="K416" s="40">
        <f t="shared" ref="K416" si="815">IFERROR(J416/J417,"-")</f>
        <v>0.62531017369727049</v>
      </c>
      <c r="L416" s="114">
        <f t="shared" si="770"/>
        <v>36098.702380952382</v>
      </c>
      <c r="M416" s="82">
        <f t="shared" si="809"/>
        <v>6.4285714285714279E-2</v>
      </c>
      <c r="P416" s="41"/>
      <c r="Q416" s="41"/>
      <c r="R416" s="41"/>
    </row>
    <row r="417" spans="2:18" s="15" customFormat="1" ht="24.95" customHeight="1">
      <c r="B417" s="223"/>
      <c r="C417" s="283"/>
      <c r="D417" s="287"/>
      <c r="E417" s="115" t="s">
        <v>107</v>
      </c>
      <c r="F417" s="118"/>
      <c r="G417" s="120"/>
      <c r="H417" s="177">
        <v>244392860</v>
      </c>
      <c r="I417" s="26" t="s">
        <v>195</v>
      </c>
      <c r="J417" s="142">
        <v>806</v>
      </c>
      <c r="K417" s="26" t="s">
        <v>105</v>
      </c>
      <c r="L417" s="142">
        <f t="shared" si="770"/>
        <v>303216.94789081888</v>
      </c>
      <c r="M417" s="83">
        <f t="shared" si="809"/>
        <v>0.10280612244897959</v>
      </c>
      <c r="P417" s="41"/>
      <c r="Q417" s="41"/>
      <c r="R417" s="41"/>
    </row>
    <row r="418" spans="2:18" s="15" customFormat="1" ht="24.95" customHeight="1">
      <c r="B418" s="247">
        <v>70</v>
      </c>
      <c r="C418" s="281" t="s">
        <v>49</v>
      </c>
      <c r="D418" s="285">
        <f t="shared" ref="D418" si="816">VLOOKUP(C418,$Q$4:$R$77,2,FALSE)</f>
        <v>1299</v>
      </c>
      <c r="E418" s="105">
        <v>1</v>
      </c>
      <c r="F418" s="108" t="s">
        <v>206</v>
      </c>
      <c r="G418" s="111" t="s">
        <v>207</v>
      </c>
      <c r="H418" s="174">
        <v>7394458</v>
      </c>
      <c r="I418" s="24">
        <f t="shared" ref="I418" si="817">IFERROR(H418/H423,"-")</f>
        <v>0.14651415396784259</v>
      </c>
      <c r="J418" s="112">
        <v>84</v>
      </c>
      <c r="K418" s="24">
        <f t="shared" ref="K418" si="818">IFERROR(J418/J423,"-")</f>
        <v>0.46666666666666667</v>
      </c>
      <c r="L418" s="112">
        <f t="shared" si="770"/>
        <v>88029.261904761908</v>
      </c>
      <c r="M418" s="84">
        <f>IFERROR(J418/$R$73,0)</f>
        <v>6.4665127020785224E-2</v>
      </c>
      <c r="P418" s="41"/>
      <c r="Q418" s="41"/>
      <c r="R418" s="41"/>
    </row>
    <row r="419" spans="2:18" s="15" customFormat="1" ht="24.95" customHeight="1">
      <c r="B419" s="222"/>
      <c r="C419" s="282"/>
      <c r="D419" s="286"/>
      <c r="E419" s="106">
        <v>2</v>
      </c>
      <c r="F419" s="109" t="s">
        <v>208</v>
      </c>
      <c r="G419" s="28" t="s">
        <v>209</v>
      </c>
      <c r="H419" s="175">
        <v>6440196</v>
      </c>
      <c r="I419" s="25">
        <f t="shared" ref="I419" si="819">IFERROR(H419/H423,"-")</f>
        <v>0.12760635983422774</v>
      </c>
      <c r="J419" s="113">
        <v>115</v>
      </c>
      <c r="K419" s="25">
        <f t="shared" ref="K419" si="820">IFERROR(J419/J423,"-")</f>
        <v>0.63888888888888884</v>
      </c>
      <c r="L419" s="113">
        <f t="shared" si="770"/>
        <v>56001.704347826089</v>
      </c>
      <c r="M419" s="81">
        <f t="shared" ref="M419:M423" si="821">IFERROR(J419/$R$73,0)</f>
        <v>8.8529638183217865E-2</v>
      </c>
      <c r="P419" s="41"/>
      <c r="Q419" s="41"/>
      <c r="R419" s="41"/>
    </row>
    <row r="420" spans="2:18" s="15" customFormat="1" ht="24.95" customHeight="1">
      <c r="B420" s="222"/>
      <c r="C420" s="282"/>
      <c r="D420" s="286"/>
      <c r="E420" s="106">
        <v>3</v>
      </c>
      <c r="F420" s="109" t="s">
        <v>210</v>
      </c>
      <c r="G420" s="29" t="s">
        <v>211</v>
      </c>
      <c r="H420" s="175">
        <v>4582787</v>
      </c>
      <c r="I420" s="25">
        <f t="shared" ref="I420" si="822">IFERROR(H420/H423,"-")</f>
        <v>9.0803566687352538E-2</v>
      </c>
      <c r="J420" s="113">
        <v>114</v>
      </c>
      <c r="K420" s="25">
        <f t="shared" ref="K420" si="823">IFERROR(J420/J423,"-")</f>
        <v>0.6333333333333333</v>
      </c>
      <c r="L420" s="113">
        <f t="shared" si="770"/>
        <v>40199.885964912282</v>
      </c>
      <c r="M420" s="81">
        <f t="shared" si="821"/>
        <v>8.7759815242494224E-2</v>
      </c>
      <c r="P420" s="41"/>
      <c r="Q420" s="41"/>
      <c r="R420" s="41"/>
    </row>
    <row r="421" spans="2:18" s="15" customFormat="1" ht="24.95" customHeight="1">
      <c r="B421" s="222"/>
      <c r="C421" s="282"/>
      <c r="D421" s="286"/>
      <c r="E421" s="106">
        <v>4</v>
      </c>
      <c r="F421" s="109" t="s">
        <v>228</v>
      </c>
      <c r="G421" s="29" t="s">
        <v>229</v>
      </c>
      <c r="H421" s="175">
        <v>3655961</v>
      </c>
      <c r="I421" s="25">
        <f t="shared" ref="I421" si="824">IFERROR(H421/H423,"-")</f>
        <v>7.243939080517163E-2</v>
      </c>
      <c r="J421" s="113">
        <v>71</v>
      </c>
      <c r="K421" s="25">
        <f t="shared" ref="K421" si="825">IFERROR(J421/J423,"-")</f>
        <v>0.39444444444444443</v>
      </c>
      <c r="L421" s="113">
        <f t="shared" si="770"/>
        <v>51492.408450704228</v>
      </c>
      <c r="M421" s="81">
        <f t="shared" si="821"/>
        <v>5.4657428791377985E-2</v>
      </c>
      <c r="P421" s="41"/>
      <c r="Q421" s="41"/>
      <c r="R421" s="41"/>
    </row>
    <row r="422" spans="2:18" s="15" customFormat="1" ht="24.95" customHeight="1">
      <c r="B422" s="222"/>
      <c r="C422" s="282"/>
      <c r="D422" s="286"/>
      <c r="E422" s="107">
        <v>5</v>
      </c>
      <c r="F422" s="110" t="s">
        <v>214</v>
      </c>
      <c r="G422" s="30" t="s">
        <v>215</v>
      </c>
      <c r="H422" s="176">
        <v>3549465</v>
      </c>
      <c r="I422" s="40">
        <f t="shared" ref="I422" si="826">IFERROR(H422/H423,"-")</f>
        <v>7.0329273830951292E-2</v>
      </c>
      <c r="J422" s="114">
        <v>66</v>
      </c>
      <c r="K422" s="40">
        <f t="shared" ref="K422" si="827">IFERROR(J422/J423,"-")</f>
        <v>0.36666666666666664</v>
      </c>
      <c r="L422" s="114">
        <f t="shared" si="770"/>
        <v>53779.772727272728</v>
      </c>
      <c r="M422" s="82">
        <f t="shared" si="821"/>
        <v>5.0808314087759814E-2</v>
      </c>
      <c r="P422" s="41"/>
      <c r="Q422" s="41"/>
      <c r="R422" s="41"/>
    </row>
    <row r="423" spans="2:18" s="15" customFormat="1" ht="24.95" customHeight="1">
      <c r="B423" s="223"/>
      <c r="C423" s="283"/>
      <c r="D423" s="287"/>
      <c r="E423" s="115" t="s">
        <v>107</v>
      </c>
      <c r="F423" s="118"/>
      <c r="G423" s="120"/>
      <c r="H423" s="177">
        <v>50469240</v>
      </c>
      <c r="I423" s="26" t="s">
        <v>195</v>
      </c>
      <c r="J423" s="142">
        <v>180</v>
      </c>
      <c r="K423" s="26" t="s">
        <v>105</v>
      </c>
      <c r="L423" s="142">
        <f t="shared" si="770"/>
        <v>280384.66666666669</v>
      </c>
      <c r="M423" s="83">
        <f t="shared" si="821"/>
        <v>0.13856812933025403</v>
      </c>
      <c r="P423" s="41"/>
      <c r="Q423" s="41"/>
      <c r="R423" s="41"/>
    </row>
    <row r="424" spans="2:18" s="15" customFormat="1" ht="24.95" customHeight="1">
      <c r="B424" s="247">
        <v>71</v>
      </c>
      <c r="C424" s="281" t="s">
        <v>50</v>
      </c>
      <c r="D424" s="285">
        <f t="shared" ref="D424" si="828">VLOOKUP(C424,$Q$4:$R$77,2,FALSE)</f>
        <v>3884</v>
      </c>
      <c r="E424" s="105">
        <v>1</v>
      </c>
      <c r="F424" s="108" t="s">
        <v>206</v>
      </c>
      <c r="G424" s="111" t="s">
        <v>207</v>
      </c>
      <c r="H424" s="174">
        <v>19059443</v>
      </c>
      <c r="I424" s="24">
        <f t="shared" ref="I424" si="829">IFERROR(H424/H429,"-")</f>
        <v>0.17307885034507808</v>
      </c>
      <c r="J424" s="112">
        <v>211</v>
      </c>
      <c r="K424" s="24">
        <f t="shared" ref="K424" si="830">IFERROR(J424/J429,"-")</f>
        <v>0.52618453865336656</v>
      </c>
      <c r="L424" s="112">
        <f t="shared" si="770"/>
        <v>90329.113744075832</v>
      </c>
      <c r="M424" s="84">
        <f>IFERROR(J424/$R$74,0)</f>
        <v>5.4325437693099894E-2</v>
      </c>
      <c r="P424" s="41"/>
      <c r="Q424" s="41"/>
      <c r="R424" s="41"/>
    </row>
    <row r="425" spans="2:18" s="15" customFormat="1" ht="24.95" customHeight="1">
      <c r="B425" s="222"/>
      <c r="C425" s="282"/>
      <c r="D425" s="286"/>
      <c r="E425" s="106">
        <v>2</v>
      </c>
      <c r="F425" s="109" t="s">
        <v>208</v>
      </c>
      <c r="G425" s="28" t="s">
        <v>209</v>
      </c>
      <c r="H425" s="175">
        <v>16998992</v>
      </c>
      <c r="I425" s="25">
        <f t="shared" ref="I425" si="831">IFERROR(H425/H429,"-")</f>
        <v>0.15436788957500908</v>
      </c>
      <c r="J425" s="113">
        <v>288</v>
      </c>
      <c r="K425" s="25">
        <f t="shared" ref="K425" si="832">IFERROR(J425/J429,"-")</f>
        <v>0.71820448877805487</v>
      </c>
      <c r="L425" s="113">
        <f t="shared" si="770"/>
        <v>59024.277777777781</v>
      </c>
      <c r="M425" s="81">
        <f t="shared" ref="M425:M429" si="833">IFERROR(J425/$R$74,0)</f>
        <v>7.4150360453141093E-2</v>
      </c>
      <c r="P425" s="41"/>
      <c r="Q425" s="41"/>
      <c r="R425" s="41"/>
    </row>
    <row r="426" spans="2:18" s="15" customFormat="1" ht="24.95" customHeight="1">
      <c r="B426" s="222"/>
      <c r="C426" s="282"/>
      <c r="D426" s="286"/>
      <c r="E426" s="106">
        <v>3</v>
      </c>
      <c r="F426" s="109" t="s">
        <v>214</v>
      </c>
      <c r="G426" s="29" t="s">
        <v>215</v>
      </c>
      <c r="H426" s="175">
        <v>9588617</v>
      </c>
      <c r="I426" s="25">
        <f t="shared" ref="I426" si="834">IFERROR(H426/H429,"-")</f>
        <v>8.7074255357791494E-2</v>
      </c>
      <c r="J426" s="113">
        <v>147</v>
      </c>
      <c r="K426" s="25">
        <f t="shared" ref="K426" si="835">IFERROR(J426/J429,"-")</f>
        <v>0.36658354114713215</v>
      </c>
      <c r="L426" s="113">
        <f t="shared" si="770"/>
        <v>65228.687074829933</v>
      </c>
      <c r="M426" s="81">
        <f t="shared" si="833"/>
        <v>3.7847579814624097E-2</v>
      </c>
      <c r="P426" s="41"/>
      <c r="Q426" s="41"/>
      <c r="R426" s="41"/>
    </row>
    <row r="427" spans="2:18" s="15" customFormat="1" ht="24.95" customHeight="1">
      <c r="B427" s="222"/>
      <c r="C427" s="282"/>
      <c r="D427" s="286"/>
      <c r="E427" s="106">
        <v>4</v>
      </c>
      <c r="F427" s="109" t="s">
        <v>210</v>
      </c>
      <c r="G427" s="29" t="s">
        <v>211</v>
      </c>
      <c r="H427" s="175">
        <v>9036308</v>
      </c>
      <c r="I427" s="25">
        <f t="shared" ref="I427" si="836">IFERROR(H427/H429,"-")</f>
        <v>8.2058735924446055E-2</v>
      </c>
      <c r="J427" s="113">
        <v>242</v>
      </c>
      <c r="K427" s="25">
        <f t="shared" ref="K427" si="837">IFERROR(J427/J429,"-")</f>
        <v>0.60349127182044893</v>
      </c>
      <c r="L427" s="113">
        <f t="shared" si="770"/>
        <v>37340.115702479336</v>
      </c>
      <c r="M427" s="81">
        <f t="shared" si="833"/>
        <v>6.2306900102986611E-2</v>
      </c>
      <c r="P427" s="41"/>
      <c r="Q427" s="41"/>
      <c r="R427" s="41"/>
    </row>
    <row r="428" spans="2:18" s="15" customFormat="1" ht="24.95" customHeight="1">
      <c r="B428" s="222"/>
      <c r="C428" s="282"/>
      <c r="D428" s="286"/>
      <c r="E428" s="107">
        <v>5</v>
      </c>
      <c r="F428" s="110" t="s">
        <v>212</v>
      </c>
      <c r="G428" s="30" t="s">
        <v>213</v>
      </c>
      <c r="H428" s="176">
        <v>7321872</v>
      </c>
      <c r="I428" s="40">
        <f t="shared" ref="I428" si="838">IFERROR(H428/H429,"-")</f>
        <v>6.6489938249182715E-2</v>
      </c>
      <c r="J428" s="114">
        <v>140</v>
      </c>
      <c r="K428" s="40">
        <f t="shared" ref="K428" si="839">IFERROR(J428/J429,"-")</f>
        <v>0.3491271820448878</v>
      </c>
      <c r="L428" s="114">
        <f t="shared" si="770"/>
        <v>52299.085714285713</v>
      </c>
      <c r="M428" s="82">
        <f t="shared" si="833"/>
        <v>3.604531410916581E-2</v>
      </c>
      <c r="P428" s="41"/>
      <c r="Q428" s="41"/>
      <c r="R428" s="41"/>
    </row>
    <row r="429" spans="2:18" s="15" customFormat="1" ht="24.95" customHeight="1">
      <c r="B429" s="223"/>
      <c r="C429" s="283"/>
      <c r="D429" s="287"/>
      <c r="E429" s="115" t="s">
        <v>107</v>
      </c>
      <c r="F429" s="118"/>
      <c r="G429" s="120"/>
      <c r="H429" s="177">
        <v>110120000</v>
      </c>
      <c r="I429" s="26" t="s">
        <v>195</v>
      </c>
      <c r="J429" s="142">
        <v>401</v>
      </c>
      <c r="K429" s="26" t="s">
        <v>105</v>
      </c>
      <c r="L429" s="142">
        <f t="shared" si="770"/>
        <v>274613.46633416461</v>
      </c>
      <c r="M429" s="83">
        <f t="shared" si="833"/>
        <v>0.10324407826982493</v>
      </c>
      <c r="P429" s="41"/>
      <c r="Q429" s="41"/>
      <c r="R429" s="41"/>
    </row>
    <row r="430" spans="2:18" s="15" customFormat="1" ht="24.95" customHeight="1">
      <c r="B430" s="247">
        <v>72</v>
      </c>
      <c r="C430" s="281" t="s">
        <v>28</v>
      </c>
      <c r="D430" s="285">
        <f t="shared" ref="D430" si="840">VLOOKUP(C430,$Q$4:$R$77,2,FALSE)</f>
        <v>2477</v>
      </c>
      <c r="E430" s="105">
        <v>1</v>
      </c>
      <c r="F430" s="108" t="s">
        <v>206</v>
      </c>
      <c r="G430" s="111" t="s">
        <v>207</v>
      </c>
      <c r="H430" s="174">
        <v>8513267</v>
      </c>
      <c r="I430" s="24">
        <f t="shared" ref="I430" si="841">IFERROR(H430/H435,"-")</f>
        <v>0.19105335928507486</v>
      </c>
      <c r="J430" s="112">
        <v>95</v>
      </c>
      <c r="K430" s="24">
        <f t="shared" ref="K430" si="842">IFERROR(J430/J435,"-")</f>
        <v>0.47979797979797978</v>
      </c>
      <c r="L430" s="112">
        <f t="shared" si="770"/>
        <v>89613.336842105258</v>
      </c>
      <c r="M430" s="84">
        <f>IFERROR(J430/$R$75,0)</f>
        <v>3.835284618490109E-2</v>
      </c>
      <c r="P430" s="41"/>
      <c r="Q430" s="41"/>
      <c r="R430" s="41"/>
    </row>
    <row r="431" spans="2:18" s="15" customFormat="1" ht="24.95" customHeight="1">
      <c r="B431" s="222"/>
      <c r="C431" s="282"/>
      <c r="D431" s="286"/>
      <c r="E431" s="106">
        <v>2</v>
      </c>
      <c r="F431" s="109" t="s">
        <v>226</v>
      </c>
      <c r="G431" s="28" t="s">
        <v>227</v>
      </c>
      <c r="H431" s="175">
        <v>6973184</v>
      </c>
      <c r="I431" s="25">
        <f t="shared" ref="I431" si="843">IFERROR(H431/H435,"-")</f>
        <v>0.15649106601648174</v>
      </c>
      <c r="J431" s="113">
        <v>34</v>
      </c>
      <c r="K431" s="25">
        <f t="shared" ref="K431" si="844">IFERROR(J431/J435,"-")</f>
        <v>0.17171717171717171</v>
      </c>
      <c r="L431" s="113">
        <f t="shared" si="770"/>
        <v>205093.64705882352</v>
      </c>
      <c r="M431" s="81">
        <f t="shared" ref="M431:M435" si="845">IFERROR(J431/$R$75,0)</f>
        <v>1.3726281792490917E-2</v>
      </c>
      <c r="P431" s="41"/>
      <c r="Q431" s="41"/>
      <c r="R431" s="41"/>
    </row>
    <row r="432" spans="2:18" s="15" customFormat="1" ht="24.95" customHeight="1">
      <c r="B432" s="222"/>
      <c r="C432" s="282"/>
      <c r="D432" s="286"/>
      <c r="E432" s="106">
        <v>3</v>
      </c>
      <c r="F432" s="109" t="s">
        <v>208</v>
      </c>
      <c r="G432" s="29" t="s">
        <v>209</v>
      </c>
      <c r="H432" s="175">
        <v>5575294</v>
      </c>
      <c r="I432" s="25">
        <f t="shared" ref="I432" si="846">IFERROR(H432/H435,"-")</f>
        <v>0.12511984502564316</v>
      </c>
      <c r="J432" s="113">
        <v>138</v>
      </c>
      <c r="K432" s="25">
        <f t="shared" ref="K432" si="847">IFERROR(J432/J435,"-")</f>
        <v>0.69696969696969702</v>
      </c>
      <c r="L432" s="113">
        <f t="shared" si="770"/>
        <v>40400.681159420288</v>
      </c>
      <c r="M432" s="81">
        <f t="shared" si="845"/>
        <v>5.5712555510698425E-2</v>
      </c>
      <c r="P432" s="41"/>
      <c r="Q432" s="41"/>
      <c r="R432" s="41"/>
    </row>
    <row r="433" spans="2:18" s="15" customFormat="1" ht="24.95" customHeight="1">
      <c r="B433" s="222"/>
      <c r="C433" s="282"/>
      <c r="D433" s="286"/>
      <c r="E433" s="106">
        <v>4</v>
      </c>
      <c r="F433" s="109" t="s">
        <v>210</v>
      </c>
      <c r="G433" s="29" t="s">
        <v>211</v>
      </c>
      <c r="H433" s="175">
        <v>3419001</v>
      </c>
      <c r="I433" s="25">
        <f t="shared" ref="I433" si="848">IFERROR(H433/H435,"-")</f>
        <v>7.6728666732645667E-2</v>
      </c>
      <c r="J433" s="113">
        <v>122</v>
      </c>
      <c r="K433" s="25">
        <f t="shared" ref="K433" si="849">IFERROR(J433/J435,"-")</f>
        <v>0.61616161616161613</v>
      </c>
      <c r="L433" s="113">
        <f t="shared" si="770"/>
        <v>28024.598360655738</v>
      </c>
      <c r="M433" s="81">
        <f t="shared" si="845"/>
        <v>4.9253128784820348E-2</v>
      </c>
      <c r="P433" s="41"/>
      <c r="Q433" s="41"/>
      <c r="R433" s="41"/>
    </row>
    <row r="434" spans="2:18" s="15" customFormat="1" ht="24.95" customHeight="1">
      <c r="B434" s="222"/>
      <c r="C434" s="282"/>
      <c r="D434" s="286"/>
      <c r="E434" s="107">
        <v>5</v>
      </c>
      <c r="F434" s="110" t="s">
        <v>212</v>
      </c>
      <c r="G434" s="30" t="s">
        <v>213</v>
      </c>
      <c r="H434" s="176">
        <v>3133350</v>
      </c>
      <c r="I434" s="40">
        <f t="shared" ref="I434" si="850">IFERROR(H434/H435,"-")</f>
        <v>7.0318133252004117E-2</v>
      </c>
      <c r="J434" s="114">
        <v>88</v>
      </c>
      <c r="K434" s="40">
        <f t="shared" ref="K434" si="851">IFERROR(J434/J435,"-")</f>
        <v>0.44444444444444442</v>
      </c>
      <c r="L434" s="114">
        <f t="shared" si="770"/>
        <v>35606.25</v>
      </c>
      <c r="M434" s="82">
        <f t="shared" si="845"/>
        <v>3.5526846992329428E-2</v>
      </c>
      <c r="P434" s="41"/>
      <c r="Q434" s="41"/>
      <c r="R434" s="41"/>
    </row>
    <row r="435" spans="2:18" s="15" customFormat="1" ht="24.95" customHeight="1">
      <c r="B435" s="223"/>
      <c r="C435" s="283"/>
      <c r="D435" s="287"/>
      <c r="E435" s="115" t="s">
        <v>107</v>
      </c>
      <c r="F435" s="118"/>
      <c r="G435" s="120"/>
      <c r="H435" s="177">
        <v>44559630</v>
      </c>
      <c r="I435" s="26" t="s">
        <v>195</v>
      </c>
      <c r="J435" s="142">
        <v>198</v>
      </c>
      <c r="K435" s="26" t="s">
        <v>105</v>
      </c>
      <c r="L435" s="142">
        <f t="shared" si="770"/>
        <v>225048.63636363635</v>
      </c>
      <c r="M435" s="83">
        <f t="shared" si="845"/>
        <v>7.9935405732741216E-2</v>
      </c>
      <c r="P435" s="41"/>
      <c r="Q435" s="41"/>
      <c r="R435" s="41"/>
    </row>
    <row r="436" spans="2:18" s="15" customFormat="1" ht="24.95" customHeight="1">
      <c r="B436" s="247">
        <v>73</v>
      </c>
      <c r="C436" s="281" t="s">
        <v>29</v>
      </c>
      <c r="D436" s="285">
        <f t="shared" ref="D436" si="852">VLOOKUP(C436,$Q$4:$R$77,2,FALSE)</f>
        <v>3332</v>
      </c>
      <c r="E436" s="105">
        <v>1</v>
      </c>
      <c r="F436" s="108" t="s">
        <v>222</v>
      </c>
      <c r="G436" s="111" t="s">
        <v>223</v>
      </c>
      <c r="H436" s="174">
        <v>18537149</v>
      </c>
      <c r="I436" s="24">
        <f t="shared" ref="I436" si="853">IFERROR(H436/H441,"-")</f>
        <v>0.21185717487408046</v>
      </c>
      <c r="J436" s="112">
        <v>50</v>
      </c>
      <c r="K436" s="24">
        <f t="shared" ref="K436" si="854">IFERROR(J436/J441,"-")</f>
        <v>0.16286644951140064</v>
      </c>
      <c r="L436" s="112">
        <f t="shared" si="770"/>
        <v>370742.98</v>
      </c>
      <c r="M436" s="84">
        <f>IFERROR(J436/$R$76,0)</f>
        <v>1.5006002400960384E-2</v>
      </c>
      <c r="P436" s="41"/>
      <c r="Q436" s="41"/>
      <c r="R436" s="41"/>
    </row>
    <row r="437" spans="2:18" s="15" customFormat="1" ht="24.95" customHeight="1">
      <c r="B437" s="222"/>
      <c r="C437" s="282"/>
      <c r="D437" s="286"/>
      <c r="E437" s="106">
        <v>2</v>
      </c>
      <c r="F437" s="109" t="s">
        <v>208</v>
      </c>
      <c r="G437" s="28" t="s">
        <v>209</v>
      </c>
      <c r="H437" s="175">
        <v>10432616</v>
      </c>
      <c r="I437" s="25">
        <f t="shared" ref="I437" si="855">IFERROR(H437/H441,"-")</f>
        <v>0.11923217277404037</v>
      </c>
      <c r="J437" s="113">
        <v>198</v>
      </c>
      <c r="K437" s="25">
        <f t="shared" ref="K437" si="856">IFERROR(J437/J441,"-")</f>
        <v>0.64495114006514653</v>
      </c>
      <c r="L437" s="113">
        <f t="shared" si="770"/>
        <v>52689.979797979795</v>
      </c>
      <c r="M437" s="81">
        <f t="shared" ref="M437" si="857">IFERROR(J437/$R$76,0)</f>
        <v>5.942376950780312E-2</v>
      </c>
      <c r="P437" s="41"/>
      <c r="Q437" s="41"/>
      <c r="R437" s="41"/>
    </row>
    <row r="438" spans="2:18" s="15" customFormat="1" ht="24.95" customHeight="1">
      <c r="B438" s="222"/>
      <c r="C438" s="282"/>
      <c r="D438" s="286"/>
      <c r="E438" s="106">
        <v>3</v>
      </c>
      <c r="F438" s="109" t="s">
        <v>206</v>
      </c>
      <c r="G438" s="29" t="s">
        <v>207</v>
      </c>
      <c r="H438" s="175">
        <v>7842206</v>
      </c>
      <c r="I438" s="25">
        <f t="shared" ref="I438" si="858">IFERROR(H438/H441,"-")</f>
        <v>8.9626922022397457E-2</v>
      </c>
      <c r="J438" s="113">
        <v>141</v>
      </c>
      <c r="K438" s="25">
        <f t="shared" ref="K438" si="859">IFERROR(J438/J441,"-")</f>
        <v>0.45928338762214982</v>
      </c>
      <c r="L438" s="113">
        <f t="shared" si="770"/>
        <v>55618.482269503547</v>
      </c>
      <c r="M438" s="81">
        <f>IFERROR(J438/$R$76,0)</f>
        <v>4.2316926770708287E-2</v>
      </c>
      <c r="P438" s="41"/>
      <c r="Q438" s="41"/>
      <c r="R438" s="41"/>
    </row>
    <row r="439" spans="2:18" s="15" customFormat="1" ht="24.95" customHeight="1">
      <c r="B439" s="222"/>
      <c r="C439" s="282"/>
      <c r="D439" s="286"/>
      <c r="E439" s="106">
        <v>4</v>
      </c>
      <c r="F439" s="109" t="s">
        <v>210</v>
      </c>
      <c r="G439" s="29" t="s">
        <v>211</v>
      </c>
      <c r="H439" s="175">
        <v>6074988</v>
      </c>
      <c r="I439" s="25">
        <f t="shared" ref="I439" si="860">IFERROR(H439/H441,"-")</f>
        <v>6.9429759402265159E-2</v>
      </c>
      <c r="J439" s="113">
        <v>168</v>
      </c>
      <c r="K439" s="25">
        <f t="shared" ref="K439" si="861">IFERROR(J439/J441,"-")</f>
        <v>0.54723127035830621</v>
      </c>
      <c r="L439" s="113">
        <f t="shared" si="770"/>
        <v>36160.642857142855</v>
      </c>
      <c r="M439" s="81">
        <f>IFERROR(J439/$R$76,0)</f>
        <v>5.0420168067226892E-2</v>
      </c>
      <c r="P439" s="41"/>
      <c r="Q439" s="41"/>
      <c r="R439" s="41"/>
    </row>
    <row r="440" spans="2:18" s="15" customFormat="1" ht="24.95" customHeight="1">
      <c r="B440" s="222"/>
      <c r="C440" s="282"/>
      <c r="D440" s="286"/>
      <c r="E440" s="107">
        <v>5</v>
      </c>
      <c r="F440" s="110" t="s">
        <v>214</v>
      </c>
      <c r="G440" s="30" t="s">
        <v>215</v>
      </c>
      <c r="H440" s="176">
        <v>5655594</v>
      </c>
      <c r="I440" s="40">
        <f t="shared" ref="I440" si="862">IFERROR(H440/H441,"-")</f>
        <v>6.4636593635558529E-2</v>
      </c>
      <c r="J440" s="114">
        <v>118</v>
      </c>
      <c r="K440" s="40">
        <f t="shared" ref="K440" si="863">IFERROR(J440/J441,"-")</f>
        <v>0.38436482084690554</v>
      </c>
      <c r="L440" s="114">
        <f t="shared" si="770"/>
        <v>47928.762711864409</v>
      </c>
      <c r="M440" s="82">
        <f>IFERROR(J440/$R$76,0)</f>
        <v>3.5414165666266505E-2</v>
      </c>
      <c r="P440" s="41"/>
      <c r="Q440" s="41"/>
      <c r="R440" s="41"/>
    </row>
    <row r="441" spans="2:18" s="15" customFormat="1" ht="24.95" customHeight="1">
      <c r="B441" s="223"/>
      <c r="C441" s="283"/>
      <c r="D441" s="287"/>
      <c r="E441" s="115" t="s">
        <v>107</v>
      </c>
      <c r="F441" s="118"/>
      <c r="G441" s="120"/>
      <c r="H441" s="177">
        <v>87498330</v>
      </c>
      <c r="I441" s="26" t="s">
        <v>195</v>
      </c>
      <c r="J441" s="142">
        <v>307</v>
      </c>
      <c r="K441" s="26" t="s">
        <v>105</v>
      </c>
      <c r="L441" s="142">
        <f t="shared" si="770"/>
        <v>285010.84690553747</v>
      </c>
      <c r="M441" s="83">
        <f>IFERROR(J441/$R$76,0)</f>
        <v>9.2136854741896757E-2</v>
      </c>
      <c r="P441" s="41"/>
      <c r="Q441" s="41"/>
      <c r="R441" s="41"/>
    </row>
    <row r="442" spans="2:18" s="15" customFormat="1" ht="24.95" customHeight="1">
      <c r="B442" s="247">
        <v>74</v>
      </c>
      <c r="C442" s="281" t="s">
        <v>30</v>
      </c>
      <c r="D442" s="285">
        <f t="shared" ref="D442" si="864">VLOOKUP(C442,$Q$4:$R$77,2,FALSE)</f>
        <v>1542</v>
      </c>
      <c r="E442" s="105">
        <v>1</v>
      </c>
      <c r="F442" s="108" t="s">
        <v>210</v>
      </c>
      <c r="G442" s="111" t="s">
        <v>211</v>
      </c>
      <c r="H442" s="174">
        <v>4248610</v>
      </c>
      <c r="I442" s="24">
        <f t="shared" ref="I442" si="865">IFERROR(H442/H447,"-")</f>
        <v>0.13755921838211108</v>
      </c>
      <c r="J442" s="112">
        <v>81</v>
      </c>
      <c r="K442" s="24">
        <f t="shared" ref="K442" si="866">IFERROR(J442/J447,"-")</f>
        <v>0.58695652173913049</v>
      </c>
      <c r="L442" s="112">
        <f t="shared" si="770"/>
        <v>52451.975308641973</v>
      </c>
      <c r="M442" s="84">
        <f t="shared" ref="M442:M447" si="867">IFERROR(J442/$R$77,0)</f>
        <v>5.2529182879377433E-2</v>
      </c>
      <c r="P442" s="41"/>
      <c r="Q442" s="41"/>
      <c r="R442" s="41"/>
    </row>
    <row r="443" spans="2:18" s="15" customFormat="1" ht="24.95" customHeight="1">
      <c r="B443" s="222"/>
      <c r="C443" s="282"/>
      <c r="D443" s="286"/>
      <c r="E443" s="106">
        <v>2</v>
      </c>
      <c r="F443" s="109" t="s">
        <v>208</v>
      </c>
      <c r="G443" s="28" t="s">
        <v>209</v>
      </c>
      <c r="H443" s="175">
        <v>3739058</v>
      </c>
      <c r="I443" s="25">
        <f t="shared" ref="I443" si="868">IFERROR(H443/H447,"-")</f>
        <v>0.1210612167192045</v>
      </c>
      <c r="J443" s="113">
        <v>93</v>
      </c>
      <c r="K443" s="25">
        <f t="shared" ref="K443" si="869">IFERROR(J443/J447,"-")</f>
        <v>0.67391304347826086</v>
      </c>
      <c r="L443" s="113">
        <f t="shared" si="770"/>
        <v>40204.924731182793</v>
      </c>
      <c r="M443" s="81">
        <f t="shared" si="867"/>
        <v>6.0311284046692608E-2</v>
      </c>
      <c r="P443" s="41"/>
      <c r="Q443" s="41"/>
      <c r="R443" s="41"/>
    </row>
    <row r="444" spans="2:18" s="15" customFormat="1" ht="24.95" customHeight="1">
      <c r="B444" s="222"/>
      <c r="C444" s="282"/>
      <c r="D444" s="286"/>
      <c r="E444" s="106">
        <v>3</v>
      </c>
      <c r="F444" s="109" t="s">
        <v>206</v>
      </c>
      <c r="G444" s="29" t="s">
        <v>207</v>
      </c>
      <c r="H444" s="175">
        <v>3235724</v>
      </c>
      <c r="I444" s="25">
        <f t="shared" ref="I444" si="870">IFERROR(H444/H447,"-")</f>
        <v>0.104764538128997</v>
      </c>
      <c r="J444" s="113">
        <v>61</v>
      </c>
      <c r="K444" s="25">
        <f t="shared" ref="K444" si="871">IFERROR(J444/J447,"-")</f>
        <v>0.4420289855072464</v>
      </c>
      <c r="L444" s="113">
        <f t="shared" si="770"/>
        <v>53044.655737704918</v>
      </c>
      <c r="M444" s="81">
        <f t="shared" si="867"/>
        <v>3.9559014267185472E-2</v>
      </c>
      <c r="P444" s="41"/>
      <c r="Q444" s="41"/>
      <c r="R444" s="41"/>
    </row>
    <row r="445" spans="2:18" s="15" customFormat="1" ht="24.95" customHeight="1">
      <c r="B445" s="222"/>
      <c r="C445" s="282"/>
      <c r="D445" s="286"/>
      <c r="E445" s="106">
        <v>4</v>
      </c>
      <c r="F445" s="109" t="s">
        <v>230</v>
      </c>
      <c r="G445" s="29" t="s">
        <v>231</v>
      </c>
      <c r="H445" s="175">
        <v>3196343</v>
      </c>
      <c r="I445" s="25">
        <f t="shared" ref="I445" si="872">IFERROR(H445/H447,"-")</f>
        <v>0.10348948120941485</v>
      </c>
      <c r="J445" s="113">
        <v>4</v>
      </c>
      <c r="K445" s="25">
        <f t="shared" ref="K445" si="873">IFERROR(J445/J447,"-")</f>
        <v>2.8985507246376812E-2</v>
      </c>
      <c r="L445" s="113">
        <f t="shared" ref="L445:L447" si="874">IFERROR(H445/J445,"-")</f>
        <v>799085.75</v>
      </c>
      <c r="M445" s="81">
        <f t="shared" si="867"/>
        <v>2.5940337224383916E-3</v>
      </c>
      <c r="P445" s="41"/>
      <c r="Q445" s="41"/>
      <c r="R445" s="41"/>
    </row>
    <row r="446" spans="2:18" s="15" customFormat="1" ht="24.95" customHeight="1">
      <c r="B446" s="222"/>
      <c r="C446" s="282"/>
      <c r="D446" s="286"/>
      <c r="E446" s="107">
        <v>5</v>
      </c>
      <c r="F446" s="110" t="s">
        <v>212</v>
      </c>
      <c r="G446" s="30" t="s">
        <v>213</v>
      </c>
      <c r="H446" s="176">
        <v>2873994</v>
      </c>
      <c r="I446" s="40">
        <f t="shared" ref="I446" si="875">IFERROR(H446/H447,"-")</f>
        <v>9.3052637986277137E-2</v>
      </c>
      <c r="J446" s="114">
        <v>54</v>
      </c>
      <c r="K446" s="40">
        <f t="shared" ref="K446" si="876">IFERROR(J446/J447,"-")</f>
        <v>0.39130434782608697</v>
      </c>
      <c r="L446" s="114">
        <f t="shared" si="874"/>
        <v>53222.111111111109</v>
      </c>
      <c r="M446" s="82">
        <f t="shared" si="867"/>
        <v>3.5019455252918288E-2</v>
      </c>
      <c r="P446" s="41"/>
      <c r="Q446" s="41"/>
      <c r="R446" s="41"/>
    </row>
    <row r="447" spans="2:18" s="15" customFormat="1" ht="24.95" customHeight="1" thickBot="1">
      <c r="B447" s="222"/>
      <c r="C447" s="282"/>
      <c r="D447" s="287"/>
      <c r="E447" s="116" t="s">
        <v>107</v>
      </c>
      <c r="F447" s="119"/>
      <c r="G447" s="121"/>
      <c r="H447" s="178">
        <v>30885680</v>
      </c>
      <c r="I447" s="26" t="s">
        <v>195</v>
      </c>
      <c r="J447" s="133">
        <v>138</v>
      </c>
      <c r="K447" s="27" t="s">
        <v>105</v>
      </c>
      <c r="L447" s="133">
        <f t="shared" si="874"/>
        <v>223809.27536231885</v>
      </c>
      <c r="M447" s="84">
        <f t="shared" si="867"/>
        <v>8.9494163424124515E-2</v>
      </c>
      <c r="P447" s="41"/>
      <c r="Q447" s="41"/>
      <c r="R447" s="41"/>
    </row>
    <row r="448" spans="2:18" s="15" customFormat="1" ht="24.95" customHeight="1" thickTop="1">
      <c r="B448" s="275" t="s">
        <v>102</v>
      </c>
      <c r="C448" s="276"/>
      <c r="D448" s="288">
        <f>VLOOKUP(B448,$Q$4:$R$78,2,FALSE)</f>
        <v>1427513</v>
      </c>
      <c r="E448" s="122">
        <v>1</v>
      </c>
      <c r="F448" s="201" t="s">
        <v>206</v>
      </c>
      <c r="G448" s="202" t="s">
        <v>207</v>
      </c>
      <c r="H448" s="203">
        <v>8224347519</v>
      </c>
      <c r="I448" s="204">
        <v>0.15781366027937374</v>
      </c>
      <c r="J448" s="203">
        <v>87498</v>
      </c>
      <c r="K448" s="204">
        <v>0.50499815310739682</v>
      </c>
      <c r="L448" s="203">
        <v>93994.691524377704</v>
      </c>
      <c r="M448" s="204">
        <v>6.1294012734034647E-2</v>
      </c>
      <c r="P448" s="41"/>
      <c r="Q448" s="41"/>
      <c r="R448" s="41"/>
    </row>
    <row r="449" spans="2:19" s="15" customFormat="1" ht="24.95" customHeight="1">
      <c r="B449" s="277"/>
      <c r="C449" s="278"/>
      <c r="D449" s="289"/>
      <c r="E449" s="123">
        <v>2</v>
      </c>
      <c r="F449" s="109" t="s">
        <v>208</v>
      </c>
      <c r="G449" s="28" t="s">
        <v>209</v>
      </c>
      <c r="H449" s="175">
        <v>7909691462</v>
      </c>
      <c r="I449" s="205">
        <v>0.15177585315005107</v>
      </c>
      <c r="J449" s="175">
        <v>123794</v>
      </c>
      <c r="K449" s="205">
        <v>0.7144819466248038</v>
      </c>
      <c r="L449" s="175">
        <v>63893.980822980113</v>
      </c>
      <c r="M449" s="205">
        <v>8.6720050885701214E-2</v>
      </c>
      <c r="P449" s="41"/>
      <c r="Q449" s="41"/>
      <c r="R449" s="41"/>
    </row>
    <row r="450" spans="2:19" s="15" customFormat="1" ht="24.95" customHeight="1">
      <c r="B450" s="277"/>
      <c r="C450" s="278"/>
      <c r="D450" s="289"/>
      <c r="E450" s="123">
        <v>3</v>
      </c>
      <c r="F450" s="109" t="s">
        <v>210</v>
      </c>
      <c r="G450" s="29" t="s">
        <v>211</v>
      </c>
      <c r="H450" s="175">
        <v>4076509398</v>
      </c>
      <c r="I450" s="205">
        <v>7.8222481209046568E-2</v>
      </c>
      <c r="J450" s="175">
        <v>104828</v>
      </c>
      <c r="K450" s="205">
        <v>0.60501893064918277</v>
      </c>
      <c r="L450" s="175">
        <v>38887.600621971229</v>
      </c>
      <c r="M450" s="205">
        <v>7.3434007255975958E-2</v>
      </c>
      <c r="P450" s="41"/>
      <c r="Q450" s="41"/>
      <c r="R450" s="41"/>
    </row>
    <row r="451" spans="2:19" s="15" customFormat="1" ht="24.95" customHeight="1">
      <c r="B451" s="277"/>
      <c r="C451" s="278"/>
      <c r="D451" s="289"/>
      <c r="E451" s="123">
        <v>4</v>
      </c>
      <c r="F451" s="109" t="s">
        <v>212</v>
      </c>
      <c r="G451" s="29" t="s">
        <v>213</v>
      </c>
      <c r="H451" s="175">
        <v>3843858818</v>
      </c>
      <c r="I451" s="205">
        <v>7.3758243832026851E-2</v>
      </c>
      <c r="J451" s="175">
        <v>73333</v>
      </c>
      <c r="K451" s="205">
        <v>0.42324429771908761</v>
      </c>
      <c r="L451" s="175">
        <v>52416.494865885754</v>
      </c>
      <c r="M451" s="205">
        <v>5.13711608931057E-2</v>
      </c>
      <c r="P451" s="41"/>
      <c r="Q451" s="41"/>
      <c r="R451" s="41"/>
    </row>
    <row r="452" spans="2:19" s="15" customFormat="1" ht="24.95" customHeight="1">
      <c r="B452" s="277"/>
      <c r="C452" s="278"/>
      <c r="D452" s="289"/>
      <c r="E452" s="124">
        <v>5</v>
      </c>
      <c r="F452" s="110" t="s">
        <v>214</v>
      </c>
      <c r="G452" s="30" t="s">
        <v>215</v>
      </c>
      <c r="H452" s="176">
        <v>3771368964</v>
      </c>
      <c r="I452" s="206">
        <v>7.2367265500137445E-2</v>
      </c>
      <c r="J452" s="176">
        <v>68420</v>
      </c>
      <c r="K452" s="206">
        <v>0.3948887247206575</v>
      </c>
      <c r="L452" s="176">
        <v>55120.855948553057</v>
      </c>
      <c r="M452" s="206">
        <v>4.7929510974681143E-2</v>
      </c>
      <c r="P452" s="41"/>
      <c r="Q452" s="41"/>
      <c r="R452" s="41"/>
    </row>
    <row r="453" spans="2:19" s="15" customFormat="1" ht="24.95" customHeight="1">
      <c r="B453" s="279"/>
      <c r="C453" s="280"/>
      <c r="D453" s="289"/>
      <c r="E453" s="115" t="s">
        <v>148</v>
      </c>
      <c r="F453" s="118"/>
      <c r="G453" s="120"/>
      <c r="H453" s="177">
        <v>52114294190</v>
      </c>
      <c r="I453" s="179" t="s">
        <v>141</v>
      </c>
      <c r="J453" s="142">
        <v>173264</v>
      </c>
      <c r="K453" s="26" t="s">
        <v>141</v>
      </c>
      <c r="L453" s="142">
        <v>300779.7014382676</v>
      </c>
      <c r="M453" s="83">
        <v>0.1213747265348897</v>
      </c>
      <c r="P453" s="41"/>
      <c r="Q453" s="41"/>
      <c r="R453" s="41"/>
    </row>
    <row r="454" spans="2:19">
      <c r="D454" s="290"/>
      <c r="G454" s="15"/>
      <c r="H454" s="15"/>
      <c r="I454" s="15"/>
      <c r="J454" s="15"/>
      <c r="K454" s="15"/>
      <c r="L454" s="15"/>
      <c r="N454" s="15"/>
      <c r="O454" s="15"/>
      <c r="S454" s="15"/>
    </row>
    <row r="455" spans="2:19">
      <c r="D455" s="291"/>
      <c r="G455" s="15"/>
      <c r="H455" s="15"/>
      <c r="I455" s="15"/>
      <c r="J455" s="15"/>
      <c r="K455" s="15"/>
      <c r="L455" s="15"/>
      <c r="N455" s="15"/>
      <c r="O455" s="15"/>
      <c r="S455" s="15"/>
    </row>
    <row r="456" spans="2:19">
      <c r="D456" s="291"/>
      <c r="G456" s="15"/>
      <c r="H456" s="15"/>
      <c r="I456" s="15"/>
      <c r="J456" s="15"/>
      <c r="K456" s="15"/>
      <c r="L456" s="15"/>
      <c r="N456" s="15"/>
      <c r="O456" s="15"/>
      <c r="S456" s="15"/>
    </row>
    <row r="457" spans="2:19">
      <c r="D457" s="291"/>
      <c r="G457" s="15"/>
      <c r="H457" s="15"/>
      <c r="I457" s="15"/>
      <c r="J457" s="15"/>
      <c r="K457" s="15"/>
      <c r="L457" s="15"/>
      <c r="N457" s="15"/>
      <c r="O457" s="15"/>
      <c r="S457" s="15"/>
    </row>
    <row r="458" spans="2:19">
      <c r="D458" s="291"/>
      <c r="G458" s="15"/>
      <c r="H458" s="15"/>
      <c r="I458" s="15"/>
      <c r="J458" s="15"/>
      <c r="K458" s="15"/>
      <c r="L458" s="15"/>
      <c r="N458" s="15"/>
      <c r="O458" s="15"/>
      <c r="S458" s="15"/>
    </row>
    <row r="459" spans="2:19">
      <c r="D459" s="291"/>
      <c r="G459" s="15"/>
      <c r="H459" s="15"/>
      <c r="I459" s="15"/>
      <c r="J459" s="15"/>
      <c r="K459" s="15"/>
      <c r="L459" s="15"/>
      <c r="N459" s="15"/>
      <c r="O459" s="15"/>
      <c r="S459" s="15"/>
    </row>
    <row r="460" spans="2:19">
      <c r="D460" s="290"/>
      <c r="G460" s="15"/>
      <c r="H460" s="15"/>
      <c r="I460" s="15"/>
      <c r="J460" s="15"/>
      <c r="K460" s="15"/>
      <c r="L460" s="15"/>
      <c r="N460" s="15"/>
      <c r="O460" s="15"/>
      <c r="S460" s="15"/>
    </row>
    <row r="461" spans="2:19">
      <c r="D461" s="291"/>
      <c r="G461" s="15"/>
      <c r="H461" s="15"/>
      <c r="I461" s="15"/>
      <c r="J461" s="15"/>
      <c r="K461" s="15"/>
      <c r="L461" s="15"/>
      <c r="N461" s="15"/>
      <c r="O461" s="15"/>
      <c r="S461" s="15"/>
    </row>
    <row r="462" spans="2:19">
      <c r="D462" s="291"/>
      <c r="G462" s="15"/>
      <c r="H462" s="15"/>
      <c r="I462" s="15"/>
      <c r="J462" s="15"/>
      <c r="K462" s="15"/>
      <c r="L462" s="15"/>
      <c r="N462" s="15"/>
      <c r="O462" s="15"/>
      <c r="S462" s="15"/>
    </row>
    <row r="463" spans="2:19">
      <c r="D463" s="291"/>
    </row>
    <row r="464" spans="2:19">
      <c r="D464" s="291"/>
    </row>
    <row r="465" spans="4:4">
      <c r="D465" s="291"/>
    </row>
  </sheetData>
  <sortState ref="H6:H9">
    <sortCondition descending="1" ref="H5"/>
  </sortState>
  <mergeCells count="227">
    <mergeCell ref="D442:D447"/>
    <mergeCell ref="D448:D453"/>
    <mergeCell ref="D454:D459"/>
    <mergeCell ref="D460:D465"/>
    <mergeCell ref="D388:D393"/>
    <mergeCell ref="D394:D399"/>
    <mergeCell ref="D400:D405"/>
    <mergeCell ref="D406:D411"/>
    <mergeCell ref="D412:D417"/>
    <mergeCell ref="D418:D423"/>
    <mergeCell ref="D424:D429"/>
    <mergeCell ref="D430:D435"/>
    <mergeCell ref="D436:D441"/>
    <mergeCell ref="D334:D339"/>
    <mergeCell ref="D340:D345"/>
    <mergeCell ref="D346:D351"/>
    <mergeCell ref="D352:D357"/>
    <mergeCell ref="D358:D363"/>
    <mergeCell ref="D364:D369"/>
    <mergeCell ref="D370:D375"/>
    <mergeCell ref="D376:D381"/>
    <mergeCell ref="D382:D387"/>
    <mergeCell ref="D280:D285"/>
    <mergeCell ref="D286:D291"/>
    <mergeCell ref="D292:D297"/>
    <mergeCell ref="D298:D303"/>
    <mergeCell ref="D304:D309"/>
    <mergeCell ref="D310:D315"/>
    <mergeCell ref="D316:D321"/>
    <mergeCell ref="D322:D327"/>
    <mergeCell ref="D328:D333"/>
    <mergeCell ref="D226:D231"/>
    <mergeCell ref="D232:D237"/>
    <mergeCell ref="D238:D243"/>
    <mergeCell ref="D244:D249"/>
    <mergeCell ref="D250:D255"/>
    <mergeCell ref="D256:D261"/>
    <mergeCell ref="D262:D267"/>
    <mergeCell ref="D268:D273"/>
    <mergeCell ref="D274:D279"/>
    <mergeCell ref="D172:D177"/>
    <mergeCell ref="D178:D183"/>
    <mergeCell ref="D184:D189"/>
    <mergeCell ref="D190:D195"/>
    <mergeCell ref="D196:D201"/>
    <mergeCell ref="D202:D207"/>
    <mergeCell ref="D208:D213"/>
    <mergeCell ref="D214:D219"/>
    <mergeCell ref="D220:D225"/>
    <mergeCell ref="D118:D123"/>
    <mergeCell ref="D124:D129"/>
    <mergeCell ref="D130:D135"/>
    <mergeCell ref="D136:D141"/>
    <mergeCell ref="D142:D147"/>
    <mergeCell ref="D148:D153"/>
    <mergeCell ref="D154:D159"/>
    <mergeCell ref="D160:D165"/>
    <mergeCell ref="D166:D171"/>
    <mergeCell ref="D64:D69"/>
    <mergeCell ref="D70:D75"/>
    <mergeCell ref="D76:D81"/>
    <mergeCell ref="D82:D87"/>
    <mergeCell ref="D88:D93"/>
    <mergeCell ref="D94:D99"/>
    <mergeCell ref="D100:D105"/>
    <mergeCell ref="D106:D111"/>
    <mergeCell ref="D112:D117"/>
    <mergeCell ref="C304:C309"/>
    <mergeCell ref="C310:C315"/>
    <mergeCell ref="C316:C321"/>
    <mergeCell ref="C322:C327"/>
    <mergeCell ref="C280:C285"/>
    <mergeCell ref="C286:C291"/>
    <mergeCell ref="C292:C297"/>
    <mergeCell ref="C298:C303"/>
    <mergeCell ref="C262:C267"/>
    <mergeCell ref="C268:C273"/>
    <mergeCell ref="C274:C279"/>
    <mergeCell ref="C370:C375"/>
    <mergeCell ref="C376:C381"/>
    <mergeCell ref="C382:C387"/>
    <mergeCell ref="C388:C393"/>
    <mergeCell ref="C346:C351"/>
    <mergeCell ref="C352:C357"/>
    <mergeCell ref="C358:C363"/>
    <mergeCell ref="C364:C369"/>
    <mergeCell ref="C328:C333"/>
    <mergeCell ref="C334:C339"/>
    <mergeCell ref="C340:C345"/>
    <mergeCell ref="C238:C243"/>
    <mergeCell ref="C244:C249"/>
    <mergeCell ref="C250:C255"/>
    <mergeCell ref="C256:C261"/>
    <mergeCell ref="C214:C219"/>
    <mergeCell ref="C220:C225"/>
    <mergeCell ref="C226:C231"/>
    <mergeCell ref="C232:C237"/>
    <mergeCell ref="C196:C201"/>
    <mergeCell ref="C202:C207"/>
    <mergeCell ref="C208:C213"/>
    <mergeCell ref="C172:C177"/>
    <mergeCell ref="C178:C183"/>
    <mergeCell ref="C184:C189"/>
    <mergeCell ref="C190:C195"/>
    <mergeCell ref="C148:C153"/>
    <mergeCell ref="C154:C159"/>
    <mergeCell ref="C160:C165"/>
    <mergeCell ref="C166:C171"/>
    <mergeCell ref="C130:C135"/>
    <mergeCell ref="C136:C141"/>
    <mergeCell ref="C142:C147"/>
    <mergeCell ref="C106:C111"/>
    <mergeCell ref="C112:C117"/>
    <mergeCell ref="C118:C123"/>
    <mergeCell ref="C124:C129"/>
    <mergeCell ref="C82:C87"/>
    <mergeCell ref="C88:C93"/>
    <mergeCell ref="C94:C99"/>
    <mergeCell ref="C100:C105"/>
    <mergeCell ref="C64:C69"/>
    <mergeCell ref="C70:C75"/>
    <mergeCell ref="C76:C81"/>
    <mergeCell ref="C46:C51"/>
    <mergeCell ref="C52:C57"/>
    <mergeCell ref="C58:C63"/>
    <mergeCell ref="C28:C33"/>
    <mergeCell ref="C34:C39"/>
    <mergeCell ref="C40:C45"/>
    <mergeCell ref="F3:G3"/>
    <mergeCell ref="C4:C9"/>
    <mergeCell ref="C10:C15"/>
    <mergeCell ref="C16:C21"/>
    <mergeCell ref="C22:C27"/>
    <mergeCell ref="D4:D9"/>
    <mergeCell ref="D10:D15"/>
    <mergeCell ref="D16:D21"/>
    <mergeCell ref="D22:D27"/>
    <mergeCell ref="D28:D33"/>
    <mergeCell ref="D34:D39"/>
    <mergeCell ref="D40:D45"/>
    <mergeCell ref="D46:D51"/>
    <mergeCell ref="D52:D57"/>
    <mergeCell ref="D58:D63"/>
    <mergeCell ref="B4:B9"/>
    <mergeCell ref="B10:B15"/>
    <mergeCell ref="B16:B21"/>
    <mergeCell ref="B22:B27"/>
    <mergeCell ref="B28:B33"/>
    <mergeCell ref="B34:B39"/>
    <mergeCell ref="B40:B45"/>
    <mergeCell ref="B46:B51"/>
    <mergeCell ref="B52:B57"/>
    <mergeCell ref="B58:B63"/>
    <mergeCell ref="B64:B69"/>
    <mergeCell ref="B70:B75"/>
    <mergeCell ref="B76:B81"/>
    <mergeCell ref="B82:B87"/>
    <mergeCell ref="B88:B93"/>
    <mergeCell ref="B94:B99"/>
    <mergeCell ref="B100:B105"/>
    <mergeCell ref="B106:B111"/>
    <mergeCell ref="B112:B117"/>
    <mergeCell ref="B118:B123"/>
    <mergeCell ref="B124:B129"/>
    <mergeCell ref="B130:B135"/>
    <mergeCell ref="B136:B141"/>
    <mergeCell ref="B142:B147"/>
    <mergeCell ref="B148:B153"/>
    <mergeCell ref="B154:B159"/>
    <mergeCell ref="B160:B165"/>
    <mergeCell ref="B166:B171"/>
    <mergeCell ref="B172:B177"/>
    <mergeCell ref="B178:B183"/>
    <mergeCell ref="B184:B189"/>
    <mergeCell ref="B190:B195"/>
    <mergeCell ref="B196:B201"/>
    <mergeCell ref="B202:B207"/>
    <mergeCell ref="B208:B213"/>
    <mergeCell ref="B214:B219"/>
    <mergeCell ref="B220:B225"/>
    <mergeCell ref="B226:B231"/>
    <mergeCell ref="B232:B237"/>
    <mergeCell ref="B238:B243"/>
    <mergeCell ref="B244:B249"/>
    <mergeCell ref="B250:B255"/>
    <mergeCell ref="B256:B261"/>
    <mergeCell ref="B262:B267"/>
    <mergeCell ref="B268:B273"/>
    <mergeCell ref="B274:B279"/>
    <mergeCell ref="B280:B285"/>
    <mergeCell ref="B286:B291"/>
    <mergeCell ref="B292:B297"/>
    <mergeCell ref="B298:B303"/>
    <mergeCell ref="B304:B309"/>
    <mergeCell ref="B310:B315"/>
    <mergeCell ref="B316:B321"/>
    <mergeCell ref="B322:B327"/>
    <mergeCell ref="B328:B333"/>
    <mergeCell ref="B334:B339"/>
    <mergeCell ref="B340:B345"/>
    <mergeCell ref="B346:B351"/>
    <mergeCell ref="B352:B357"/>
    <mergeCell ref="B358:B363"/>
    <mergeCell ref="B364:B369"/>
    <mergeCell ref="B370:B375"/>
    <mergeCell ref="B376:B381"/>
    <mergeCell ref="B436:B441"/>
    <mergeCell ref="B442:B447"/>
    <mergeCell ref="B448:C453"/>
    <mergeCell ref="B382:B387"/>
    <mergeCell ref="B388:B393"/>
    <mergeCell ref="B394:B399"/>
    <mergeCell ref="B400:B405"/>
    <mergeCell ref="B406:B411"/>
    <mergeCell ref="B412:B417"/>
    <mergeCell ref="B418:B423"/>
    <mergeCell ref="B424:B429"/>
    <mergeCell ref="B430:B435"/>
    <mergeCell ref="C436:C441"/>
    <mergeCell ref="C442:C447"/>
    <mergeCell ref="C412:C417"/>
    <mergeCell ref="C418:C423"/>
    <mergeCell ref="C424:C429"/>
    <mergeCell ref="C430:C435"/>
    <mergeCell ref="C394:C399"/>
    <mergeCell ref="C400:C405"/>
    <mergeCell ref="C406:C411"/>
  </mergeCells>
  <phoneticPr fontId="3"/>
  <pageMargins left="0.39370078740157483" right="0.47244094488188981" top="0.43307086614173229" bottom="0.31496062992125984" header="0.31496062992125984" footer="0.19685039370078741"/>
  <pageSetup paperSize="8" scale="75" orientation="landscape" r:id="rId1"/>
  <headerFooter>
    <oddHeader>&amp;R&amp;"ＭＳ 明朝,標準"&amp;12 2-17.在宅医療に係る分析</oddHeader>
  </headerFooter>
  <rowBreaks count="10" manualBreakCount="10">
    <brk id="45" max="12" man="1"/>
    <brk id="87" max="12" man="1"/>
    <brk id="129" max="12" man="1"/>
    <brk id="171" max="12" man="1"/>
    <brk id="213" max="12" man="1"/>
    <brk id="255" max="12" man="1"/>
    <brk id="297" max="12" man="1"/>
    <brk id="339" max="12" man="1"/>
    <brk id="381" max="12" man="1"/>
    <brk id="423" max="12" man="1"/>
  </rowBreaks>
  <ignoredErrors>
    <ignoredError sqref="I4:I8 K4:M8 L9:M9 I10:I14 K10:M14 L15:M15 I16:I20 K16:M20 L21:M21 I22:I26 K22:M26 L27:M27 I28:I32 K28:M32 L33:M33 I34:I38 K34:M38 L39:M39 I40:I44 K40:M44 L45:M45 I46:I50 K46:M50 L51:M51 I52:I56 K52:M56 L57:M57 I58:I62 K58:M62 L63:M63 I64:I68 K64:M68 L69:M69 I70:I74 K70:M74 L75:M75 I76:I80 K76:M78 K79:M80 L81:M81 I82:I86 K82:M86 L87:M87 I88:I92 K88:M92 L93:M93 I94:I98 K94:M98 L99:M99 I100:I104 K100:M104 L105:M105 I106:I110 K106:M110 L111:M111 I112:I116 K112:M116 L117:M117 I118:I122 K118:M122 L123:M123 I124:I128 K124:M128 L129:M129 I130:I134 K130:M134 L135:M135 I136:I140 K136:M140 L141:M141 I142:I146 K142:M146 L147:M147 I148:I152 K148:M152 L153:M153 I154:I158 K154:M158 L159:M159 I160:I164 K160:M164 L165:M165 I166:I170 K166:M170 L171:M171 I172:I176 K172:M176 L177:M177 I178:I182 K178:M182 L183:M183 I184:I188 K184:M188 L189:M189 I190:I194 K190:M194 L195:M195 I196:I200 K196:M200 L201:M201 I202:I206 K202:M206 L207:M207 I208:I212 K208:M212 L213:M213 I214:I218 K214:M218 L219:M219 I220:I224 K220:M224 L225:M225 I226:I230 K226:M230 L231:M231 I232:I236 K232:M236 L237:M237 I238:I242 K238:M242 L243:M243 I244:I248 K244:M248 L249:M249 I250:I254 K250:M254 L255:M255 I256:I260 K256:M260 L261:M261 I262:I266 K262:M266 L267:M267 I268:I272 K268:M272 L273:M273 I274:I278 K274:M278 L279:M279 I280:I284 K280:M284 L285:M285 I286:I290 K286:M290 L291:M291 I292:I296 K292:M296 L297:M297 I298:I302 K298:M302 L303:M303 I304:I308 K304:M308 L309:M309 I310:I314 K310:M314 L315:M315 I316:I320 K316:M320 L321:M321 I322:I326 K322:M326 L327:M327 I328:I332 K328:M332 L333:M333 I334:I338 K334:M338 L339:M339 I340:I344 K340:M344 L345:M345 I346:I350 K346:M350 L351:M351 I352:I356 K352:M356 L357:M357 I358:I362 K358:M362 L363:M363 I364:I368 K364:M368 L369:M369 I370:I374 K370:M374 L375:M375 I376:I380 K376:M380 L381:M381 I382:I386 K382:M386 L387:M387 I388:I392 K388:M392 L393:M393 I394:I398 K394:M398 L399:M399 I400:I404 K400:M404 L405:M405 I406:I410 K406:M410 L411:M411 I412:I416 K412:M416 L417:M417 I418:I422 K418:M422 L423:M423 I424:I428 K424:M428 L429:M429 I430:I434 K430:M434 L435:M435 I436:I440 K436:M440 L441:M441 I442:I446 K442:M446 L447:M447" emptyCellReference="1"/>
    <ignoredError sqref="F4:F8 F10:F14 F16:F20 F22:F26 F28:F32 F34:F38 F40:F44 F46:F50 F52:F56 F58:F62 F64:F68 F70:F74 F76:F80 F82:F86 F88:F92 F94:F98 F100:F104 F106:F110 F112:F116 F118:F122 F124:F128 F130:F134 F136:F140 F142:F146 F148:F152 F154:F158 F160:F164 F166:F170 F172:F176 F178:F182 F184:F188 F190:F194 F196:F200 F202:F206 F208:F212 F214:F218 F220:F224 F226:F230 F232:F236 F238:F242 F244:F248 F250:F254 F256:F260 F262:F266 F268:F272 F274:F278 F280:F284 F286:F290 F292:F296 F298:F302 F304:F308 F310:F314 F316:F320 F322:F326 F328:F332 F334:F338 F340:F344 F346:F350 F352:F356 F358:F362 F364:F368 F370:F374 F376:F380 F382:F386 F388:F392 F394:F398 F400:F404 F406:F410 F412:F416 F418:F422 F424:F428 F430:F434 F436:F440 F442:F446 F448:F452"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B1:R465"/>
  <sheetViews>
    <sheetView showGridLines="0" zoomScaleNormal="100" zoomScaleSheetLayoutView="100" workbookViewId="0"/>
  </sheetViews>
  <sheetFormatPr defaultColWidth="9" defaultRowHeight="13.5"/>
  <cols>
    <col min="1" max="1" width="4.625" style="15" customWidth="1"/>
    <col min="2" max="2" width="3.625" style="15" customWidth="1"/>
    <col min="3" max="3" width="12.125" style="15" customWidth="1"/>
    <col min="4" max="4" width="10.625" style="7" customWidth="1"/>
    <col min="5" max="5" width="4.625" style="15" customWidth="1"/>
    <col min="6" max="6" width="5.625" style="15" customWidth="1"/>
    <col min="7" max="7" width="30.625" style="15" customWidth="1"/>
    <col min="8" max="8" width="16" style="15" customWidth="1"/>
    <col min="9" max="12" width="12.375" style="15" customWidth="1"/>
    <col min="13" max="13" width="12.375" style="7" customWidth="1"/>
    <col min="14" max="15" width="9" style="15"/>
    <col min="16" max="16" width="5.375" style="11" customWidth="1"/>
    <col min="17" max="17" width="14.5" style="11" customWidth="1"/>
    <col min="18" max="18" width="12.625" style="11" customWidth="1"/>
    <col min="19" max="16384" width="9" style="15"/>
  </cols>
  <sheetData>
    <row r="1" spans="2:18" s="7" customFormat="1" ht="16.5" customHeight="1">
      <c r="B1" s="16" t="s">
        <v>134</v>
      </c>
      <c r="C1" s="16"/>
      <c r="D1" s="73"/>
      <c r="P1" s="11"/>
      <c r="Q1" s="11"/>
      <c r="R1" s="11"/>
    </row>
    <row r="2" spans="2:18" s="7" customFormat="1" ht="16.5" customHeight="1">
      <c r="B2" s="16" t="s">
        <v>133</v>
      </c>
      <c r="C2" s="16"/>
      <c r="D2" s="73"/>
      <c r="F2" s="7" t="s">
        <v>124</v>
      </c>
      <c r="P2" s="7" t="s">
        <v>127</v>
      </c>
      <c r="Q2" s="11"/>
      <c r="R2" s="11"/>
    </row>
    <row r="3" spans="2:18" s="7" customFormat="1" ht="45">
      <c r="B3" s="12"/>
      <c r="C3" s="12" t="s">
        <v>101</v>
      </c>
      <c r="D3" s="49" t="s">
        <v>126</v>
      </c>
      <c r="E3" s="13" t="s">
        <v>74</v>
      </c>
      <c r="F3" s="284" t="s">
        <v>76</v>
      </c>
      <c r="G3" s="274"/>
      <c r="H3" s="14" t="s">
        <v>115</v>
      </c>
      <c r="I3" s="51" t="s">
        <v>160</v>
      </c>
      <c r="J3" s="47" t="s">
        <v>77</v>
      </c>
      <c r="K3" s="51" t="s">
        <v>140</v>
      </c>
      <c r="L3" s="39" t="s">
        <v>114</v>
      </c>
      <c r="M3" s="39" t="s">
        <v>125</v>
      </c>
      <c r="P3" s="76"/>
      <c r="Q3" s="79" t="s">
        <v>101</v>
      </c>
      <c r="R3" s="85" t="s">
        <v>128</v>
      </c>
    </row>
    <row r="4" spans="2:18" ht="24.95" customHeight="1">
      <c r="B4" s="247">
        <v>1</v>
      </c>
      <c r="C4" s="281" t="s">
        <v>51</v>
      </c>
      <c r="D4" s="285">
        <f>VLOOKUP(C4,$Q$4:$R$77,2,FALSE)</f>
        <v>398561</v>
      </c>
      <c r="E4" s="105">
        <v>1</v>
      </c>
      <c r="F4" s="108" t="s">
        <v>208</v>
      </c>
      <c r="G4" s="111" t="s">
        <v>209</v>
      </c>
      <c r="H4" s="174">
        <v>2311099916</v>
      </c>
      <c r="I4" s="24">
        <f>IFERROR(H4/H9,"-")</f>
        <v>0.14633514488093871</v>
      </c>
      <c r="J4" s="112">
        <v>35514</v>
      </c>
      <c r="K4" s="24">
        <f>IFERROR(J4/J9,"-")</f>
        <v>0.70983989926245727</v>
      </c>
      <c r="L4" s="112">
        <f>IFERROR(H4/J4,"-")</f>
        <v>65075.742411443374</v>
      </c>
      <c r="M4" s="80">
        <f t="shared" ref="M4:M9" si="0">IFERROR(J4/$R$4,0)</f>
        <v>8.9105557242178737E-2</v>
      </c>
      <c r="P4" s="99">
        <v>1</v>
      </c>
      <c r="Q4" s="42" t="s">
        <v>81</v>
      </c>
      <c r="R4" s="100">
        <f>'市区町村別_在宅(医科)'!BO7</f>
        <v>398561</v>
      </c>
    </row>
    <row r="5" spans="2:18" ht="24.95" customHeight="1">
      <c r="B5" s="222"/>
      <c r="C5" s="282"/>
      <c r="D5" s="286"/>
      <c r="E5" s="106">
        <v>2</v>
      </c>
      <c r="F5" s="109" t="s">
        <v>210</v>
      </c>
      <c r="G5" s="28" t="s">
        <v>211</v>
      </c>
      <c r="H5" s="175">
        <v>1190032756</v>
      </c>
      <c r="I5" s="25">
        <f>IFERROR(H5/H9,"-")</f>
        <v>7.5350967977068972E-2</v>
      </c>
      <c r="J5" s="113">
        <v>30422</v>
      </c>
      <c r="K5" s="25">
        <f>IFERROR(J5/J9,"-")</f>
        <v>0.60806300093941756</v>
      </c>
      <c r="L5" s="113">
        <f t="shared" ref="L5:L8" si="1">IFERROR(H5/J5,"-")</f>
        <v>39117.505620932221</v>
      </c>
      <c r="M5" s="81">
        <f t="shared" si="0"/>
        <v>7.6329595720604881E-2</v>
      </c>
      <c r="P5" s="99">
        <v>2</v>
      </c>
      <c r="Q5" s="42" t="s">
        <v>82</v>
      </c>
      <c r="R5" s="100">
        <f>'市区町村別_在宅(医科)'!BO8</f>
        <v>15488</v>
      </c>
    </row>
    <row r="6" spans="2:18" ht="24.95" customHeight="1">
      <c r="B6" s="222"/>
      <c r="C6" s="282"/>
      <c r="D6" s="286"/>
      <c r="E6" s="106">
        <v>3</v>
      </c>
      <c r="F6" s="109" t="s">
        <v>206</v>
      </c>
      <c r="G6" s="29" t="s">
        <v>207</v>
      </c>
      <c r="H6" s="175">
        <v>2435618559</v>
      </c>
      <c r="I6" s="25">
        <f>IFERROR(H6/H9,"-")</f>
        <v>0.15421946590818367</v>
      </c>
      <c r="J6" s="113">
        <v>25613</v>
      </c>
      <c r="K6" s="25">
        <f>IFERROR(J6/J9,"-")</f>
        <v>0.51194259559073374</v>
      </c>
      <c r="L6" s="113">
        <f t="shared" si="1"/>
        <v>95093.060516144149</v>
      </c>
      <c r="M6" s="81">
        <f t="shared" si="0"/>
        <v>6.4263688619809772E-2</v>
      </c>
      <c r="P6" s="99">
        <v>3</v>
      </c>
      <c r="Q6" s="42" t="s">
        <v>83</v>
      </c>
      <c r="R6" s="100">
        <f>'市区町村別_在宅(医科)'!BO9</f>
        <v>9729</v>
      </c>
    </row>
    <row r="7" spans="2:18" ht="24.95" customHeight="1">
      <c r="B7" s="222"/>
      <c r="C7" s="282"/>
      <c r="D7" s="286"/>
      <c r="E7" s="106">
        <v>4</v>
      </c>
      <c r="F7" s="109" t="s">
        <v>212</v>
      </c>
      <c r="G7" s="29" t="s">
        <v>213</v>
      </c>
      <c r="H7" s="175">
        <v>1142701128</v>
      </c>
      <c r="I7" s="25">
        <f>IFERROR(H7/H9,"-")</f>
        <v>7.2354005105459959E-2</v>
      </c>
      <c r="J7" s="113">
        <v>21422</v>
      </c>
      <c r="K7" s="25">
        <f>IFERROR(J7/J9,"-")</f>
        <v>0.42817453179029002</v>
      </c>
      <c r="L7" s="113">
        <f t="shared" si="1"/>
        <v>53342.410979367007</v>
      </c>
      <c r="M7" s="81">
        <f t="shared" si="0"/>
        <v>5.3748359724107478E-2</v>
      </c>
      <c r="P7" s="99">
        <v>4</v>
      </c>
      <c r="Q7" s="42" t="s">
        <v>84</v>
      </c>
      <c r="R7" s="100">
        <f>'市区町村別_在宅(医科)'!BO10</f>
        <v>10808</v>
      </c>
    </row>
    <row r="8" spans="2:18" ht="24.95" customHeight="1">
      <c r="B8" s="222"/>
      <c r="C8" s="282"/>
      <c r="D8" s="286"/>
      <c r="E8" s="107">
        <v>5</v>
      </c>
      <c r="F8" s="110" t="s">
        <v>228</v>
      </c>
      <c r="G8" s="30" t="s">
        <v>229</v>
      </c>
      <c r="H8" s="176">
        <v>784341786</v>
      </c>
      <c r="I8" s="40">
        <f>IFERROR(H8/H9,"-")</f>
        <v>4.9663265571458844E-2</v>
      </c>
      <c r="J8" s="114">
        <v>21400</v>
      </c>
      <c r="K8" s="40">
        <f>IFERROR(J8/J9,"-")</f>
        <v>0.42773480442125883</v>
      </c>
      <c r="L8" s="114">
        <f t="shared" si="1"/>
        <v>36651.485327102804</v>
      </c>
      <c r="M8" s="82">
        <f t="shared" si="0"/>
        <v>5.369316114722715E-2</v>
      </c>
      <c r="P8" s="99">
        <v>5</v>
      </c>
      <c r="Q8" s="42" t="s">
        <v>85</v>
      </c>
      <c r="R8" s="100">
        <f>'市区町村別_在宅(医科)'!BO11</f>
        <v>9963</v>
      </c>
    </row>
    <row r="9" spans="2:18" ht="24.95" customHeight="1">
      <c r="B9" s="223"/>
      <c r="C9" s="283"/>
      <c r="D9" s="287"/>
      <c r="E9" s="125" t="s">
        <v>107</v>
      </c>
      <c r="F9" s="31"/>
      <c r="G9" s="32"/>
      <c r="H9" s="177">
        <v>15793197990</v>
      </c>
      <c r="I9" s="26" t="s">
        <v>196</v>
      </c>
      <c r="J9" s="142">
        <v>50031</v>
      </c>
      <c r="K9" s="26" t="s">
        <v>105</v>
      </c>
      <c r="L9" s="142">
        <f>IFERROR(H9/J9,"-")</f>
        <v>315668.24548779754</v>
      </c>
      <c r="M9" s="83">
        <f t="shared" si="0"/>
        <v>0.12552909090452904</v>
      </c>
      <c r="P9" s="99">
        <v>6</v>
      </c>
      <c r="Q9" s="42" t="s">
        <v>86</v>
      </c>
      <c r="R9" s="100">
        <f>'市区町村別_在宅(医科)'!BO12</f>
        <v>13283</v>
      </c>
    </row>
    <row r="10" spans="2:18" ht="24.95" customHeight="1">
      <c r="B10" s="247">
        <v>2</v>
      </c>
      <c r="C10" s="281" t="s">
        <v>82</v>
      </c>
      <c r="D10" s="285">
        <f t="shared" ref="D10" si="2">VLOOKUP(C10,$Q$4:$R$77,2,FALSE)</f>
        <v>15488</v>
      </c>
      <c r="E10" s="105">
        <v>1</v>
      </c>
      <c r="F10" s="108" t="s">
        <v>208</v>
      </c>
      <c r="G10" s="111" t="s">
        <v>209</v>
      </c>
      <c r="H10" s="174">
        <v>84347956</v>
      </c>
      <c r="I10" s="24">
        <f t="shared" ref="I10" si="3">IFERROR(H10/H15,"-")</f>
        <v>0.16162054902077705</v>
      </c>
      <c r="J10" s="112">
        <v>1346</v>
      </c>
      <c r="K10" s="24">
        <f t="shared" ref="K10" si="4">IFERROR(J10/J15,"-")</f>
        <v>0.70842105263157895</v>
      </c>
      <c r="L10" s="112">
        <f t="shared" ref="L10:L73" si="5">IFERROR(H10/J10,"-")</f>
        <v>62665.643387815748</v>
      </c>
      <c r="M10" s="80">
        <f t="shared" ref="M10:M15" si="6">IFERROR(J10/$R$5,0)</f>
        <v>8.6905991735537189E-2</v>
      </c>
      <c r="P10" s="99">
        <v>7</v>
      </c>
      <c r="Q10" s="42" t="s">
        <v>87</v>
      </c>
      <c r="R10" s="100">
        <f>'市区町村別_在宅(医科)'!BO13</f>
        <v>11994</v>
      </c>
    </row>
    <row r="11" spans="2:18" ht="24.95" customHeight="1">
      <c r="B11" s="222"/>
      <c r="C11" s="282"/>
      <c r="D11" s="286"/>
      <c r="E11" s="106">
        <v>2</v>
      </c>
      <c r="F11" s="109" t="s">
        <v>210</v>
      </c>
      <c r="G11" s="28" t="s">
        <v>211</v>
      </c>
      <c r="H11" s="175">
        <v>45675574</v>
      </c>
      <c r="I11" s="25">
        <f t="shared" ref="I11" si="7">IFERROR(H11/H15,"-")</f>
        <v>8.7519741992552011E-2</v>
      </c>
      <c r="J11" s="113">
        <v>1136</v>
      </c>
      <c r="K11" s="25">
        <f t="shared" ref="K11" si="8">IFERROR(J11/J15,"-")</f>
        <v>0.59789473684210526</v>
      </c>
      <c r="L11" s="113">
        <f t="shared" si="5"/>
        <v>40207.37147887324</v>
      </c>
      <c r="M11" s="81">
        <f t="shared" si="6"/>
        <v>7.3347107438016534E-2</v>
      </c>
      <c r="P11" s="99">
        <v>8</v>
      </c>
      <c r="Q11" s="42" t="s">
        <v>52</v>
      </c>
      <c r="R11" s="100">
        <f>'市区町村別_在宅(医科)'!BO14</f>
        <v>10094</v>
      </c>
    </row>
    <row r="12" spans="2:18" ht="24.95" customHeight="1">
      <c r="B12" s="222"/>
      <c r="C12" s="282"/>
      <c r="D12" s="286"/>
      <c r="E12" s="106">
        <v>3</v>
      </c>
      <c r="F12" s="109" t="s">
        <v>206</v>
      </c>
      <c r="G12" s="29" t="s">
        <v>207</v>
      </c>
      <c r="H12" s="175">
        <v>89651725</v>
      </c>
      <c r="I12" s="25">
        <f t="shared" ref="I12" si="9">IFERROR(H12/H15,"-")</f>
        <v>0.17178319075283488</v>
      </c>
      <c r="J12" s="113">
        <v>953</v>
      </c>
      <c r="K12" s="25">
        <f t="shared" ref="K12" si="10">IFERROR(J12/J15,"-")</f>
        <v>0.50157894736842101</v>
      </c>
      <c r="L12" s="113">
        <f t="shared" si="5"/>
        <v>94073.163693599156</v>
      </c>
      <c r="M12" s="81">
        <f t="shared" si="6"/>
        <v>6.1531508264462811E-2</v>
      </c>
      <c r="P12" s="99">
        <v>9</v>
      </c>
      <c r="Q12" s="42" t="s">
        <v>88</v>
      </c>
      <c r="R12" s="100">
        <f>'市区町村別_在宅(医科)'!BO15</f>
        <v>6537</v>
      </c>
    </row>
    <row r="13" spans="2:18" ht="24.95" customHeight="1">
      <c r="B13" s="222"/>
      <c r="C13" s="282"/>
      <c r="D13" s="286"/>
      <c r="E13" s="106">
        <v>4</v>
      </c>
      <c r="F13" s="109" t="s">
        <v>228</v>
      </c>
      <c r="G13" s="29" t="s">
        <v>229</v>
      </c>
      <c r="H13" s="175">
        <v>26660607</v>
      </c>
      <c r="I13" s="25">
        <f t="shared" ref="I13" si="11">IFERROR(H13/H15,"-")</f>
        <v>5.108484123275224E-2</v>
      </c>
      <c r="J13" s="113">
        <v>756</v>
      </c>
      <c r="K13" s="25">
        <f t="shared" ref="K13" si="12">IFERROR(J13/J15,"-")</f>
        <v>0.39789473684210525</v>
      </c>
      <c r="L13" s="113">
        <f t="shared" si="5"/>
        <v>35265.353174603173</v>
      </c>
      <c r="M13" s="81">
        <f t="shared" si="6"/>
        <v>4.8811983471074377E-2</v>
      </c>
      <c r="P13" s="99">
        <v>10</v>
      </c>
      <c r="Q13" s="42" t="s">
        <v>53</v>
      </c>
      <c r="R13" s="100">
        <f>'市区町村別_在宅(医科)'!BO16</f>
        <v>14759</v>
      </c>
    </row>
    <row r="14" spans="2:18" ht="24.95" customHeight="1">
      <c r="B14" s="222"/>
      <c r="C14" s="282"/>
      <c r="D14" s="286"/>
      <c r="E14" s="107">
        <v>5</v>
      </c>
      <c r="F14" s="110" t="s">
        <v>212</v>
      </c>
      <c r="G14" s="30" t="s">
        <v>213</v>
      </c>
      <c r="H14" s="176">
        <v>39658412</v>
      </c>
      <c r="I14" s="40">
        <f t="shared" ref="I14" si="13">IFERROR(H14/H15,"-")</f>
        <v>7.5990155834151724E-2</v>
      </c>
      <c r="J14" s="114">
        <v>720</v>
      </c>
      <c r="K14" s="40">
        <f t="shared" ref="K14" si="14">IFERROR(J14/J15,"-")</f>
        <v>0.37894736842105264</v>
      </c>
      <c r="L14" s="114">
        <f t="shared" si="5"/>
        <v>55081.12777777778</v>
      </c>
      <c r="M14" s="82">
        <f t="shared" si="6"/>
        <v>4.6487603305785122E-2</v>
      </c>
      <c r="P14" s="99">
        <v>11</v>
      </c>
      <c r="Q14" s="42" t="s">
        <v>54</v>
      </c>
      <c r="R14" s="100">
        <f>'市区町村別_在宅(医科)'!BO17</f>
        <v>25098</v>
      </c>
    </row>
    <row r="15" spans="2:18" ht="24.95" customHeight="1">
      <c r="B15" s="223"/>
      <c r="C15" s="283"/>
      <c r="D15" s="287"/>
      <c r="E15" s="125" t="s">
        <v>107</v>
      </c>
      <c r="F15" s="31"/>
      <c r="G15" s="32"/>
      <c r="H15" s="177">
        <v>521888810</v>
      </c>
      <c r="I15" s="26" t="s">
        <v>196</v>
      </c>
      <c r="J15" s="142">
        <v>1900</v>
      </c>
      <c r="K15" s="26" t="s">
        <v>105</v>
      </c>
      <c r="L15" s="142">
        <f t="shared" si="5"/>
        <v>274678.3210526316</v>
      </c>
      <c r="M15" s="83">
        <f t="shared" si="6"/>
        <v>0.12267561983471074</v>
      </c>
      <c r="P15" s="99">
        <v>12</v>
      </c>
      <c r="Q15" s="42" t="s">
        <v>89</v>
      </c>
      <c r="R15" s="100">
        <f>'市区町村別_在宅(医科)'!BO18</f>
        <v>12972</v>
      </c>
    </row>
    <row r="16" spans="2:18" ht="24.95" customHeight="1">
      <c r="B16" s="247">
        <v>3</v>
      </c>
      <c r="C16" s="281" t="s">
        <v>83</v>
      </c>
      <c r="D16" s="285">
        <f t="shared" ref="D16" si="15">VLOOKUP(C16,$Q$4:$R$77,2,FALSE)</f>
        <v>9729</v>
      </c>
      <c r="E16" s="105">
        <v>1</v>
      </c>
      <c r="F16" s="108" t="s">
        <v>208</v>
      </c>
      <c r="G16" s="111" t="s">
        <v>209</v>
      </c>
      <c r="H16" s="174">
        <v>47785275</v>
      </c>
      <c r="I16" s="24">
        <f t="shared" ref="I16" si="16">IFERROR(H16/H21,"-")</f>
        <v>0.1330056794782255</v>
      </c>
      <c r="J16" s="112">
        <v>896</v>
      </c>
      <c r="K16" s="24">
        <f t="shared" ref="K16" si="17">IFERROR(J16/J21,"-")</f>
        <v>0.69727626459143965</v>
      </c>
      <c r="L16" s="112">
        <f t="shared" si="5"/>
        <v>53331.780133928572</v>
      </c>
      <c r="M16" s="80">
        <f t="shared" ref="M16:M21" si="18">IFERROR(J16/$R$6,0)</f>
        <v>9.2095796073594402E-2</v>
      </c>
      <c r="P16" s="99">
        <v>13</v>
      </c>
      <c r="Q16" s="42" t="s">
        <v>90</v>
      </c>
      <c r="R16" s="100">
        <f>'市区町村別_在宅(医科)'!BO19</f>
        <v>22027</v>
      </c>
    </row>
    <row r="17" spans="2:18" ht="24.95" customHeight="1">
      <c r="B17" s="222"/>
      <c r="C17" s="282"/>
      <c r="D17" s="286"/>
      <c r="E17" s="106">
        <v>2</v>
      </c>
      <c r="F17" s="109" t="s">
        <v>210</v>
      </c>
      <c r="G17" s="28" t="s">
        <v>211</v>
      </c>
      <c r="H17" s="175">
        <v>22058184</v>
      </c>
      <c r="I17" s="25">
        <f t="shared" ref="I17" si="19">IFERROR(H17/H21,"-")</f>
        <v>6.1396816299073759E-2</v>
      </c>
      <c r="J17" s="113">
        <v>750</v>
      </c>
      <c r="K17" s="25">
        <f t="shared" ref="K17" si="20">IFERROR(J17/J21,"-")</f>
        <v>0.58365758754863817</v>
      </c>
      <c r="L17" s="113">
        <f t="shared" si="5"/>
        <v>29410.912</v>
      </c>
      <c r="M17" s="81">
        <f t="shared" si="18"/>
        <v>7.70891150169596E-2</v>
      </c>
      <c r="P17" s="99">
        <v>14</v>
      </c>
      <c r="Q17" s="42" t="s">
        <v>91</v>
      </c>
      <c r="R17" s="100">
        <f>'市区町村別_在宅(医科)'!BO20</f>
        <v>16994</v>
      </c>
    </row>
    <row r="18" spans="2:18" ht="24.95" customHeight="1">
      <c r="B18" s="222"/>
      <c r="C18" s="282"/>
      <c r="D18" s="286"/>
      <c r="E18" s="106">
        <v>3</v>
      </c>
      <c r="F18" s="109" t="s">
        <v>206</v>
      </c>
      <c r="G18" s="29" t="s">
        <v>207</v>
      </c>
      <c r="H18" s="175">
        <v>61110349</v>
      </c>
      <c r="I18" s="25">
        <f t="shared" ref="I18" si="21">IFERROR(H18/H21,"-")</f>
        <v>0.17009473089558441</v>
      </c>
      <c r="J18" s="113">
        <v>672</v>
      </c>
      <c r="K18" s="25">
        <f t="shared" ref="K18" si="22">IFERROR(J18/J21,"-")</f>
        <v>0.5229571984435798</v>
      </c>
      <c r="L18" s="113">
        <f t="shared" si="5"/>
        <v>90938.019345238092</v>
      </c>
      <c r="M18" s="81">
        <f t="shared" si="18"/>
        <v>6.9071847055195812E-2</v>
      </c>
      <c r="P18" s="99">
        <v>15</v>
      </c>
      <c r="Q18" s="42" t="s">
        <v>92</v>
      </c>
      <c r="R18" s="100">
        <f>'市区町村別_在宅(医科)'!BO21</f>
        <v>27763</v>
      </c>
    </row>
    <row r="19" spans="2:18" ht="24.95" customHeight="1">
      <c r="B19" s="222"/>
      <c r="C19" s="282"/>
      <c r="D19" s="286"/>
      <c r="E19" s="106">
        <v>4</v>
      </c>
      <c r="F19" s="109" t="s">
        <v>212</v>
      </c>
      <c r="G19" s="29" t="s">
        <v>213</v>
      </c>
      <c r="H19" s="175">
        <v>27342789</v>
      </c>
      <c r="I19" s="25">
        <f t="shared" ref="I19" si="23">IFERROR(H19/H21,"-")</f>
        <v>7.6106001896499492E-2</v>
      </c>
      <c r="J19" s="113">
        <v>583</v>
      </c>
      <c r="K19" s="25">
        <f t="shared" ref="K19" si="24">IFERROR(J19/J21,"-")</f>
        <v>0.45369649805447471</v>
      </c>
      <c r="L19" s="113">
        <f t="shared" si="5"/>
        <v>46900.152658662089</v>
      </c>
      <c r="M19" s="81">
        <f t="shared" si="18"/>
        <v>5.9923938739849934E-2</v>
      </c>
      <c r="P19" s="99">
        <v>16</v>
      </c>
      <c r="Q19" s="42" t="s">
        <v>55</v>
      </c>
      <c r="R19" s="100">
        <f>'市区町村別_在宅(医科)'!BO22</f>
        <v>18326</v>
      </c>
    </row>
    <row r="20" spans="2:18" ht="24.95" customHeight="1">
      <c r="B20" s="222"/>
      <c r="C20" s="282"/>
      <c r="D20" s="286"/>
      <c r="E20" s="107">
        <v>5</v>
      </c>
      <c r="F20" s="110" t="s">
        <v>228</v>
      </c>
      <c r="G20" s="30" t="s">
        <v>229</v>
      </c>
      <c r="H20" s="176">
        <v>18228948</v>
      </c>
      <c r="I20" s="40">
        <f t="shared" ref="I20" si="25">IFERROR(H20/H21,"-")</f>
        <v>5.0738509193747228E-2</v>
      </c>
      <c r="J20" s="114">
        <v>571</v>
      </c>
      <c r="K20" s="40">
        <f t="shared" ref="K20" si="26">IFERROR(J20/J21,"-")</f>
        <v>0.44435797665369647</v>
      </c>
      <c r="L20" s="114">
        <f t="shared" si="5"/>
        <v>31924.60245183888</v>
      </c>
      <c r="M20" s="82">
        <f t="shared" si="18"/>
        <v>5.8690512899578579E-2</v>
      </c>
      <c r="P20" s="99">
        <v>17</v>
      </c>
      <c r="Q20" s="42" t="s">
        <v>93</v>
      </c>
      <c r="R20" s="100">
        <f>'市区町村別_在宅(医科)'!BO23</f>
        <v>25948</v>
      </c>
    </row>
    <row r="21" spans="2:18" ht="24.95" customHeight="1">
      <c r="B21" s="223"/>
      <c r="C21" s="283"/>
      <c r="D21" s="287"/>
      <c r="E21" s="125" t="s">
        <v>107</v>
      </c>
      <c r="F21" s="31"/>
      <c r="G21" s="32"/>
      <c r="H21" s="177">
        <v>359272440</v>
      </c>
      <c r="I21" s="26" t="s">
        <v>196</v>
      </c>
      <c r="J21" s="142">
        <v>1285</v>
      </c>
      <c r="K21" s="26" t="s">
        <v>105</v>
      </c>
      <c r="L21" s="142">
        <f t="shared" si="5"/>
        <v>279589.44747081713</v>
      </c>
      <c r="M21" s="83">
        <f t="shared" si="18"/>
        <v>0.13207935039572413</v>
      </c>
      <c r="P21" s="99">
        <v>18</v>
      </c>
      <c r="Q21" s="42" t="s">
        <v>56</v>
      </c>
      <c r="R21" s="100">
        <f>'市区町村別_在宅(医科)'!BO24</f>
        <v>23197</v>
      </c>
    </row>
    <row r="22" spans="2:18" ht="24.95" customHeight="1">
      <c r="B22" s="247">
        <v>4</v>
      </c>
      <c r="C22" s="281" t="s">
        <v>84</v>
      </c>
      <c r="D22" s="285">
        <f t="shared" ref="D22" si="27">VLOOKUP(C22,$Q$4:$R$77,2,FALSE)</f>
        <v>10808</v>
      </c>
      <c r="E22" s="105">
        <v>1</v>
      </c>
      <c r="F22" s="108" t="s">
        <v>208</v>
      </c>
      <c r="G22" s="111" t="s">
        <v>209</v>
      </c>
      <c r="H22" s="174">
        <v>43586098</v>
      </c>
      <c r="I22" s="24">
        <f t="shared" ref="I22" si="28">IFERROR(H22/H27,"-")</f>
        <v>0.13980852184046955</v>
      </c>
      <c r="J22" s="112">
        <v>750</v>
      </c>
      <c r="K22" s="24">
        <f t="shared" ref="K22" si="29">IFERROR(J22/J27,"-")</f>
        <v>0.65847234416154521</v>
      </c>
      <c r="L22" s="112">
        <f t="shared" si="5"/>
        <v>58114.797333333336</v>
      </c>
      <c r="M22" s="80">
        <f t="shared" ref="M22:M27" si="30">IFERROR(J22/$R$7,0)</f>
        <v>6.9393042190969659E-2</v>
      </c>
      <c r="P22" s="99">
        <v>19</v>
      </c>
      <c r="Q22" s="42" t="s">
        <v>94</v>
      </c>
      <c r="R22" s="100">
        <f>'市区町村別_在宅(医科)'!BO25</f>
        <v>16046</v>
      </c>
    </row>
    <row r="23" spans="2:18" ht="24.95" customHeight="1">
      <c r="B23" s="222"/>
      <c r="C23" s="282"/>
      <c r="D23" s="286"/>
      <c r="E23" s="106">
        <v>2</v>
      </c>
      <c r="F23" s="109" t="s">
        <v>210</v>
      </c>
      <c r="G23" s="28" t="s">
        <v>211</v>
      </c>
      <c r="H23" s="175">
        <v>24229199</v>
      </c>
      <c r="I23" s="25">
        <f t="shared" ref="I23" si="31">IFERROR(H23/H27,"-")</f>
        <v>7.7718553690412556E-2</v>
      </c>
      <c r="J23" s="113">
        <v>692</v>
      </c>
      <c r="K23" s="25">
        <f t="shared" ref="K23" si="32">IFERROR(J23/J27,"-")</f>
        <v>0.60755048287971902</v>
      </c>
      <c r="L23" s="113">
        <f t="shared" si="5"/>
        <v>35013.293352601155</v>
      </c>
      <c r="M23" s="81">
        <f t="shared" si="30"/>
        <v>6.4026646928201328E-2</v>
      </c>
      <c r="P23" s="99">
        <v>20</v>
      </c>
      <c r="Q23" s="42" t="s">
        <v>95</v>
      </c>
      <c r="R23" s="100">
        <f>'市区町村別_在宅(医科)'!BO26</f>
        <v>25098</v>
      </c>
    </row>
    <row r="24" spans="2:18" ht="24.95" customHeight="1">
      <c r="B24" s="222"/>
      <c r="C24" s="282"/>
      <c r="D24" s="286"/>
      <c r="E24" s="106">
        <v>3</v>
      </c>
      <c r="F24" s="109" t="s">
        <v>206</v>
      </c>
      <c r="G24" s="29" t="s">
        <v>207</v>
      </c>
      <c r="H24" s="175">
        <v>60116187</v>
      </c>
      <c r="I24" s="25">
        <f t="shared" ref="I24" si="33">IFERROR(H24/H27,"-")</f>
        <v>0.19283110048427027</v>
      </c>
      <c r="J24" s="113">
        <v>603</v>
      </c>
      <c r="K24" s="25">
        <f t="shared" ref="K24" si="34">IFERROR(J24/J27,"-")</f>
        <v>0.52941176470588236</v>
      </c>
      <c r="L24" s="113">
        <f t="shared" si="5"/>
        <v>99695.169154228861</v>
      </c>
      <c r="M24" s="81">
        <f t="shared" si="30"/>
        <v>5.57920059215396E-2</v>
      </c>
      <c r="P24" s="99">
        <v>21</v>
      </c>
      <c r="Q24" s="42" t="s">
        <v>96</v>
      </c>
      <c r="R24" s="100">
        <f>'市区町村別_在宅(医科)'!BO27</f>
        <v>16365</v>
      </c>
    </row>
    <row r="25" spans="2:18" ht="24.95" customHeight="1">
      <c r="B25" s="222"/>
      <c r="C25" s="282"/>
      <c r="D25" s="286"/>
      <c r="E25" s="106">
        <v>4</v>
      </c>
      <c r="F25" s="109" t="s">
        <v>212</v>
      </c>
      <c r="G25" s="29" t="s">
        <v>213</v>
      </c>
      <c r="H25" s="175">
        <v>24735221</v>
      </c>
      <c r="I25" s="25">
        <f t="shared" ref="I25" si="35">IFERROR(H25/H27,"-")</f>
        <v>7.9341690219834338E-2</v>
      </c>
      <c r="J25" s="113">
        <v>498</v>
      </c>
      <c r="K25" s="25">
        <f t="shared" ref="K25" si="36">IFERROR(J25/J27,"-")</f>
        <v>0.43722563652326601</v>
      </c>
      <c r="L25" s="113">
        <f t="shared" si="5"/>
        <v>49669.118473895585</v>
      </c>
      <c r="M25" s="81">
        <f t="shared" si="30"/>
        <v>4.6076980014803849E-2</v>
      </c>
      <c r="P25" s="99">
        <v>22</v>
      </c>
      <c r="Q25" s="42" t="s">
        <v>57</v>
      </c>
      <c r="R25" s="100">
        <f>'市区町村別_在宅(医科)'!BO28</f>
        <v>21781</v>
      </c>
    </row>
    <row r="26" spans="2:18" ht="24.95" customHeight="1">
      <c r="B26" s="222"/>
      <c r="C26" s="282"/>
      <c r="D26" s="286"/>
      <c r="E26" s="107">
        <v>5</v>
      </c>
      <c r="F26" s="110" t="s">
        <v>228</v>
      </c>
      <c r="G26" s="30" t="s">
        <v>229</v>
      </c>
      <c r="H26" s="176">
        <v>10709283</v>
      </c>
      <c r="I26" s="40">
        <f t="shared" ref="I26" si="37">IFERROR(H26/H27,"-")</f>
        <v>3.4351527090157721E-2</v>
      </c>
      <c r="J26" s="114">
        <v>431</v>
      </c>
      <c r="K26" s="40">
        <f t="shared" ref="K26" si="38">IFERROR(J26/J27,"-")</f>
        <v>0.3784021071115013</v>
      </c>
      <c r="L26" s="114">
        <f t="shared" si="5"/>
        <v>24847.524361948956</v>
      </c>
      <c r="M26" s="82">
        <f t="shared" si="30"/>
        <v>3.9877868245743894E-2</v>
      </c>
      <c r="P26" s="99">
        <v>23</v>
      </c>
      <c r="Q26" s="42" t="s">
        <v>97</v>
      </c>
      <c r="R26" s="100">
        <f>'市区町村別_在宅(医科)'!BO29</f>
        <v>33821</v>
      </c>
    </row>
    <row r="27" spans="2:18" ht="24.95" customHeight="1">
      <c r="B27" s="223"/>
      <c r="C27" s="283"/>
      <c r="D27" s="287"/>
      <c r="E27" s="125" t="s">
        <v>107</v>
      </c>
      <c r="F27" s="31"/>
      <c r="G27" s="32"/>
      <c r="H27" s="177">
        <v>311755660</v>
      </c>
      <c r="I27" s="26" t="s">
        <v>196</v>
      </c>
      <c r="J27" s="142">
        <v>1139</v>
      </c>
      <c r="K27" s="26" t="s">
        <v>105</v>
      </c>
      <c r="L27" s="142">
        <f t="shared" si="5"/>
        <v>273709.97366110625</v>
      </c>
      <c r="M27" s="83">
        <f t="shared" si="30"/>
        <v>0.10538490007401924</v>
      </c>
      <c r="P27" s="99">
        <v>24</v>
      </c>
      <c r="Q27" s="42" t="s">
        <v>98</v>
      </c>
      <c r="R27" s="100">
        <f>'市区町村別_在宅(医科)'!BO30</f>
        <v>15444</v>
      </c>
    </row>
    <row r="28" spans="2:18" ht="24.95" customHeight="1">
      <c r="B28" s="247">
        <v>5</v>
      </c>
      <c r="C28" s="281" t="s">
        <v>85</v>
      </c>
      <c r="D28" s="285">
        <f t="shared" ref="D28" si="39">VLOOKUP(C28,$Q$4:$R$77,2,FALSE)</f>
        <v>9963</v>
      </c>
      <c r="E28" s="105">
        <v>1</v>
      </c>
      <c r="F28" s="108" t="s">
        <v>208</v>
      </c>
      <c r="G28" s="111" t="s">
        <v>209</v>
      </c>
      <c r="H28" s="174">
        <v>42908230</v>
      </c>
      <c r="I28" s="24">
        <f t="shared" ref="I28" si="40">IFERROR(H28/H33,"-")</f>
        <v>0.12947399224584452</v>
      </c>
      <c r="J28" s="112">
        <v>735</v>
      </c>
      <c r="K28" s="24">
        <f t="shared" ref="K28" si="41">IFERROR(J28/J33,"-")</f>
        <v>0.68627450980392157</v>
      </c>
      <c r="L28" s="112">
        <f t="shared" si="5"/>
        <v>58378.544217687078</v>
      </c>
      <c r="M28" s="80">
        <f t="shared" ref="M28:M33" si="42">IFERROR(J28/$R$8,0)</f>
        <v>7.3772959951821745E-2</v>
      </c>
      <c r="P28" s="99">
        <v>25</v>
      </c>
      <c r="Q28" s="42" t="s">
        <v>99</v>
      </c>
      <c r="R28" s="100">
        <f>'市区町村別_在宅(医科)'!BO31</f>
        <v>10686</v>
      </c>
    </row>
    <row r="29" spans="2:18" ht="24.95" customHeight="1">
      <c r="B29" s="222"/>
      <c r="C29" s="282"/>
      <c r="D29" s="286"/>
      <c r="E29" s="106">
        <v>2</v>
      </c>
      <c r="F29" s="109" t="s">
        <v>210</v>
      </c>
      <c r="G29" s="28" t="s">
        <v>211</v>
      </c>
      <c r="H29" s="175">
        <v>21693688</v>
      </c>
      <c r="I29" s="25">
        <f t="shared" ref="I29" si="43">IFERROR(H29/H33,"-")</f>
        <v>6.5459898762912624E-2</v>
      </c>
      <c r="J29" s="113">
        <v>637</v>
      </c>
      <c r="K29" s="25">
        <f t="shared" ref="K29" si="44">IFERROR(J29/J33,"-")</f>
        <v>0.59477124183006536</v>
      </c>
      <c r="L29" s="113">
        <f t="shared" si="5"/>
        <v>34056.025117739402</v>
      </c>
      <c r="M29" s="81">
        <f t="shared" si="42"/>
        <v>6.3936565291578845E-2</v>
      </c>
      <c r="P29" s="99">
        <v>26</v>
      </c>
      <c r="Q29" s="42" t="s">
        <v>31</v>
      </c>
      <c r="R29" s="100">
        <f>'市区町村別_在宅(医科)'!BO32</f>
        <v>146909</v>
      </c>
    </row>
    <row r="30" spans="2:18" ht="24.95" customHeight="1">
      <c r="B30" s="222"/>
      <c r="C30" s="282"/>
      <c r="D30" s="286"/>
      <c r="E30" s="106">
        <v>3</v>
      </c>
      <c r="F30" s="109" t="s">
        <v>206</v>
      </c>
      <c r="G30" s="29" t="s">
        <v>207</v>
      </c>
      <c r="H30" s="175">
        <v>57508852</v>
      </c>
      <c r="I30" s="25">
        <f t="shared" ref="I30" si="45">IFERROR(H30/H33,"-")</f>
        <v>0.1735308274873007</v>
      </c>
      <c r="J30" s="113">
        <v>563</v>
      </c>
      <c r="K30" s="25">
        <f t="shared" ref="K30" si="46">IFERROR(J30/J33,"-")</f>
        <v>0.52567693744164334</v>
      </c>
      <c r="L30" s="113">
        <f t="shared" si="5"/>
        <v>102147.16163410302</v>
      </c>
      <c r="M30" s="81">
        <f t="shared" si="42"/>
        <v>5.650908360935461E-2</v>
      </c>
      <c r="P30" s="99">
        <v>27</v>
      </c>
      <c r="Q30" s="42" t="s">
        <v>32</v>
      </c>
      <c r="R30" s="100">
        <f>'市区町村別_在宅(医科)'!BO33</f>
        <v>24767</v>
      </c>
    </row>
    <row r="31" spans="2:18" ht="24.95" customHeight="1">
      <c r="B31" s="222"/>
      <c r="C31" s="282"/>
      <c r="D31" s="286"/>
      <c r="E31" s="106">
        <v>4</v>
      </c>
      <c r="F31" s="109" t="s">
        <v>212</v>
      </c>
      <c r="G31" s="29" t="s">
        <v>213</v>
      </c>
      <c r="H31" s="175">
        <v>18430923</v>
      </c>
      <c r="I31" s="25">
        <f t="shared" ref="I31" si="47">IFERROR(H31/H33,"-")</f>
        <v>5.5614626415159928E-2</v>
      </c>
      <c r="J31" s="113">
        <v>473</v>
      </c>
      <c r="K31" s="25">
        <f t="shared" ref="K31" si="48">IFERROR(J31/J33,"-")</f>
        <v>0.44164332399626516</v>
      </c>
      <c r="L31" s="113">
        <f t="shared" si="5"/>
        <v>38966.010570824525</v>
      </c>
      <c r="M31" s="81">
        <f t="shared" si="42"/>
        <v>4.7475659941784605E-2</v>
      </c>
      <c r="P31" s="99">
        <v>28</v>
      </c>
      <c r="Q31" s="42" t="s">
        <v>33</v>
      </c>
      <c r="R31" s="100">
        <f>'市区町村別_在宅(医科)'!BO34</f>
        <v>21008</v>
      </c>
    </row>
    <row r="32" spans="2:18" ht="24.95" customHeight="1">
      <c r="B32" s="222"/>
      <c r="C32" s="282"/>
      <c r="D32" s="286"/>
      <c r="E32" s="107">
        <v>5</v>
      </c>
      <c r="F32" s="110" t="s">
        <v>228</v>
      </c>
      <c r="G32" s="30" t="s">
        <v>229</v>
      </c>
      <c r="H32" s="176">
        <v>18695752</v>
      </c>
      <c r="I32" s="40">
        <f t="shared" ref="I32" si="49">IFERROR(H32/H33,"-")</f>
        <v>5.6413738098221075E-2</v>
      </c>
      <c r="J32" s="114">
        <v>450</v>
      </c>
      <c r="K32" s="40">
        <f t="shared" ref="K32" si="50">IFERROR(J32/J33,"-")</f>
        <v>0.42016806722689076</v>
      </c>
      <c r="L32" s="114">
        <f t="shared" si="5"/>
        <v>41546.115555555552</v>
      </c>
      <c r="M32" s="82">
        <f t="shared" si="42"/>
        <v>4.5167118337850046E-2</v>
      </c>
      <c r="P32" s="99">
        <v>29</v>
      </c>
      <c r="Q32" s="42" t="s">
        <v>34</v>
      </c>
      <c r="R32" s="100">
        <f>'市区町村別_在宅(医科)'!BO35</f>
        <v>17258</v>
      </c>
    </row>
    <row r="33" spans="2:18" ht="24.95" customHeight="1">
      <c r="B33" s="223"/>
      <c r="C33" s="283"/>
      <c r="D33" s="287"/>
      <c r="E33" s="125" t="s">
        <v>107</v>
      </c>
      <c r="F33" s="31"/>
      <c r="G33" s="32"/>
      <c r="H33" s="177">
        <v>331404240</v>
      </c>
      <c r="I33" s="26" t="s">
        <v>196</v>
      </c>
      <c r="J33" s="142">
        <v>1071</v>
      </c>
      <c r="K33" s="26" t="s">
        <v>105</v>
      </c>
      <c r="L33" s="142">
        <f t="shared" si="5"/>
        <v>309434.39775910362</v>
      </c>
      <c r="M33" s="83">
        <f t="shared" si="42"/>
        <v>0.10749774164408311</v>
      </c>
      <c r="P33" s="99">
        <v>30</v>
      </c>
      <c r="Q33" s="42" t="s">
        <v>35</v>
      </c>
      <c r="R33" s="100">
        <f>'市区町村別_在宅(医科)'!BO36</f>
        <v>23108</v>
      </c>
    </row>
    <row r="34" spans="2:18" ht="24.95" customHeight="1">
      <c r="B34" s="247">
        <v>6</v>
      </c>
      <c r="C34" s="281" t="s">
        <v>86</v>
      </c>
      <c r="D34" s="285">
        <f t="shared" ref="D34" si="51">VLOOKUP(C34,$Q$4:$R$77,2,FALSE)</f>
        <v>13283</v>
      </c>
      <c r="E34" s="105">
        <v>1</v>
      </c>
      <c r="F34" s="108" t="s">
        <v>208</v>
      </c>
      <c r="G34" s="111" t="s">
        <v>209</v>
      </c>
      <c r="H34" s="174">
        <v>55442528</v>
      </c>
      <c r="I34" s="24">
        <f t="shared" ref="I34" si="52">IFERROR(H34/H39,"-")</f>
        <v>0.14628560862473708</v>
      </c>
      <c r="J34" s="112">
        <v>790</v>
      </c>
      <c r="K34" s="24">
        <f t="shared" ref="K34" si="53">IFERROR(J34/J39,"-")</f>
        <v>0.6997342781222321</v>
      </c>
      <c r="L34" s="112">
        <f t="shared" si="5"/>
        <v>70180.415189873413</v>
      </c>
      <c r="M34" s="80">
        <f t="shared" ref="M34:M39" si="54">IFERROR(J34/$R$9,0)</f>
        <v>5.9474516299028835E-2</v>
      </c>
      <c r="P34" s="99">
        <v>31</v>
      </c>
      <c r="Q34" s="42" t="s">
        <v>36</v>
      </c>
      <c r="R34" s="100">
        <f>'市区町村別_在宅(医科)'!BO37</f>
        <v>31562</v>
      </c>
    </row>
    <row r="35" spans="2:18" ht="24.95" customHeight="1">
      <c r="B35" s="222"/>
      <c r="C35" s="282"/>
      <c r="D35" s="286"/>
      <c r="E35" s="106">
        <v>2</v>
      </c>
      <c r="F35" s="109" t="s">
        <v>210</v>
      </c>
      <c r="G35" s="28" t="s">
        <v>211</v>
      </c>
      <c r="H35" s="175">
        <v>25264394</v>
      </c>
      <c r="I35" s="25">
        <f t="shared" ref="I35" si="55">IFERROR(H35/H39,"-")</f>
        <v>6.6660330727075723E-2</v>
      </c>
      <c r="J35" s="113">
        <v>649</v>
      </c>
      <c r="K35" s="25">
        <f t="shared" ref="K35" si="56">IFERROR(J35/J39,"-")</f>
        <v>0.57484499557130209</v>
      </c>
      <c r="L35" s="113">
        <f t="shared" si="5"/>
        <v>38928.187981510018</v>
      </c>
      <c r="M35" s="81">
        <f t="shared" si="54"/>
        <v>4.8859444402619891E-2</v>
      </c>
      <c r="P35" s="99">
        <v>32</v>
      </c>
      <c r="Q35" s="42" t="s">
        <v>37</v>
      </c>
      <c r="R35" s="100">
        <f>'市区町村別_在宅(医科)'!BO38</f>
        <v>25703</v>
      </c>
    </row>
    <row r="36" spans="2:18" ht="24.95" customHeight="1">
      <c r="B36" s="222"/>
      <c r="C36" s="282"/>
      <c r="D36" s="286"/>
      <c r="E36" s="106">
        <v>3</v>
      </c>
      <c r="F36" s="109" t="s">
        <v>206</v>
      </c>
      <c r="G36" s="29" t="s">
        <v>207</v>
      </c>
      <c r="H36" s="175">
        <v>53382409</v>
      </c>
      <c r="I36" s="25">
        <f t="shared" ref="I36" si="57">IFERROR(H36/H39,"-")</f>
        <v>0.1408499661202253</v>
      </c>
      <c r="J36" s="113">
        <v>563</v>
      </c>
      <c r="K36" s="25">
        <f t="shared" ref="K36" si="58">IFERROR(J36/J39,"-")</f>
        <v>0.49867139061116034</v>
      </c>
      <c r="L36" s="113">
        <f t="shared" si="5"/>
        <v>94817.777975133213</v>
      </c>
      <c r="M36" s="81">
        <f t="shared" si="54"/>
        <v>4.2385003387788903E-2</v>
      </c>
      <c r="P36" s="99">
        <v>33</v>
      </c>
      <c r="Q36" s="42" t="s">
        <v>38</v>
      </c>
      <c r="R36" s="100">
        <f>'市区町村別_在宅(医科)'!BO39</f>
        <v>7555</v>
      </c>
    </row>
    <row r="37" spans="2:18" ht="24.95" customHeight="1">
      <c r="B37" s="222"/>
      <c r="C37" s="282"/>
      <c r="D37" s="286"/>
      <c r="E37" s="106">
        <v>4</v>
      </c>
      <c r="F37" s="109" t="s">
        <v>212</v>
      </c>
      <c r="G37" s="29" t="s">
        <v>213</v>
      </c>
      <c r="H37" s="175">
        <v>24978460</v>
      </c>
      <c r="I37" s="25">
        <f t="shared" ref="I37" si="59">IFERROR(H37/H39,"-")</f>
        <v>6.590589129717625E-2</v>
      </c>
      <c r="J37" s="113">
        <v>495</v>
      </c>
      <c r="K37" s="25">
        <f t="shared" ref="K37" si="60">IFERROR(J37/J39,"-")</f>
        <v>0.43844109831709477</v>
      </c>
      <c r="L37" s="113">
        <f t="shared" si="5"/>
        <v>50461.535353535357</v>
      </c>
      <c r="M37" s="81">
        <f t="shared" si="54"/>
        <v>3.7265677934201609E-2</v>
      </c>
      <c r="P37" s="99">
        <v>34</v>
      </c>
      <c r="Q37" s="42" t="s">
        <v>39</v>
      </c>
      <c r="R37" s="100">
        <f>'市区町村別_在宅(医科)'!BO40</f>
        <v>32422</v>
      </c>
    </row>
    <row r="38" spans="2:18" ht="24.95" customHeight="1">
      <c r="B38" s="222"/>
      <c r="C38" s="282"/>
      <c r="D38" s="286"/>
      <c r="E38" s="107">
        <v>5</v>
      </c>
      <c r="F38" s="110" t="s">
        <v>232</v>
      </c>
      <c r="G38" s="30" t="s">
        <v>233</v>
      </c>
      <c r="H38" s="176">
        <v>10174724</v>
      </c>
      <c r="I38" s="40">
        <f t="shared" ref="I38" si="61">IFERROR(H38/H39,"-")</f>
        <v>2.684610075732332E-2</v>
      </c>
      <c r="J38" s="114">
        <v>476</v>
      </c>
      <c r="K38" s="40">
        <f t="shared" ref="K38" si="62">IFERROR(J38/J39,"-")</f>
        <v>0.42161204605845881</v>
      </c>
      <c r="L38" s="114">
        <f t="shared" si="5"/>
        <v>21375.470588235294</v>
      </c>
      <c r="M38" s="82">
        <f t="shared" si="54"/>
        <v>3.5835278175111042E-2</v>
      </c>
      <c r="P38" s="99">
        <v>35</v>
      </c>
      <c r="Q38" s="42" t="s">
        <v>2</v>
      </c>
      <c r="R38" s="100">
        <f>'市区町村別_在宅(医科)'!BO41</f>
        <v>66353</v>
      </c>
    </row>
    <row r="39" spans="2:18" ht="24.95" customHeight="1">
      <c r="B39" s="223"/>
      <c r="C39" s="283"/>
      <c r="D39" s="287"/>
      <c r="E39" s="125" t="s">
        <v>107</v>
      </c>
      <c r="F39" s="31"/>
      <c r="G39" s="32"/>
      <c r="H39" s="177">
        <v>379001930</v>
      </c>
      <c r="I39" s="26" t="s">
        <v>196</v>
      </c>
      <c r="J39" s="142">
        <v>1129</v>
      </c>
      <c r="K39" s="26" t="s">
        <v>105</v>
      </c>
      <c r="L39" s="142">
        <f t="shared" si="5"/>
        <v>335697.01505757309</v>
      </c>
      <c r="M39" s="83">
        <f t="shared" si="54"/>
        <v>8.4995859369118423E-2</v>
      </c>
      <c r="P39" s="99">
        <v>36</v>
      </c>
      <c r="Q39" s="42" t="s">
        <v>3</v>
      </c>
      <c r="R39" s="100">
        <f>'市区町村別_在宅(医科)'!BO42</f>
        <v>18444</v>
      </c>
    </row>
    <row r="40" spans="2:18" ht="24.95" customHeight="1">
      <c r="B40" s="247">
        <v>7</v>
      </c>
      <c r="C40" s="281" t="s">
        <v>87</v>
      </c>
      <c r="D40" s="285">
        <f t="shared" ref="D40" si="63">VLOOKUP(C40,$Q$4:$R$77,2,FALSE)</f>
        <v>11994</v>
      </c>
      <c r="E40" s="105">
        <v>1</v>
      </c>
      <c r="F40" s="108" t="s">
        <v>208</v>
      </c>
      <c r="G40" s="111" t="s">
        <v>209</v>
      </c>
      <c r="H40" s="174">
        <v>55843652</v>
      </c>
      <c r="I40" s="24">
        <f t="shared" ref="I40" si="64">IFERROR(H40/H45,"-")</f>
        <v>0.15117880624741295</v>
      </c>
      <c r="J40" s="112">
        <v>745</v>
      </c>
      <c r="K40" s="24">
        <f t="shared" ref="K40" si="65">IFERROR(J40/J45,"-")</f>
        <v>0.68917668825161882</v>
      </c>
      <c r="L40" s="112">
        <f t="shared" si="5"/>
        <v>74957.922147651014</v>
      </c>
      <c r="M40" s="80">
        <f t="shared" ref="M40:M45" si="66">IFERROR(J40/$R$10,0)</f>
        <v>6.2114390528597629E-2</v>
      </c>
      <c r="P40" s="99">
        <v>37</v>
      </c>
      <c r="Q40" s="42" t="s">
        <v>4</v>
      </c>
      <c r="R40" s="100">
        <f>'市区町村別_在宅(医科)'!BO43</f>
        <v>57228</v>
      </c>
    </row>
    <row r="41" spans="2:18" ht="24.95" customHeight="1">
      <c r="B41" s="222"/>
      <c r="C41" s="282"/>
      <c r="D41" s="286"/>
      <c r="E41" s="106">
        <v>2</v>
      </c>
      <c r="F41" s="109" t="s">
        <v>210</v>
      </c>
      <c r="G41" s="28" t="s">
        <v>211</v>
      </c>
      <c r="H41" s="175">
        <v>28057309</v>
      </c>
      <c r="I41" s="25">
        <f t="shared" ref="I41" si="67">IFERROR(H41/H45,"-")</f>
        <v>7.5956179963566781E-2</v>
      </c>
      <c r="J41" s="113">
        <v>658</v>
      </c>
      <c r="K41" s="25">
        <f t="shared" ref="K41" si="68">IFERROR(J41/J45,"-")</f>
        <v>0.60869565217391308</v>
      </c>
      <c r="L41" s="113">
        <f t="shared" si="5"/>
        <v>42640.287234042553</v>
      </c>
      <c r="M41" s="81">
        <f t="shared" si="66"/>
        <v>5.4860763715190927E-2</v>
      </c>
      <c r="P41" s="99">
        <v>38</v>
      </c>
      <c r="Q41" s="42" t="s">
        <v>40</v>
      </c>
      <c r="R41" s="100">
        <f>'市区町村別_在宅(医科)'!BO44</f>
        <v>11957</v>
      </c>
    </row>
    <row r="42" spans="2:18" ht="24.95" customHeight="1">
      <c r="B42" s="222"/>
      <c r="C42" s="282"/>
      <c r="D42" s="286"/>
      <c r="E42" s="106">
        <v>3</v>
      </c>
      <c r="F42" s="109" t="s">
        <v>212</v>
      </c>
      <c r="G42" s="29" t="s">
        <v>213</v>
      </c>
      <c r="H42" s="175">
        <v>23815775</v>
      </c>
      <c r="I42" s="25">
        <f t="shared" ref="I42" si="69">IFERROR(H42/H45,"-")</f>
        <v>6.44735848285313E-2</v>
      </c>
      <c r="J42" s="113">
        <v>547</v>
      </c>
      <c r="K42" s="25">
        <f t="shared" ref="K42" si="70">IFERROR(J42/J45,"-")</f>
        <v>0.50601295097132282</v>
      </c>
      <c r="L42" s="113">
        <f t="shared" si="5"/>
        <v>43538.893967093238</v>
      </c>
      <c r="M42" s="81">
        <f t="shared" si="66"/>
        <v>4.5606136401534103E-2</v>
      </c>
      <c r="P42" s="99">
        <v>39</v>
      </c>
      <c r="Q42" s="42" t="s">
        <v>8</v>
      </c>
      <c r="R42" s="100">
        <f>'市区町村別_在宅(医科)'!BO45</f>
        <v>66470</v>
      </c>
    </row>
    <row r="43" spans="2:18" ht="24.95" customHeight="1">
      <c r="B43" s="222"/>
      <c r="C43" s="282"/>
      <c r="D43" s="286"/>
      <c r="E43" s="106">
        <v>4</v>
      </c>
      <c r="F43" s="109" t="s">
        <v>206</v>
      </c>
      <c r="G43" s="29" t="s">
        <v>207</v>
      </c>
      <c r="H43" s="175">
        <v>50691797</v>
      </c>
      <c r="I43" s="25">
        <f t="shared" ref="I43" si="71">IFERROR(H43/H45,"-")</f>
        <v>0.1372318084962672</v>
      </c>
      <c r="J43" s="113">
        <v>544</v>
      </c>
      <c r="K43" s="25">
        <f t="shared" ref="K43" si="72">IFERROR(J43/J45,"-")</f>
        <v>0.50323774283071232</v>
      </c>
      <c r="L43" s="113">
        <f t="shared" si="5"/>
        <v>93183.450367647063</v>
      </c>
      <c r="M43" s="81">
        <f t="shared" si="66"/>
        <v>4.5356011339002834E-2</v>
      </c>
      <c r="P43" s="99">
        <v>40</v>
      </c>
      <c r="Q43" s="42" t="s">
        <v>41</v>
      </c>
      <c r="R43" s="100">
        <f>'市区町村別_在宅(医科)'!BO46</f>
        <v>14344</v>
      </c>
    </row>
    <row r="44" spans="2:18" ht="24.95" customHeight="1">
      <c r="B44" s="222"/>
      <c r="C44" s="282"/>
      <c r="D44" s="286"/>
      <c r="E44" s="107">
        <v>5</v>
      </c>
      <c r="F44" s="110" t="s">
        <v>234</v>
      </c>
      <c r="G44" s="30" t="s">
        <v>235</v>
      </c>
      <c r="H44" s="176">
        <v>13464679</v>
      </c>
      <c r="I44" s="40">
        <f t="shared" ref="I44" si="73">IFERROR(H44/H45,"-")</f>
        <v>3.6451306904580844E-2</v>
      </c>
      <c r="J44" s="114">
        <v>422</v>
      </c>
      <c r="K44" s="40">
        <f t="shared" ref="K44" si="74">IFERROR(J44/J45,"-")</f>
        <v>0.39037927844588344</v>
      </c>
      <c r="L44" s="114">
        <f t="shared" si="5"/>
        <v>31906.822274881517</v>
      </c>
      <c r="M44" s="82">
        <f t="shared" si="66"/>
        <v>3.5184258796064696E-2</v>
      </c>
      <c r="P44" s="99">
        <v>41</v>
      </c>
      <c r="Q44" s="42" t="s">
        <v>12</v>
      </c>
      <c r="R44" s="100">
        <f>'市区町村別_在宅(医科)'!BO47</f>
        <v>26342</v>
      </c>
    </row>
    <row r="45" spans="2:18" ht="24.95" customHeight="1">
      <c r="B45" s="223"/>
      <c r="C45" s="283"/>
      <c r="D45" s="287"/>
      <c r="E45" s="125" t="s">
        <v>107</v>
      </c>
      <c r="F45" s="31"/>
      <c r="G45" s="32"/>
      <c r="H45" s="177">
        <v>369388100</v>
      </c>
      <c r="I45" s="26" t="s">
        <v>196</v>
      </c>
      <c r="J45" s="142">
        <v>1081</v>
      </c>
      <c r="K45" s="26" t="s">
        <v>105</v>
      </c>
      <c r="L45" s="142">
        <f t="shared" si="5"/>
        <v>341709.62072155409</v>
      </c>
      <c r="M45" s="83">
        <f t="shared" si="66"/>
        <v>9.0128397532099377E-2</v>
      </c>
      <c r="P45" s="99">
        <v>42</v>
      </c>
      <c r="Q45" s="42" t="s">
        <v>13</v>
      </c>
      <c r="R45" s="100">
        <f>'市区町村別_在宅(医科)'!BO48</f>
        <v>70556</v>
      </c>
    </row>
    <row r="46" spans="2:18" ht="24.95" customHeight="1">
      <c r="B46" s="247">
        <v>8</v>
      </c>
      <c r="C46" s="281" t="s">
        <v>52</v>
      </c>
      <c r="D46" s="285">
        <f t="shared" ref="D46" si="75">VLOOKUP(C46,$Q$4:$R$77,2,FALSE)</f>
        <v>10094</v>
      </c>
      <c r="E46" s="105">
        <v>1</v>
      </c>
      <c r="F46" s="108" t="s">
        <v>208</v>
      </c>
      <c r="G46" s="111" t="s">
        <v>209</v>
      </c>
      <c r="H46" s="174">
        <v>60569861</v>
      </c>
      <c r="I46" s="24">
        <f t="shared" ref="I46" si="76">IFERROR(H46/H51,"-")</f>
        <v>0.14836500628525776</v>
      </c>
      <c r="J46" s="112">
        <v>924</v>
      </c>
      <c r="K46" s="24">
        <f t="shared" ref="K46" si="77">IFERROR(J46/J51,"-")</f>
        <v>0.70858895705521474</v>
      </c>
      <c r="L46" s="112">
        <f t="shared" si="5"/>
        <v>65551.797619047618</v>
      </c>
      <c r="M46" s="80">
        <f t="shared" ref="M46:M51" si="78">IFERROR(J46/$R$11,0)</f>
        <v>9.1539528432732317E-2</v>
      </c>
      <c r="P46" s="99">
        <v>43</v>
      </c>
      <c r="Q46" s="42" t="s">
        <v>9</v>
      </c>
      <c r="R46" s="100">
        <f>'市区町村別_在宅(医科)'!BO49</f>
        <v>43423</v>
      </c>
    </row>
    <row r="47" spans="2:18" ht="24.95" customHeight="1">
      <c r="B47" s="222"/>
      <c r="C47" s="282"/>
      <c r="D47" s="286"/>
      <c r="E47" s="106">
        <v>2</v>
      </c>
      <c r="F47" s="109" t="s">
        <v>210</v>
      </c>
      <c r="G47" s="28" t="s">
        <v>211</v>
      </c>
      <c r="H47" s="175">
        <v>30606047</v>
      </c>
      <c r="I47" s="25">
        <f t="shared" ref="I47" si="79">IFERROR(H47/H51,"-")</f>
        <v>7.4969073406357889E-2</v>
      </c>
      <c r="J47" s="113">
        <v>772</v>
      </c>
      <c r="K47" s="25">
        <f t="shared" ref="K47" si="80">IFERROR(J47/J51,"-")</f>
        <v>0.59202453987730064</v>
      </c>
      <c r="L47" s="113">
        <f t="shared" si="5"/>
        <v>39645.138601036269</v>
      </c>
      <c r="M47" s="81">
        <f t="shared" si="78"/>
        <v>7.6481077868040426E-2</v>
      </c>
      <c r="P47" s="99">
        <v>44</v>
      </c>
      <c r="Q47" s="42" t="s">
        <v>19</v>
      </c>
      <c r="R47" s="100">
        <f>'市区町村別_在宅(医科)'!BO50</f>
        <v>46653</v>
      </c>
    </row>
    <row r="48" spans="2:18" ht="24.95" customHeight="1">
      <c r="B48" s="222"/>
      <c r="C48" s="282"/>
      <c r="D48" s="286"/>
      <c r="E48" s="106">
        <v>3</v>
      </c>
      <c r="F48" s="109" t="s">
        <v>206</v>
      </c>
      <c r="G48" s="29" t="s">
        <v>207</v>
      </c>
      <c r="H48" s="175">
        <v>53933744</v>
      </c>
      <c r="I48" s="25">
        <f t="shared" ref="I48" si="81">IFERROR(H48/H51,"-")</f>
        <v>0.13210993281869149</v>
      </c>
      <c r="J48" s="113">
        <v>616</v>
      </c>
      <c r="K48" s="25">
        <f t="shared" ref="K48" si="82">IFERROR(J48/J51,"-")</f>
        <v>0.47239263803680981</v>
      </c>
      <c r="L48" s="113">
        <f t="shared" si="5"/>
        <v>87554.779220779223</v>
      </c>
      <c r="M48" s="81">
        <f t="shared" si="78"/>
        <v>6.1026352288488211E-2</v>
      </c>
      <c r="P48" s="99">
        <v>45</v>
      </c>
      <c r="Q48" s="42" t="s">
        <v>42</v>
      </c>
      <c r="R48" s="100">
        <f>'市区町村別_在宅(医科)'!BO51</f>
        <v>16304</v>
      </c>
    </row>
    <row r="49" spans="2:18" ht="24.95" customHeight="1">
      <c r="B49" s="222"/>
      <c r="C49" s="282"/>
      <c r="D49" s="286"/>
      <c r="E49" s="106">
        <v>4</v>
      </c>
      <c r="F49" s="109" t="s">
        <v>228</v>
      </c>
      <c r="G49" s="29" t="s">
        <v>229</v>
      </c>
      <c r="H49" s="175">
        <v>21209007</v>
      </c>
      <c r="I49" s="25">
        <f t="shared" ref="I49" si="83">IFERROR(H49/H51,"-")</f>
        <v>5.1951158627540447E-2</v>
      </c>
      <c r="J49" s="113">
        <v>567</v>
      </c>
      <c r="K49" s="25">
        <f t="shared" ref="K49" si="84">IFERROR(J49/J51,"-")</f>
        <v>0.43481595092024539</v>
      </c>
      <c r="L49" s="113">
        <f t="shared" si="5"/>
        <v>37405.656084656082</v>
      </c>
      <c r="M49" s="81">
        <f t="shared" si="78"/>
        <v>5.6171983356449379E-2</v>
      </c>
      <c r="P49" s="99">
        <v>46</v>
      </c>
      <c r="Q49" s="42" t="s">
        <v>22</v>
      </c>
      <c r="R49" s="100">
        <f>'市区町村別_在宅(医科)'!BO52</f>
        <v>21150</v>
      </c>
    </row>
    <row r="50" spans="2:18" ht="24.95" customHeight="1">
      <c r="B50" s="222"/>
      <c r="C50" s="282"/>
      <c r="D50" s="286"/>
      <c r="E50" s="107">
        <v>5</v>
      </c>
      <c r="F50" s="110" t="s">
        <v>232</v>
      </c>
      <c r="G50" s="30" t="s">
        <v>233</v>
      </c>
      <c r="H50" s="176">
        <v>11922546</v>
      </c>
      <c r="I50" s="40">
        <f t="shared" ref="I50" si="85">IFERROR(H50/H51,"-")</f>
        <v>2.9204105524136412E-2</v>
      </c>
      <c r="J50" s="114">
        <v>554</v>
      </c>
      <c r="K50" s="40">
        <f t="shared" ref="K50" si="86">IFERROR(J50/J51,"-")</f>
        <v>0.42484662576687116</v>
      </c>
      <c r="L50" s="114">
        <f t="shared" si="5"/>
        <v>21520.841155234659</v>
      </c>
      <c r="M50" s="82">
        <f t="shared" si="78"/>
        <v>5.4884089558153361E-2</v>
      </c>
      <c r="P50" s="99">
        <v>47</v>
      </c>
      <c r="Q50" s="42" t="s">
        <v>14</v>
      </c>
      <c r="R50" s="100">
        <f>'市区町村別_在宅(医科)'!BO53</f>
        <v>43039</v>
      </c>
    </row>
    <row r="51" spans="2:18" ht="24.95" customHeight="1">
      <c r="B51" s="223"/>
      <c r="C51" s="283"/>
      <c r="D51" s="287"/>
      <c r="E51" s="125" t="s">
        <v>107</v>
      </c>
      <c r="F51" s="31"/>
      <c r="G51" s="32"/>
      <c r="H51" s="177">
        <v>408248970</v>
      </c>
      <c r="I51" s="26" t="s">
        <v>196</v>
      </c>
      <c r="J51" s="142">
        <v>1304</v>
      </c>
      <c r="K51" s="26" t="s">
        <v>105</v>
      </c>
      <c r="L51" s="142">
        <f t="shared" si="5"/>
        <v>313074.36349693249</v>
      </c>
      <c r="M51" s="84">
        <f t="shared" si="78"/>
        <v>0.12918565484446207</v>
      </c>
      <c r="P51" s="99">
        <v>48</v>
      </c>
      <c r="Q51" s="42" t="s">
        <v>23</v>
      </c>
      <c r="R51" s="100">
        <f>'市区町村別_在宅(医科)'!BO54</f>
        <v>23103</v>
      </c>
    </row>
    <row r="52" spans="2:18" ht="24.95" customHeight="1">
      <c r="B52" s="247">
        <v>9</v>
      </c>
      <c r="C52" s="281" t="s">
        <v>88</v>
      </c>
      <c r="D52" s="285">
        <f t="shared" ref="D52" si="87">VLOOKUP(C52,$Q$4:$R$77,2,FALSE)</f>
        <v>6537</v>
      </c>
      <c r="E52" s="105">
        <v>1</v>
      </c>
      <c r="F52" s="108" t="s">
        <v>208</v>
      </c>
      <c r="G52" s="111" t="s">
        <v>209</v>
      </c>
      <c r="H52" s="174">
        <v>33582333</v>
      </c>
      <c r="I52" s="24">
        <f t="shared" ref="I52" si="88">IFERROR(H52/H57,"-")</f>
        <v>0.15189093794234371</v>
      </c>
      <c r="J52" s="112">
        <v>552</v>
      </c>
      <c r="K52" s="24">
        <f t="shared" ref="K52" si="89">IFERROR(J52/J57,"-")</f>
        <v>0.69609079445145017</v>
      </c>
      <c r="L52" s="112">
        <f t="shared" si="5"/>
        <v>60837.559782608696</v>
      </c>
      <c r="M52" s="80">
        <f t="shared" ref="M52:M57" si="90">IFERROR(J52/$R$12,0)</f>
        <v>8.4442404772831575E-2</v>
      </c>
      <c r="P52" s="99">
        <v>49</v>
      </c>
      <c r="Q52" s="42" t="s">
        <v>24</v>
      </c>
      <c r="R52" s="100">
        <f>'市区町村別_在宅(医科)'!BO55</f>
        <v>22902</v>
      </c>
    </row>
    <row r="53" spans="2:18" ht="24.95" customHeight="1">
      <c r="B53" s="222"/>
      <c r="C53" s="282"/>
      <c r="D53" s="286"/>
      <c r="E53" s="106">
        <v>2</v>
      </c>
      <c r="F53" s="109" t="s">
        <v>210</v>
      </c>
      <c r="G53" s="28" t="s">
        <v>211</v>
      </c>
      <c r="H53" s="175">
        <v>20327900</v>
      </c>
      <c r="I53" s="25">
        <f t="shared" ref="I53" si="91">IFERROR(H53/H57,"-")</f>
        <v>9.1941908782756959E-2</v>
      </c>
      <c r="J53" s="113">
        <v>486</v>
      </c>
      <c r="K53" s="25">
        <f t="shared" ref="K53" si="92">IFERROR(J53/J57,"-")</f>
        <v>0.61286254728877676</v>
      </c>
      <c r="L53" s="113">
        <f t="shared" si="5"/>
        <v>41826.95473251029</v>
      </c>
      <c r="M53" s="81">
        <f t="shared" si="90"/>
        <v>7.4346030289123455E-2</v>
      </c>
      <c r="P53" s="99">
        <v>50</v>
      </c>
      <c r="Q53" s="42" t="s">
        <v>15</v>
      </c>
      <c r="R53" s="100">
        <f>'市区町村別_在宅(医科)'!BO56</f>
        <v>20903</v>
      </c>
    </row>
    <row r="54" spans="2:18" ht="24.95" customHeight="1">
      <c r="B54" s="222"/>
      <c r="C54" s="282"/>
      <c r="D54" s="286"/>
      <c r="E54" s="106">
        <v>3</v>
      </c>
      <c r="F54" s="109" t="s">
        <v>206</v>
      </c>
      <c r="G54" s="29" t="s">
        <v>207</v>
      </c>
      <c r="H54" s="175">
        <v>26338045</v>
      </c>
      <c r="I54" s="25">
        <f t="shared" ref="I54" si="93">IFERROR(H54/H57,"-")</f>
        <v>0.11912544487655626</v>
      </c>
      <c r="J54" s="113">
        <v>371</v>
      </c>
      <c r="K54" s="25">
        <f t="shared" ref="K54" si="94">IFERROR(J54/J57,"-")</f>
        <v>0.46784363177805799</v>
      </c>
      <c r="L54" s="113">
        <f t="shared" si="5"/>
        <v>70992.035040431263</v>
      </c>
      <c r="M54" s="81">
        <f t="shared" si="90"/>
        <v>5.6753862628116873E-2</v>
      </c>
      <c r="P54" s="99">
        <v>51</v>
      </c>
      <c r="Q54" s="42" t="s">
        <v>43</v>
      </c>
      <c r="R54" s="100">
        <f>'市区町村別_在宅(医科)'!BO57</f>
        <v>28605</v>
      </c>
    </row>
    <row r="55" spans="2:18" ht="24.95" customHeight="1">
      <c r="B55" s="222"/>
      <c r="C55" s="282"/>
      <c r="D55" s="286"/>
      <c r="E55" s="106">
        <v>4</v>
      </c>
      <c r="F55" s="109" t="s">
        <v>228</v>
      </c>
      <c r="G55" s="29" t="s">
        <v>229</v>
      </c>
      <c r="H55" s="175">
        <v>11483278</v>
      </c>
      <c r="I55" s="25">
        <f t="shared" ref="I55" si="95">IFERROR(H55/H57,"-")</f>
        <v>5.1938198161297515E-2</v>
      </c>
      <c r="J55" s="113">
        <v>317</v>
      </c>
      <c r="K55" s="25">
        <f t="shared" ref="K55" si="96">IFERROR(J55/J57,"-")</f>
        <v>0.39974779319041615</v>
      </c>
      <c r="L55" s="113">
        <f t="shared" si="5"/>
        <v>36224.851735015771</v>
      </c>
      <c r="M55" s="81">
        <f t="shared" si="90"/>
        <v>4.8493192595992045E-2</v>
      </c>
      <c r="P55" s="99">
        <v>52</v>
      </c>
      <c r="Q55" s="42" t="s">
        <v>5</v>
      </c>
      <c r="R55" s="100">
        <f>'市区町村別_在宅(医科)'!BO58</f>
        <v>22912</v>
      </c>
    </row>
    <row r="56" spans="2:18" ht="24.95" customHeight="1">
      <c r="B56" s="222"/>
      <c r="C56" s="282"/>
      <c r="D56" s="286"/>
      <c r="E56" s="107">
        <v>5</v>
      </c>
      <c r="F56" s="110" t="s">
        <v>212</v>
      </c>
      <c r="G56" s="30" t="s">
        <v>213</v>
      </c>
      <c r="H56" s="176">
        <v>17201846</v>
      </c>
      <c r="I56" s="40">
        <f t="shared" ref="I56" si="97">IFERROR(H56/H57,"-")</f>
        <v>7.7802948451489454E-2</v>
      </c>
      <c r="J56" s="114">
        <v>312</v>
      </c>
      <c r="K56" s="40">
        <f t="shared" ref="K56" si="98">IFERROR(J56/J57,"-")</f>
        <v>0.39344262295081966</v>
      </c>
      <c r="L56" s="114">
        <f t="shared" si="5"/>
        <v>55134.121794871797</v>
      </c>
      <c r="M56" s="82">
        <f t="shared" si="90"/>
        <v>4.7728315741165671E-2</v>
      </c>
      <c r="P56" s="99">
        <v>53</v>
      </c>
      <c r="Q56" s="42" t="s">
        <v>20</v>
      </c>
      <c r="R56" s="100">
        <f>'市区町村別_在宅(医科)'!BO59</f>
        <v>12794</v>
      </c>
    </row>
    <row r="57" spans="2:18" ht="24.95" customHeight="1">
      <c r="B57" s="223"/>
      <c r="C57" s="283"/>
      <c r="D57" s="287"/>
      <c r="E57" s="125" t="s">
        <v>107</v>
      </c>
      <c r="F57" s="31"/>
      <c r="G57" s="32"/>
      <c r="H57" s="177">
        <v>221095040</v>
      </c>
      <c r="I57" s="26" t="s">
        <v>196</v>
      </c>
      <c r="J57" s="142">
        <v>793</v>
      </c>
      <c r="K57" s="26" t="s">
        <v>105</v>
      </c>
      <c r="L57" s="142">
        <f t="shared" si="5"/>
        <v>278808.37326607818</v>
      </c>
      <c r="M57" s="83">
        <f t="shared" si="90"/>
        <v>0.12130946917546274</v>
      </c>
      <c r="P57" s="99">
        <v>54</v>
      </c>
      <c r="Q57" s="42" t="s">
        <v>25</v>
      </c>
      <c r="R57" s="100">
        <f>'市区町村別_在宅(医科)'!BO60</f>
        <v>21237</v>
      </c>
    </row>
    <row r="58" spans="2:18" ht="24.95" customHeight="1">
      <c r="B58" s="247">
        <v>10</v>
      </c>
      <c r="C58" s="281" t="s">
        <v>53</v>
      </c>
      <c r="D58" s="285">
        <f t="shared" ref="D58" si="99">VLOOKUP(C58,$Q$4:$R$77,2,FALSE)</f>
        <v>14759</v>
      </c>
      <c r="E58" s="105">
        <v>1</v>
      </c>
      <c r="F58" s="108" t="s">
        <v>208</v>
      </c>
      <c r="G58" s="111" t="s">
        <v>209</v>
      </c>
      <c r="H58" s="174">
        <v>78534165</v>
      </c>
      <c r="I58" s="24">
        <f t="shared" ref="I58" si="100">IFERROR(H58/H63,"-")</f>
        <v>0.14037999795688491</v>
      </c>
      <c r="J58" s="112">
        <v>1332</v>
      </c>
      <c r="K58" s="24">
        <f t="shared" ref="K58" si="101">IFERROR(J58/J63,"-")</f>
        <v>0.73550524572059639</v>
      </c>
      <c r="L58" s="112">
        <f t="shared" si="5"/>
        <v>58959.583333333336</v>
      </c>
      <c r="M58" s="80">
        <f>IFERROR(J58/$R$13,0)</f>
        <v>9.0250016938816999E-2</v>
      </c>
      <c r="P58" s="99">
        <v>55</v>
      </c>
      <c r="Q58" s="42" t="s">
        <v>16</v>
      </c>
      <c r="R58" s="100">
        <f>'市区町村別_在宅(医科)'!BO61</f>
        <v>21975</v>
      </c>
    </row>
    <row r="59" spans="2:18" ht="24.95" customHeight="1">
      <c r="B59" s="222"/>
      <c r="C59" s="282"/>
      <c r="D59" s="286"/>
      <c r="E59" s="106">
        <v>2</v>
      </c>
      <c r="F59" s="109" t="s">
        <v>210</v>
      </c>
      <c r="G59" s="28" t="s">
        <v>211</v>
      </c>
      <c r="H59" s="175">
        <v>38390483</v>
      </c>
      <c r="I59" s="25">
        <f t="shared" ref="I59" si="102">IFERROR(H59/H63,"-")</f>
        <v>6.8623075385137469E-2</v>
      </c>
      <c r="J59" s="113">
        <v>1120</v>
      </c>
      <c r="K59" s="25">
        <f t="shared" ref="K59" si="103">IFERROR(J59/J63,"-")</f>
        <v>0.6184428492545555</v>
      </c>
      <c r="L59" s="113">
        <f t="shared" si="5"/>
        <v>34277.216964285712</v>
      </c>
      <c r="M59" s="81">
        <f t="shared" ref="M59:M63" si="104">IFERROR(J59/$R$13,0)</f>
        <v>7.5885900128735015E-2</v>
      </c>
      <c r="P59" s="99">
        <v>56</v>
      </c>
      <c r="Q59" s="42" t="s">
        <v>10</v>
      </c>
      <c r="R59" s="100">
        <f>'市区町村別_在宅(医科)'!BO62</f>
        <v>14205</v>
      </c>
    </row>
    <row r="60" spans="2:18" ht="24.95" customHeight="1">
      <c r="B60" s="222"/>
      <c r="C60" s="282"/>
      <c r="D60" s="286"/>
      <c r="E60" s="106">
        <v>3</v>
      </c>
      <c r="F60" s="109" t="s">
        <v>228</v>
      </c>
      <c r="G60" s="29" t="s">
        <v>229</v>
      </c>
      <c r="H60" s="175">
        <v>28769827</v>
      </c>
      <c r="I60" s="25">
        <f t="shared" ref="I60" si="105">IFERROR(H60/H63,"-")</f>
        <v>5.1426130977262348E-2</v>
      </c>
      <c r="J60" s="113">
        <v>894</v>
      </c>
      <c r="K60" s="25">
        <f t="shared" ref="K60" si="106">IFERROR(J60/J63,"-")</f>
        <v>0.49364991717283269</v>
      </c>
      <c r="L60" s="113">
        <f t="shared" si="5"/>
        <v>32181.014541387023</v>
      </c>
      <c r="M60" s="81">
        <f t="shared" si="104"/>
        <v>6.0573209567043838E-2</v>
      </c>
      <c r="P60" s="99">
        <v>57</v>
      </c>
      <c r="Q60" s="42" t="s">
        <v>44</v>
      </c>
      <c r="R60" s="100">
        <f>'市区町村別_在宅(医科)'!BO63</f>
        <v>10006</v>
      </c>
    </row>
    <row r="61" spans="2:18" ht="24.95" customHeight="1">
      <c r="B61" s="222"/>
      <c r="C61" s="282"/>
      <c r="D61" s="286"/>
      <c r="E61" s="106">
        <v>4</v>
      </c>
      <c r="F61" s="109" t="s">
        <v>206</v>
      </c>
      <c r="G61" s="29" t="s">
        <v>207</v>
      </c>
      <c r="H61" s="175">
        <v>86376926</v>
      </c>
      <c r="I61" s="25">
        <f t="shared" ref="I61" si="107">IFERROR(H61/H63,"-")</f>
        <v>0.15439895102216977</v>
      </c>
      <c r="J61" s="113">
        <v>863</v>
      </c>
      <c r="K61" s="25">
        <f t="shared" ref="K61" si="108">IFERROR(J61/J63,"-")</f>
        <v>0.47653230259525126</v>
      </c>
      <c r="L61" s="113">
        <f t="shared" si="5"/>
        <v>100089.13789107764</v>
      </c>
      <c r="M61" s="81">
        <f t="shared" si="104"/>
        <v>5.8472796259909206E-2</v>
      </c>
      <c r="P61" s="99">
        <v>58</v>
      </c>
      <c r="Q61" s="42" t="s">
        <v>26</v>
      </c>
      <c r="R61" s="100">
        <f>'市区町村別_在宅(医科)'!BO64</f>
        <v>11734</v>
      </c>
    </row>
    <row r="62" spans="2:18" ht="24.95" customHeight="1">
      <c r="B62" s="222"/>
      <c r="C62" s="282"/>
      <c r="D62" s="286"/>
      <c r="E62" s="107">
        <v>5</v>
      </c>
      <c r="F62" s="110" t="s">
        <v>232</v>
      </c>
      <c r="G62" s="30" t="s">
        <v>233</v>
      </c>
      <c r="H62" s="176">
        <v>13585775</v>
      </c>
      <c r="I62" s="40">
        <f t="shared" ref="I62" si="109">IFERROR(H62/H63,"-")</f>
        <v>2.428460360841295E-2</v>
      </c>
      <c r="J62" s="114">
        <v>764</v>
      </c>
      <c r="K62" s="40">
        <f t="shared" ref="K62" si="110">IFERROR(J62/J63,"-")</f>
        <v>0.42186637217007178</v>
      </c>
      <c r="L62" s="114">
        <f t="shared" si="5"/>
        <v>17782.428010471205</v>
      </c>
      <c r="M62" s="82">
        <f t="shared" si="104"/>
        <v>5.1765024730672807E-2</v>
      </c>
      <c r="P62" s="99">
        <v>59</v>
      </c>
      <c r="Q62" s="42" t="s">
        <v>21</v>
      </c>
      <c r="R62" s="100">
        <f>'市区町村別_在宅(医科)'!BO65</f>
        <v>83614</v>
      </c>
    </row>
    <row r="63" spans="2:18" ht="24.95" customHeight="1">
      <c r="B63" s="223"/>
      <c r="C63" s="283"/>
      <c r="D63" s="287"/>
      <c r="E63" s="125" t="s">
        <v>107</v>
      </c>
      <c r="F63" s="31"/>
      <c r="G63" s="32"/>
      <c r="H63" s="177">
        <v>559439850</v>
      </c>
      <c r="I63" s="26" t="s">
        <v>196</v>
      </c>
      <c r="J63" s="142">
        <v>1811</v>
      </c>
      <c r="K63" s="26" t="s">
        <v>105</v>
      </c>
      <c r="L63" s="142">
        <f t="shared" si="5"/>
        <v>308912.12037548318</v>
      </c>
      <c r="M63" s="84">
        <f t="shared" si="104"/>
        <v>0.12270479029744563</v>
      </c>
      <c r="P63" s="99">
        <v>60</v>
      </c>
      <c r="Q63" s="42" t="s">
        <v>45</v>
      </c>
      <c r="R63" s="100">
        <f>'市区町村別_在宅(医科)'!BO66</f>
        <v>11177</v>
      </c>
    </row>
    <row r="64" spans="2:18" ht="24.95" customHeight="1">
      <c r="B64" s="247">
        <v>11</v>
      </c>
      <c r="C64" s="281" t="s">
        <v>54</v>
      </c>
      <c r="D64" s="285">
        <f t="shared" ref="D64" si="111">VLOOKUP(C64,$Q$4:$R$77,2,FALSE)</f>
        <v>25098</v>
      </c>
      <c r="E64" s="105">
        <v>1</v>
      </c>
      <c r="F64" s="108" t="s">
        <v>208</v>
      </c>
      <c r="G64" s="111" t="s">
        <v>209</v>
      </c>
      <c r="H64" s="174">
        <v>146818601</v>
      </c>
      <c r="I64" s="24">
        <f t="shared" ref="I64" si="112">IFERROR(H64/H69,"-")</f>
        <v>0.16555768273733032</v>
      </c>
      <c r="J64" s="112">
        <v>2223</v>
      </c>
      <c r="K64" s="24">
        <f t="shared" ref="K64" si="113">IFERROR(J64/J69,"-")</f>
        <v>0.72292682926829266</v>
      </c>
      <c r="L64" s="126">
        <f t="shared" si="5"/>
        <v>66045.254610886186</v>
      </c>
      <c r="M64" s="24">
        <f>IFERROR(J64/$R$14,0)</f>
        <v>8.8572794644991626E-2</v>
      </c>
      <c r="P64" s="99">
        <v>61</v>
      </c>
      <c r="Q64" s="42" t="s">
        <v>17</v>
      </c>
      <c r="R64" s="100">
        <f>'市区町村別_在宅(医科)'!BO67</f>
        <v>9762</v>
      </c>
    </row>
    <row r="65" spans="2:18" ht="24.95" customHeight="1">
      <c r="B65" s="222"/>
      <c r="C65" s="282"/>
      <c r="D65" s="286"/>
      <c r="E65" s="106">
        <v>2</v>
      </c>
      <c r="F65" s="109" t="s">
        <v>210</v>
      </c>
      <c r="G65" s="28" t="s">
        <v>211</v>
      </c>
      <c r="H65" s="175">
        <v>65869511</v>
      </c>
      <c r="I65" s="25">
        <f t="shared" ref="I65" si="114">IFERROR(H65/H69,"-")</f>
        <v>7.4276716505431689E-2</v>
      </c>
      <c r="J65" s="113">
        <v>1886</v>
      </c>
      <c r="K65" s="25">
        <f t="shared" ref="K65" si="115">IFERROR(J65/J69,"-")</f>
        <v>0.61333333333333329</v>
      </c>
      <c r="L65" s="113">
        <f t="shared" si="5"/>
        <v>34925.509544008484</v>
      </c>
      <c r="M65" s="93">
        <f t="shared" ref="M65:M69" si="116">IFERROR(J65/$R$14,0)</f>
        <v>7.5145429914734246E-2</v>
      </c>
      <c r="P65" s="99">
        <v>62</v>
      </c>
      <c r="Q65" s="42" t="s">
        <v>18</v>
      </c>
      <c r="R65" s="100">
        <f>'市区町村別_在宅(医科)'!BO68</f>
        <v>14406</v>
      </c>
    </row>
    <row r="66" spans="2:18" ht="24.95" customHeight="1">
      <c r="B66" s="222"/>
      <c r="C66" s="282"/>
      <c r="D66" s="286"/>
      <c r="E66" s="106">
        <v>3</v>
      </c>
      <c r="F66" s="109" t="s">
        <v>206</v>
      </c>
      <c r="G66" s="29" t="s">
        <v>207</v>
      </c>
      <c r="H66" s="175">
        <v>140292505</v>
      </c>
      <c r="I66" s="25">
        <f t="shared" ref="I66" si="117">IFERROR(H66/H69,"-")</f>
        <v>0.15819863338171522</v>
      </c>
      <c r="J66" s="113">
        <v>1578</v>
      </c>
      <c r="K66" s="25">
        <f t="shared" ref="K66" si="118">IFERROR(J66/J69,"-")</f>
        <v>0.51317073170731708</v>
      </c>
      <c r="L66" s="113">
        <f t="shared" si="5"/>
        <v>88905.262991128009</v>
      </c>
      <c r="M66" s="81">
        <f t="shared" si="116"/>
        <v>6.2873535739899594E-2</v>
      </c>
      <c r="P66" s="99">
        <v>63</v>
      </c>
      <c r="Q66" s="42" t="s">
        <v>27</v>
      </c>
      <c r="R66" s="100">
        <f>'市区町村別_在宅(医科)'!BO69</f>
        <v>10544</v>
      </c>
    </row>
    <row r="67" spans="2:18" ht="24.95" customHeight="1">
      <c r="B67" s="222"/>
      <c r="C67" s="282"/>
      <c r="D67" s="286"/>
      <c r="E67" s="106">
        <v>4</v>
      </c>
      <c r="F67" s="109" t="s">
        <v>212</v>
      </c>
      <c r="G67" s="29" t="s">
        <v>213</v>
      </c>
      <c r="H67" s="175">
        <v>69340154</v>
      </c>
      <c r="I67" s="25">
        <f t="shared" ref="I67" si="119">IFERROR(H67/H69,"-")</f>
        <v>7.8190332414961691E-2</v>
      </c>
      <c r="J67" s="113">
        <v>1372</v>
      </c>
      <c r="K67" s="25">
        <f t="shared" ref="K67" si="120">IFERROR(J67/J69,"-")</f>
        <v>0.44617886178861788</v>
      </c>
      <c r="L67" s="113">
        <f t="shared" si="5"/>
        <v>50539.470845481046</v>
      </c>
      <c r="M67" s="81">
        <f t="shared" si="116"/>
        <v>5.4665710415172521E-2</v>
      </c>
      <c r="P67" s="99">
        <v>64</v>
      </c>
      <c r="Q67" s="42" t="s">
        <v>46</v>
      </c>
      <c r="R67" s="100">
        <f>'市区町村別_在宅(医科)'!BO70</f>
        <v>10960</v>
      </c>
    </row>
    <row r="68" spans="2:18" ht="24.95" customHeight="1">
      <c r="B68" s="222"/>
      <c r="C68" s="282"/>
      <c r="D68" s="286"/>
      <c r="E68" s="107">
        <v>5</v>
      </c>
      <c r="F68" s="110" t="s">
        <v>228</v>
      </c>
      <c r="G68" s="30" t="s">
        <v>229</v>
      </c>
      <c r="H68" s="176">
        <v>47486147</v>
      </c>
      <c r="I68" s="40">
        <f t="shared" ref="I68" si="121">IFERROR(H68/H69,"-")</f>
        <v>5.3547005664794686E-2</v>
      </c>
      <c r="J68" s="114">
        <v>1344</v>
      </c>
      <c r="K68" s="40">
        <f t="shared" ref="K68" si="122">IFERROR(J68/J69,"-")</f>
        <v>0.43707317073170732</v>
      </c>
      <c r="L68" s="114">
        <f t="shared" si="5"/>
        <v>35331.954613095237</v>
      </c>
      <c r="M68" s="82">
        <f t="shared" si="116"/>
        <v>5.3550083672005734E-2</v>
      </c>
      <c r="P68" s="99">
        <v>65</v>
      </c>
      <c r="Q68" s="42" t="s">
        <v>11</v>
      </c>
      <c r="R68" s="100">
        <f>'市区町村別_在宅(医科)'!BO71</f>
        <v>5508</v>
      </c>
    </row>
    <row r="69" spans="2:18" ht="24.95" customHeight="1">
      <c r="B69" s="223"/>
      <c r="C69" s="283"/>
      <c r="D69" s="287"/>
      <c r="E69" s="125" t="s">
        <v>107</v>
      </c>
      <c r="F69" s="31"/>
      <c r="G69" s="32"/>
      <c r="H69" s="177">
        <v>886812370</v>
      </c>
      <c r="I69" s="26" t="s">
        <v>196</v>
      </c>
      <c r="J69" s="142">
        <v>3075</v>
      </c>
      <c r="K69" s="26" t="s">
        <v>105</v>
      </c>
      <c r="L69" s="142">
        <f t="shared" si="5"/>
        <v>288394.26666666666</v>
      </c>
      <c r="M69" s="83">
        <f t="shared" si="116"/>
        <v>0.12251972268706669</v>
      </c>
      <c r="P69" s="99">
        <v>66</v>
      </c>
      <c r="Q69" s="42" t="s">
        <v>6</v>
      </c>
      <c r="R69" s="100">
        <f>'市区町村別_在宅(医科)'!BO72</f>
        <v>5670</v>
      </c>
    </row>
    <row r="70" spans="2:18" ht="24.95" customHeight="1">
      <c r="B70" s="247">
        <v>12</v>
      </c>
      <c r="C70" s="281" t="s">
        <v>89</v>
      </c>
      <c r="D70" s="285">
        <f t="shared" ref="D70" si="123">VLOOKUP(C70,$Q$4:$R$77,2,FALSE)</f>
        <v>12972</v>
      </c>
      <c r="E70" s="105">
        <v>1</v>
      </c>
      <c r="F70" s="108" t="s">
        <v>208</v>
      </c>
      <c r="G70" s="111" t="s">
        <v>209</v>
      </c>
      <c r="H70" s="174">
        <v>82534794</v>
      </c>
      <c r="I70" s="24">
        <f t="shared" ref="I70" si="124">IFERROR(H70/H75,"-")</f>
        <v>0.14444751788630864</v>
      </c>
      <c r="J70" s="112">
        <v>1317</v>
      </c>
      <c r="K70" s="24">
        <f t="shared" ref="K70" si="125">IFERROR(J70/J75,"-")</f>
        <v>0.73781512605042021</v>
      </c>
      <c r="L70" s="112">
        <f t="shared" si="5"/>
        <v>62668.788154897491</v>
      </c>
      <c r="M70" s="84">
        <f>IFERROR(J70/$R$15,0)</f>
        <v>0.1015263644773358</v>
      </c>
      <c r="P70" s="99">
        <v>67</v>
      </c>
      <c r="Q70" s="42" t="s">
        <v>7</v>
      </c>
      <c r="R70" s="100">
        <f>'市区町村別_在宅(医科)'!BO73</f>
        <v>2435</v>
      </c>
    </row>
    <row r="71" spans="2:18" ht="24.95" customHeight="1">
      <c r="B71" s="222"/>
      <c r="C71" s="282"/>
      <c r="D71" s="286"/>
      <c r="E71" s="106">
        <v>2</v>
      </c>
      <c r="F71" s="109" t="s">
        <v>210</v>
      </c>
      <c r="G71" s="28" t="s">
        <v>211</v>
      </c>
      <c r="H71" s="175">
        <v>42328049</v>
      </c>
      <c r="I71" s="25">
        <f t="shared" ref="I71" si="126">IFERROR(H71/H75,"-")</f>
        <v>7.4080049379175145E-2</v>
      </c>
      <c r="J71" s="113">
        <v>1120</v>
      </c>
      <c r="K71" s="25">
        <f t="shared" ref="K71" si="127">IFERROR(J71/J75,"-")</f>
        <v>0.62745098039215685</v>
      </c>
      <c r="L71" s="113">
        <f t="shared" si="5"/>
        <v>37792.900892857142</v>
      </c>
      <c r="M71" s="81">
        <f t="shared" ref="M71:M75" si="128">IFERROR(J71/$R$15,0)</f>
        <v>8.6339808818994751E-2</v>
      </c>
      <c r="P71" s="99">
        <v>68</v>
      </c>
      <c r="Q71" s="42" t="s">
        <v>47</v>
      </c>
      <c r="R71" s="100">
        <f>'市区町村別_在宅(医科)'!BO74</f>
        <v>3170</v>
      </c>
    </row>
    <row r="72" spans="2:18" ht="24.95" customHeight="1">
      <c r="B72" s="222"/>
      <c r="C72" s="282"/>
      <c r="D72" s="286"/>
      <c r="E72" s="106">
        <v>3</v>
      </c>
      <c r="F72" s="109" t="s">
        <v>206</v>
      </c>
      <c r="G72" s="29" t="s">
        <v>207</v>
      </c>
      <c r="H72" s="175">
        <v>83613636</v>
      </c>
      <c r="I72" s="25">
        <f t="shared" ref="I72" si="129">IFERROR(H72/H75,"-")</f>
        <v>0.14633564338513161</v>
      </c>
      <c r="J72" s="113">
        <v>929</v>
      </c>
      <c r="K72" s="25">
        <f t="shared" ref="K72" si="130">IFERROR(J72/J75,"-")</f>
        <v>0.52044817927170872</v>
      </c>
      <c r="L72" s="113">
        <f t="shared" si="5"/>
        <v>90003.913885898815</v>
      </c>
      <c r="M72" s="81">
        <f t="shared" si="128"/>
        <v>7.161578785075548E-2</v>
      </c>
      <c r="P72" s="99">
        <v>69</v>
      </c>
      <c r="Q72" s="42" t="s">
        <v>48</v>
      </c>
      <c r="R72" s="100">
        <f>'市区町村別_在宅(医科)'!BO75</f>
        <v>7840</v>
      </c>
    </row>
    <row r="73" spans="2:18" ht="24.95" customHeight="1">
      <c r="B73" s="222"/>
      <c r="C73" s="282"/>
      <c r="D73" s="286"/>
      <c r="E73" s="106">
        <v>4</v>
      </c>
      <c r="F73" s="109" t="s">
        <v>228</v>
      </c>
      <c r="G73" s="29" t="s">
        <v>229</v>
      </c>
      <c r="H73" s="175">
        <v>27509733</v>
      </c>
      <c r="I73" s="25">
        <f t="shared" ref="I73" si="131">IFERROR(H73/H75,"-")</f>
        <v>4.8145908616008364E-2</v>
      </c>
      <c r="J73" s="113">
        <v>790</v>
      </c>
      <c r="K73" s="25">
        <f t="shared" ref="K73" si="132">IFERROR(J73/J75,"-")</f>
        <v>0.44257703081232491</v>
      </c>
      <c r="L73" s="113">
        <f t="shared" si="5"/>
        <v>34822.446835443036</v>
      </c>
      <c r="M73" s="81">
        <f t="shared" si="128"/>
        <v>6.090040086339809E-2</v>
      </c>
      <c r="P73" s="99">
        <v>70</v>
      </c>
      <c r="Q73" s="42" t="s">
        <v>49</v>
      </c>
      <c r="R73" s="100">
        <f>'市区町村別_在宅(医科)'!BO76</f>
        <v>1299</v>
      </c>
    </row>
    <row r="74" spans="2:18" ht="24.95" customHeight="1">
      <c r="B74" s="222"/>
      <c r="C74" s="282"/>
      <c r="D74" s="286"/>
      <c r="E74" s="107">
        <v>5</v>
      </c>
      <c r="F74" s="110" t="s">
        <v>214</v>
      </c>
      <c r="G74" s="30" t="s">
        <v>215</v>
      </c>
      <c r="H74" s="176">
        <v>40012472</v>
      </c>
      <c r="I74" s="40">
        <f t="shared" ref="I74" si="133">IFERROR(H74/H75,"-")</f>
        <v>7.0027463385871222E-2</v>
      </c>
      <c r="J74" s="114">
        <v>758</v>
      </c>
      <c r="K74" s="40">
        <f t="shared" ref="K74" si="134">IFERROR(J74/J75,"-")</f>
        <v>0.42464985994397758</v>
      </c>
      <c r="L74" s="114">
        <f t="shared" ref="L74:L137" si="135">IFERROR(H74/J74,"-")</f>
        <v>52786.902374670186</v>
      </c>
      <c r="M74" s="82">
        <f t="shared" si="128"/>
        <v>5.8433549182855378E-2</v>
      </c>
      <c r="P74" s="99">
        <v>71</v>
      </c>
      <c r="Q74" s="42" t="s">
        <v>50</v>
      </c>
      <c r="R74" s="100">
        <f>'市区町村別_在宅(医科)'!BO77</f>
        <v>3884</v>
      </c>
    </row>
    <row r="75" spans="2:18" ht="24.95" customHeight="1">
      <c r="B75" s="223"/>
      <c r="C75" s="283"/>
      <c r="D75" s="287"/>
      <c r="E75" s="125" t="s">
        <v>107</v>
      </c>
      <c r="F75" s="31"/>
      <c r="G75" s="32"/>
      <c r="H75" s="177">
        <v>571382570</v>
      </c>
      <c r="I75" s="26" t="s">
        <v>196</v>
      </c>
      <c r="J75" s="142">
        <v>1785</v>
      </c>
      <c r="K75" s="26" t="s">
        <v>105</v>
      </c>
      <c r="L75" s="142">
        <f t="shared" si="135"/>
        <v>320102.28011204483</v>
      </c>
      <c r="M75" s="83">
        <f t="shared" si="128"/>
        <v>0.13760407030527289</v>
      </c>
      <c r="P75" s="99">
        <v>72</v>
      </c>
      <c r="Q75" s="42" t="s">
        <v>28</v>
      </c>
      <c r="R75" s="100">
        <f>'市区町村別_在宅(医科)'!BO78</f>
        <v>2477</v>
      </c>
    </row>
    <row r="76" spans="2:18" ht="24.95" customHeight="1">
      <c r="B76" s="247">
        <v>13</v>
      </c>
      <c r="C76" s="281" t="s">
        <v>90</v>
      </c>
      <c r="D76" s="285">
        <f t="shared" ref="D76" si="136">VLOOKUP(C76,$Q$4:$R$77,2,FALSE)</f>
        <v>22027</v>
      </c>
      <c r="E76" s="105">
        <v>1</v>
      </c>
      <c r="F76" s="108" t="s">
        <v>208</v>
      </c>
      <c r="G76" s="111" t="s">
        <v>209</v>
      </c>
      <c r="H76" s="174">
        <v>114107260</v>
      </c>
      <c r="I76" s="24">
        <f t="shared" ref="I76" si="137">IFERROR(H76/H81,"-")</f>
        <v>0.13143588694095226</v>
      </c>
      <c r="J76" s="112">
        <v>1912</v>
      </c>
      <c r="K76" s="24">
        <f t="shared" ref="K76" si="138">IFERROR(J76/J81,"-")</f>
        <v>0.70972531551596141</v>
      </c>
      <c r="L76" s="112">
        <f t="shared" si="135"/>
        <v>59679.529288702928</v>
      </c>
      <c r="M76" s="84">
        <f>IFERROR(J76/$R$16,0)</f>
        <v>8.6802560493939251E-2</v>
      </c>
      <c r="P76" s="99">
        <v>73</v>
      </c>
      <c r="Q76" s="42" t="s">
        <v>29</v>
      </c>
      <c r="R76" s="100">
        <f>'市区町村別_在宅(医科)'!BO79</f>
        <v>3332</v>
      </c>
    </row>
    <row r="77" spans="2:18" ht="24.95" customHeight="1">
      <c r="B77" s="222"/>
      <c r="C77" s="282"/>
      <c r="D77" s="286"/>
      <c r="E77" s="106">
        <v>2</v>
      </c>
      <c r="F77" s="109" t="s">
        <v>210</v>
      </c>
      <c r="G77" s="28" t="s">
        <v>211</v>
      </c>
      <c r="H77" s="175">
        <v>63485402</v>
      </c>
      <c r="I77" s="25">
        <f t="shared" ref="I77" si="139">IFERROR(H77/H81,"-")</f>
        <v>7.3126461188121633E-2</v>
      </c>
      <c r="J77" s="113">
        <v>1645</v>
      </c>
      <c r="K77" s="25">
        <f t="shared" ref="K77" si="140">IFERROR(J77/J81,"-")</f>
        <v>0.61061618411284335</v>
      </c>
      <c r="L77" s="113">
        <f t="shared" si="135"/>
        <v>38592.949544072952</v>
      </c>
      <c r="M77" s="81">
        <f t="shared" ref="M77:M81" si="141">IFERROR(J77/$R$16,0)</f>
        <v>7.4681073228310704E-2</v>
      </c>
      <c r="P77" s="99">
        <v>74</v>
      </c>
      <c r="Q77" s="42" t="s">
        <v>30</v>
      </c>
      <c r="R77" s="100">
        <f>'市区町村別_在宅(医科)'!BO80</f>
        <v>1542</v>
      </c>
    </row>
    <row r="78" spans="2:18" ht="24.95" customHeight="1">
      <c r="B78" s="222"/>
      <c r="C78" s="282"/>
      <c r="D78" s="286"/>
      <c r="E78" s="106">
        <v>3</v>
      </c>
      <c r="F78" s="109" t="s">
        <v>206</v>
      </c>
      <c r="G78" s="29" t="s">
        <v>207</v>
      </c>
      <c r="H78" s="175">
        <v>133589186</v>
      </c>
      <c r="I78" s="25">
        <f t="shared" ref="I78" si="142">IFERROR(H78/H81,"-")</f>
        <v>0.15387638917655058</v>
      </c>
      <c r="J78" s="113">
        <v>1354</v>
      </c>
      <c r="K78" s="25">
        <f t="shared" ref="K78" si="143">IFERROR(J78/J81,"-")</f>
        <v>0.50259836674090574</v>
      </c>
      <c r="L78" s="113">
        <f t="shared" si="135"/>
        <v>98662.6189069424</v>
      </c>
      <c r="M78" s="81">
        <f t="shared" si="141"/>
        <v>6.1470014073636899E-2</v>
      </c>
      <c r="P78" s="89"/>
      <c r="Q78" s="42" t="s">
        <v>129</v>
      </c>
      <c r="R78" s="100">
        <f>'市区町村別_在宅(医科)'!BO81</f>
        <v>1427513</v>
      </c>
    </row>
    <row r="79" spans="2:18" ht="24.95" customHeight="1">
      <c r="B79" s="222"/>
      <c r="C79" s="282"/>
      <c r="D79" s="286"/>
      <c r="E79" s="106">
        <v>4</v>
      </c>
      <c r="F79" s="109" t="s">
        <v>228</v>
      </c>
      <c r="G79" s="29" t="s">
        <v>229</v>
      </c>
      <c r="H79" s="175">
        <v>38722568</v>
      </c>
      <c r="I79" s="25">
        <f t="shared" ref="I79" si="144">IFERROR(H79/H81,"-")</f>
        <v>4.4603078451899869E-2</v>
      </c>
      <c r="J79" s="113">
        <v>1154</v>
      </c>
      <c r="K79" s="25">
        <f t="shared" ref="K79" si="145">IFERROR(J79/J81,"-")</f>
        <v>0.42835931700074237</v>
      </c>
      <c r="L79" s="113">
        <f t="shared" si="135"/>
        <v>33555.084922010399</v>
      </c>
      <c r="M79" s="81">
        <f t="shared" si="141"/>
        <v>5.2390248331593045E-2</v>
      </c>
      <c r="P79" s="41"/>
      <c r="Q79" s="41"/>
      <c r="R79" s="41"/>
    </row>
    <row r="80" spans="2:18" ht="24.95" customHeight="1">
      <c r="B80" s="222"/>
      <c r="C80" s="282"/>
      <c r="D80" s="286"/>
      <c r="E80" s="107">
        <v>5</v>
      </c>
      <c r="F80" s="110" t="s">
        <v>214</v>
      </c>
      <c r="G80" s="30" t="s">
        <v>215</v>
      </c>
      <c r="H80" s="176">
        <v>60100691</v>
      </c>
      <c r="I80" s="40">
        <f t="shared" ref="I80" si="146">IFERROR(H80/H81,"-")</f>
        <v>6.9227739123252169E-2</v>
      </c>
      <c r="J80" s="114">
        <v>1114</v>
      </c>
      <c r="K80" s="40">
        <f t="shared" ref="K80" si="147">IFERROR(J80/J81,"-")</f>
        <v>0.41351150705270973</v>
      </c>
      <c r="L80" s="114">
        <f t="shared" si="135"/>
        <v>53950.350987432677</v>
      </c>
      <c r="M80" s="82">
        <f t="shared" si="141"/>
        <v>5.0574295183184272E-2</v>
      </c>
      <c r="P80" s="41"/>
      <c r="Q80" s="41"/>
      <c r="R80" s="41"/>
    </row>
    <row r="81" spans="2:18" ht="24.95" customHeight="1">
      <c r="B81" s="223"/>
      <c r="C81" s="283"/>
      <c r="D81" s="287"/>
      <c r="E81" s="125" t="s">
        <v>107</v>
      </c>
      <c r="F81" s="31"/>
      <c r="G81" s="32"/>
      <c r="H81" s="177">
        <v>868159090</v>
      </c>
      <c r="I81" s="26" t="s">
        <v>196</v>
      </c>
      <c r="J81" s="142">
        <v>2694</v>
      </c>
      <c r="K81" s="26" t="s">
        <v>105</v>
      </c>
      <c r="L81" s="142">
        <f t="shared" si="135"/>
        <v>322256.52932442463</v>
      </c>
      <c r="M81" s="83">
        <f t="shared" si="141"/>
        <v>0.12230444454533074</v>
      </c>
      <c r="P81" s="41"/>
      <c r="Q81" s="41"/>
      <c r="R81" s="41"/>
    </row>
    <row r="82" spans="2:18" ht="24.95" customHeight="1">
      <c r="B82" s="247">
        <v>14</v>
      </c>
      <c r="C82" s="281" t="s">
        <v>91</v>
      </c>
      <c r="D82" s="285">
        <f t="shared" ref="D82" si="148">VLOOKUP(C82,$Q$4:$R$77,2,FALSE)</f>
        <v>16994</v>
      </c>
      <c r="E82" s="105">
        <v>1</v>
      </c>
      <c r="F82" s="108" t="s">
        <v>208</v>
      </c>
      <c r="G82" s="111" t="s">
        <v>209</v>
      </c>
      <c r="H82" s="174">
        <v>105408511</v>
      </c>
      <c r="I82" s="24">
        <f t="shared" ref="I82" si="149">IFERROR(H82/H87,"-")</f>
        <v>0.13810857497216106</v>
      </c>
      <c r="J82" s="112">
        <v>1634</v>
      </c>
      <c r="K82" s="24">
        <f t="shared" ref="K82" si="150">IFERROR(J82/J87,"-")</f>
        <v>0.71572492334647397</v>
      </c>
      <c r="L82" s="112">
        <f t="shared" si="135"/>
        <v>64509.492656058748</v>
      </c>
      <c r="M82" s="84">
        <f>IFERROR(J82/$R$17,0)</f>
        <v>9.6151582911615865E-2</v>
      </c>
      <c r="P82" s="41"/>
      <c r="Q82" s="41"/>
      <c r="R82" s="41"/>
    </row>
    <row r="83" spans="2:18" ht="24.95" customHeight="1">
      <c r="B83" s="222"/>
      <c r="C83" s="282"/>
      <c r="D83" s="286"/>
      <c r="E83" s="106">
        <v>2</v>
      </c>
      <c r="F83" s="109" t="s">
        <v>210</v>
      </c>
      <c r="G83" s="28" t="s">
        <v>211</v>
      </c>
      <c r="H83" s="175">
        <v>54800435</v>
      </c>
      <c r="I83" s="25">
        <f t="shared" ref="I83" si="151">IFERROR(H83/H87,"-")</f>
        <v>7.1800748477554521E-2</v>
      </c>
      <c r="J83" s="113">
        <v>1424</v>
      </c>
      <c r="K83" s="25">
        <f t="shared" ref="K83" si="152">IFERROR(J83/J87,"-")</f>
        <v>0.62374069207183536</v>
      </c>
      <c r="L83" s="113">
        <f t="shared" si="135"/>
        <v>38483.451544943819</v>
      </c>
      <c r="M83" s="81">
        <f t="shared" ref="M83:M87" si="153">IFERROR(J83/$R$17,0)</f>
        <v>8.379428033423561E-2</v>
      </c>
      <c r="P83" s="41"/>
      <c r="Q83" s="41"/>
      <c r="R83" s="41"/>
    </row>
    <row r="84" spans="2:18" ht="24.95" customHeight="1">
      <c r="B84" s="222"/>
      <c r="C84" s="282"/>
      <c r="D84" s="286"/>
      <c r="E84" s="106">
        <v>3</v>
      </c>
      <c r="F84" s="109" t="s">
        <v>206</v>
      </c>
      <c r="G84" s="29" t="s">
        <v>207</v>
      </c>
      <c r="H84" s="175">
        <v>130354807</v>
      </c>
      <c r="I84" s="25">
        <f t="shared" ref="I84" si="154">IFERROR(H84/H87,"-")</f>
        <v>0.17079376669632573</v>
      </c>
      <c r="J84" s="113">
        <v>1272</v>
      </c>
      <c r="K84" s="25">
        <f t="shared" ref="K84" si="155">IFERROR(J84/J87,"-")</f>
        <v>0.55716162943495395</v>
      </c>
      <c r="L84" s="113">
        <f t="shared" si="135"/>
        <v>102480.19418238994</v>
      </c>
      <c r="M84" s="81">
        <f t="shared" si="153"/>
        <v>7.4849947040131815E-2</v>
      </c>
      <c r="P84" s="41"/>
      <c r="Q84" s="41"/>
      <c r="R84" s="41"/>
    </row>
    <row r="85" spans="2:18" ht="24.95" customHeight="1">
      <c r="B85" s="222"/>
      <c r="C85" s="282"/>
      <c r="D85" s="286"/>
      <c r="E85" s="106">
        <v>4</v>
      </c>
      <c r="F85" s="109" t="s">
        <v>212</v>
      </c>
      <c r="G85" s="29" t="s">
        <v>213</v>
      </c>
      <c r="H85" s="175">
        <v>57923272</v>
      </c>
      <c r="I85" s="25">
        <f t="shared" ref="I85" si="156">IFERROR(H85/H87,"-")</f>
        <v>7.5892358954248743E-2</v>
      </c>
      <c r="J85" s="113">
        <v>1065</v>
      </c>
      <c r="K85" s="25">
        <f t="shared" ref="K85" si="157">IFERROR(J85/J87,"-")</f>
        <v>0.4664914586070959</v>
      </c>
      <c r="L85" s="113">
        <f t="shared" si="135"/>
        <v>54388.04882629108</v>
      </c>
      <c r="M85" s="81">
        <f t="shared" si="153"/>
        <v>6.2669177356714137E-2</v>
      </c>
      <c r="P85" s="41"/>
      <c r="Q85" s="41"/>
      <c r="R85" s="41"/>
    </row>
    <row r="86" spans="2:18" ht="24.95" customHeight="1">
      <c r="B86" s="222"/>
      <c r="C86" s="282"/>
      <c r="D86" s="286"/>
      <c r="E86" s="107">
        <v>5</v>
      </c>
      <c r="F86" s="110" t="s">
        <v>228</v>
      </c>
      <c r="G86" s="30" t="s">
        <v>229</v>
      </c>
      <c r="H86" s="176">
        <v>39084008</v>
      </c>
      <c r="I86" s="40">
        <f t="shared" ref="I86" si="158">IFERROR(H86/H87,"-")</f>
        <v>5.1208736352233858E-2</v>
      </c>
      <c r="J86" s="114">
        <v>942</v>
      </c>
      <c r="K86" s="40">
        <f t="shared" ref="K86" si="159">IFERROR(J86/J87,"-")</f>
        <v>0.41261498028909332</v>
      </c>
      <c r="L86" s="114">
        <f t="shared" si="135"/>
        <v>41490.454352441615</v>
      </c>
      <c r="M86" s="82">
        <f t="shared" si="153"/>
        <v>5.5431328704248557E-2</v>
      </c>
      <c r="P86" s="41"/>
      <c r="Q86" s="41"/>
      <c r="R86" s="41"/>
    </row>
    <row r="87" spans="2:18" ht="24.95" customHeight="1">
      <c r="B87" s="223"/>
      <c r="C87" s="283"/>
      <c r="D87" s="287"/>
      <c r="E87" s="125" t="s">
        <v>107</v>
      </c>
      <c r="F87" s="31"/>
      <c r="G87" s="32"/>
      <c r="H87" s="177">
        <v>763229300</v>
      </c>
      <c r="I87" s="26" t="s">
        <v>196</v>
      </c>
      <c r="J87" s="142">
        <v>2283</v>
      </c>
      <c r="K87" s="26" t="s">
        <v>105</v>
      </c>
      <c r="L87" s="142">
        <f t="shared" si="135"/>
        <v>334309.81165133597</v>
      </c>
      <c r="M87" s="83">
        <f t="shared" si="153"/>
        <v>0.1343415323055196</v>
      </c>
      <c r="P87" s="41"/>
      <c r="Q87" s="41"/>
      <c r="R87" s="41"/>
    </row>
    <row r="88" spans="2:18" ht="24.95" customHeight="1">
      <c r="B88" s="247">
        <v>15</v>
      </c>
      <c r="C88" s="281" t="s">
        <v>92</v>
      </c>
      <c r="D88" s="285">
        <f t="shared" ref="D88" si="160">VLOOKUP(C88,$Q$4:$R$77,2,FALSE)</f>
        <v>27763</v>
      </c>
      <c r="E88" s="105">
        <v>1</v>
      </c>
      <c r="F88" s="108" t="s">
        <v>208</v>
      </c>
      <c r="G88" s="111" t="s">
        <v>209</v>
      </c>
      <c r="H88" s="174">
        <v>168519309</v>
      </c>
      <c r="I88" s="24">
        <f t="shared" ref="I88" si="161">IFERROR(H88/H93,"-")</f>
        <v>0.16080914566164928</v>
      </c>
      <c r="J88" s="112">
        <v>2383</v>
      </c>
      <c r="K88" s="24">
        <f t="shared" ref="K88" si="162">IFERROR(J88/J93,"-")</f>
        <v>0.69821271608555524</v>
      </c>
      <c r="L88" s="112">
        <f t="shared" si="135"/>
        <v>70717.292908099029</v>
      </c>
      <c r="M88" s="84">
        <f>IFERROR(J88/$R$18,0)</f>
        <v>8.5833663508986788E-2</v>
      </c>
      <c r="P88" s="41"/>
      <c r="Q88" s="41"/>
      <c r="R88" s="41"/>
    </row>
    <row r="89" spans="2:18" ht="24.95" customHeight="1">
      <c r="B89" s="222"/>
      <c r="C89" s="282"/>
      <c r="D89" s="286"/>
      <c r="E89" s="106">
        <v>2</v>
      </c>
      <c r="F89" s="109" t="s">
        <v>210</v>
      </c>
      <c r="G89" s="28" t="s">
        <v>211</v>
      </c>
      <c r="H89" s="175">
        <v>90374308</v>
      </c>
      <c r="I89" s="25">
        <f t="shared" ref="I89" si="163">IFERROR(H89/H93,"-")</f>
        <v>8.6239466239698123E-2</v>
      </c>
      <c r="J89" s="113">
        <v>2084</v>
      </c>
      <c r="K89" s="25">
        <f t="shared" ref="K89" si="164">IFERROR(J89/J93,"-")</f>
        <v>0.61060650454145915</v>
      </c>
      <c r="L89" s="113">
        <f t="shared" si="135"/>
        <v>43365.790786948179</v>
      </c>
      <c r="M89" s="81">
        <f t="shared" ref="M89:M93" si="165">IFERROR(J89/$R$18,0)</f>
        <v>7.5063934012894865E-2</v>
      </c>
      <c r="P89" s="41"/>
      <c r="Q89" s="41"/>
      <c r="R89" s="41"/>
    </row>
    <row r="90" spans="2:18" ht="24.95" customHeight="1">
      <c r="B90" s="222"/>
      <c r="C90" s="282"/>
      <c r="D90" s="286"/>
      <c r="E90" s="106">
        <v>3</v>
      </c>
      <c r="F90" s="109" t="s">
        <v>206</v>
      </c>
      <c r="G90" s="29" t="s">
        <v>207</v>
      </c>
      <c r="H90" s="175">
        <v>150197384</v>
      </c>
      <c r="I90" s="25">
        <f t="shared" ref="I90" si="166">IFERROR(H90/H93,"-")</f>
        <v>0.14332549275795256</v>
      </c>
      <c r="J90" s="113">
        <v>1657</v>
      </c>
      <c r="K90" s="25">
        <f t="shared" ref="K90" si="167">IFERROR(J90/J93,"-")</f>
        <v>0.48549663053032521</v>
      </c>
      <c r="L90" s="113">
        <f t="shared" si="135"/>
        <v>90644.16656608328</v>
      </c>
      <c r="M90" s="81">
        <f t="shared" si="165"/>
        <v>5.9683751755934156E-2</v>
      </c>
      <c r="P90" s="41"/>
      <c r="Q90" s="41"/>
      <c r="R90" s="41"/>
    </row>
    <row r="91" spans="2:18" ht="24.95" customHeight="1">
      <c r="B91" s="222"/>
      <c r="C91" s="282"/>
      <c r="D91" s="286"/>
      <c r="E91" s="106">
        <v>4</v>
      </c>
      <c r="F91" s="109" t="s">
        <v>212</v>
      </c>
      <c r="G91" s="29" t="s">
        <v>213</v>
      </c>
      <c r="H91" s="175">
        <v>88325860</v>
      </c>
      <c r="I91" s="25">
        <f t="shared" ref="I91" si="168">IFERROR(H91/H93,"-")</f>
        <v>8.4284739658115032E-2</v>
      </c>
      <c r="J91" s="113">
        <v>1526</v>
      </c>
      <c r="K91" s="25">
        <f t="shared" ref="K91" si="169">IFERROR(J91/J93,"-")</f>
        <v>0.4471139759742162</v>
      </c>
      <c r="L91" s="113">
        <f t="shared" si="135"/>
        <v>57880.64220183486</v>
      </c>
      <c r="M91" s="81">
        <f t="shared" si="165"/>
        <v>5.4965241508482511E-2</v>
      </c>
      <c r="P91" s="41"/>
      <c r="Q91" s="41"/>
      <c r="R91" s="41"/>
    </row>
    <row r="92" spans="2:18" ht="24.95" customHeight="1">
      <c r="B92" s="222"/>
      <c r="C92" s="282"/>
      <c r="D92" s="286"/>
      <c r="E92" s="107">
        <v>5</v>
      </c>
      <c r="F92" s="110" t="s">
        <v>228</v>
      </c>
      <c r="G92" s="30" t="s">
        <v>229</v>
      </c>
      <c r="H92" s="176">
        <v>49350078</v>
      </c>
      <c r="I92" s="40">
        <f t="shared" ref="I92" si="170">IFERROR(H92/H93,"-")</f>
        <v>4.7092193343350068E-2</v>
      </c>
      <c r="J92" s="114">
        <v>1413</v>
      </c>
      <c r="K92" s="40">
        <f t="shared" ref="K92" si="171">IFERROR(J92/J93,"-")</f>
        <v>0.41400527395253445</v>
      </c>
      <c r="L92" s="114">
        <f t="shared" si="135"/>
        <v>34925.745222929938</v>
      </c>
      <c r="M92" s="82">
        <f t="shared" si="165"/>
        <v>5.0895076180528041E-2</v>
      </c>
      <c r="P92" s="41"/>
      <c r="Q92" s="41"/>
      <c r="R92" s="41"/>
    </row>
    <row r="93" spans="2:18" ht="24.95" customHeight="1">
      <c r="B93" s="223"/>
      <c r="C93" s="283"/>
      <c r="D93" s="287"/>
      <c r="E93" s="125" t="s">
        <v>107</v>
      </c>
      <c r="F93" s="31"/>
      <c r="G93" s="32"/>
      <c r="H93" s="177">
        <v>1047946050</v>
      </c>
      <c r="I93" s="26" t="s">
        <v>196</v>
      </c>
      <c r="J93" s="142">
        <v>3413</v>
      </c>
      <c r="K93" s="26" t="s">
        <v>105</v>
      </c>
      <c r="L93" s="142">
        <f t="shared" si="135"/>
        <v>307045.42924113682</v>
      </c>
      <c r="M93" s="83">
        <f t="shared" si="165"/>
        <v>0.12293340056910276</v>
      </c>
      <c r="P93" s="41"/>
      <c r="Q93" s="41"/>
      <c r="R93" s="41"/>
    </row>
    <row r="94" spans="2:18" ht="24.95" customHeight="1">
      <c r="B94" s="247">
        <v>16</v>
      </c>
      <c r="C94" s="281" t="s">
        <v>55</v>
      </c>
      <c r="D94" s="285">
        <f t="shared" ref="D94" si="172">VLOOKUP(C94,$Q$4:$R$77,2,FALSE)</f>
        <v>18326</v>
      </c>
      <c r="E94" s="105">
        <v>1</v>
      </c>
      <c r="F94" s="108" t="s">
        <v>208</v>
      </c>
      <c r="G94" s="111" t="s">
        <v>209</v>
      </c>
      <c r="H94" s="174">
        <v>114755029</v>
      </c>
      <c r="I94" s="24">
        <f t="shared" ref="I94" si="173">IFERROR(H94/H99,"-")</f>
        <v>0.14256516958430426</v>
      </c>
      <c r="J94" s="112">
        <v>1702</v>
      </c>
      <c r="K94" s="24">
        <f t="shared" ref="K94" si="174">IFERROR(J94/J99,"-")</f>
        <v>0.69046653144016223</v>
      </c>
      <c r="L94" s="112">
        <f t="shared" si="135"/>
        <v>67423.636310223272</v>
      </c>
      <c r="M94" s="84">
        <f>IFERROR(J94/$R$19,0)</f>
        <v>9.2873513041580272E-2</v>
      </c>
      <c r="P94" s="41"/>
      <c r="Q94" s="41"/>
      <c r="R94" s="41"/>
    </row>
    <row r="95" spans="2:18" ht="24.95" customHeight="1">
      <c r="B95" s="222"/>
      <c r="C95" s="282"/>
      <c r="D95" s="286"/>
      <c r="E95" s="106">
        <v>2</v>
      </c>
      <c r="F95" s="109" t="s">
        <v>210</v>
      </c>
      <c r="G95" s="28" t="s">
        <v>211</v>
      </c>
      <c r="H95" s="175">
        <v>67413792</v>
      </c>
      <c r="I95" s="25">
        <f t="shared" ref="I95" si="175">IFERROR(H95/H99,"-")</f>
        <v>8.375108936446711E-2</v>
      </c>
      <c r="J95" s="113">
        <v>1523</v>
      </c>
      <c r="K95" s="25">
        <f t="shared" ref="K95" si="176">IFERROR(J95/J99,"-")</f>
        <v>0.61784989858012174</v>
      </c>
      <c r="L95" s="113">
        <f t="shared" si="135"/>
        <v>44263.816152330925</v>
      </c>
      <c r="M95" s="81">
        <f t="shared" ref="M95:M99" si="177">IFERROR(J95/$R$19,0)</f>
        <v>8.3105969660591514E-2</v>
      </c>
      <c r="P95" s="41"/>
      <c r="Q95" s="41"/>
      <c r="R95" s="41"/>
    </row>
    <row r="96" spans="2:18" ht="24.95" customHeight="1">
      <c r="B96" s="222"/>
      <c r="C96" s="282"/>
      <c r="D96" s="286"/>
      <c r="E96" s="106">
        <v>3</v>
      </c>
      <c r="F96" s="109" t="s">
        <v>206</v>
      </c>
      <c r="G96" s="29" t="s">
        <v>207</v>
      </c>
      <c r="H96" s="175">
        <v>128479318</v>
      </c>
      <c r="I96" s="25">
        <f t="shared" ref="I96" si="178">IFERROR(H96/H99,"-")</f>
        <v>0.15961545143913264</v>
      </c>
      <c r="J96" s="113">
        <v>1306</v>
      </c>
      <c r="K96" s="25">
        <f t="shared" ref="K96" si="179">IFERROR(J96/J99,"-")</f>
        <v>0.52981744421906696</v>
      </c>
      <c r="L96" s="113">
        <f t="shared" si="135"/>
        <v>98376.200612557426</v>
      </c>
      <c r="M96" s="81">
        <f t="shared" si="177"/>
        <v>7.126486958419731E-2</v>
      </c>
      <c r="P96" s="41"/>
      <c r="Q96" s="41"/>
      <c r="R96" s="41"/>
    </row>
    <row r="97" spans="2:18" ht="24.95" customHeight="1">
      <c r="B97" s="222"/>
      <c r="C97" s="282"/>
      <c r="D97" s="286"/>
      <c r="E97" s="106">
        <v>4</v>
      </c>
      <c r="F97" s="109" t="s">
        <v>228</v>
      </c>
      <c r="G97" s="29" t="s">
        <v>229</v>
      </c>
      <c r="H97" s="175">
        <v>38471154</v>
      </c>
      <c r="I97" s="25">
        <f t="shared" ref="I97" si="180">IFERROR(H97/H99,"-")</f>
        <v>4.7794389857318459E-2</v>
      </c>
      <c r="J97" s="113">
        <v>1112</v>
      </c>
      <c r="K97" s="25">
        <f t="shared" ref="K97" si="181">IFERROR(J97/J99,"-")</f>
        <v>0.4511156186612576</v>
      </c>
      <c r="L97" s="113">
        <f t="shared" si="135"/>
        <v>34596.361510791365</v>
      </c>
      <c r="M97" s="81">
        <f t="shared" si="177"/>
        <v>6.0678816981337987E-2</v>
      </c>
      <c r="P97" s="41"/>
      <c r="Q97" s="41"/>
      <c r="R97" s="41"/>
    </row>
    <row r="98" spans="2:18" ht="24.95" customHeight="1">
      <c r="B98" s="222"/>
      <c r="C98" s="282"/>
      <c r="D98" s="286"/>
      <c r="E98" s="107">
        <v>5</v>
      </c>
      <c r="F98" s="110" t="s">
        <v>212</v>
      </c>
      <c r="G98" s="30" t="s">
        <v>213</v>
      </c>
      <c r="H98" s="176">
        <v>54463594</v>
      </c>
      <c r="I98" s="40">
        <f t="shared" ref="I98" si="182">IFERROR(H98/H99,"-")</f>
        <v>6.7662494467067721E-2</v>
      </c>
      <c r="J98" s="114">
        <v>1038</v>
      </c>
      <c r="K98" s="40">
        <f t="shared" ref="K98" si="183">IFERROR(J98/J99,"-")</f>
        <v>0.4210953346855984</v>
      </c>
      <c r="L98" s="114">
        <f t="shared" si="135"/>
        <v>52469.743737957608</v>
      </c>
      <c r="M98" s="82">
        <f t="shared" si="177"/>
        <v>5.6640838153443195E-2</v>
      </c>
      <c r="P98" s="41"/>
      <c r="Q98" s="41"/>
      <c r="R98" s="41"/>
    </row>
    <row r="99" spans="2:18" ht="24.95" customHeight="1">
      <c r="B99" s="223"/>
      <c r="C99" s="283"/>
      <c r="D99" s="287"/>
      <c r="E99" s="125" t="s">
        <v>107</v>
      </c>
      <c r="F99" s="31"/>
      <c r="G99" s="32"/>
      <c r="H99" s="177">
        <v>804930330</v>
      </c>
      <c r="I99" s="26" t="s">
        <v>196</v>
      </c>
      <c r="J99" s="142">
        <v>2465</v>
      </c>
      <c r="K99" s="26" t="s">
        <v>105</v>
      </c>
      <c r="L99" s="142">
        <f t="shared" si="135"/>
        <v>326543.74442190671</v>
      </c>
      <c r="M99" s="83">
        <f t="shared" si="177"/>
        <v>0.13450834879406309</v>
      </c>
      <c r="P99" s="41"/>
      <c r="Q99" s="41"/>
      <c r="R99" s="41"/>
    </row>
    <row r="100" spans="2:18" ht="24.95" customHeight="1">
      <c r="B100" s="247">
        <v>17</v>
      </c>
      <c r="C100" s="281" t="s">
        <v>93</v>
      </c>
      <c r="D100" s="285">
        <f t="shared" ref="D100" si="184">VLOOKUP(C100,$Q$4:$R$77,2,FALSE)</f>
        <v>25948</v>
      </c>
      <c r="E100" s="105">
        <v>1</v>
      </c>
      <c r="F100" s="108" t="s">
        <v>208</v>
      </c>
      <c r="G100" s="111" t="s">
        <v>209</v>
      </c>
      <c r="H100" s="174">
        <v>162625365</v>
      </c>
      <c r="I100" s="24">
        <f t="shared" ref="I100" si="185">IFERROR(H100/H105,"-")</f>
        <v>0.15151429027870378</v>
      </c>
      <c r="J100" s="112">
        <v>2419</v>
      </c>
      <c r="K100" s="24">
        <f t="shared" ref="K100" si="186">IFERROR(J100/J105,"-")</f>
        <v>0.72839506172839508</v>
      </c>
      <c r="L100" s="112">
        <f t="shared" si="135"/>
        <v>67228.344357172391</v>
      </c>
      <c r="M100" s="84">
        <f>IFERROR(J100/$R$20,0)</f>
        <v>9.322491136118391E-2</v>
      </c>
      <c r="P100" s="41"/>
      <c r="Q100" s="41"/>
      <c r="R100" s="41"/>
    </row>
    <row r="101" spans="2:18" ht="24.95" customHeight="1">
      <c r="B101" s="222"/>
      <c r="C101" s="282"/>
      <c r="D101" s="286"/>
      <c r="E101" s="106">
        <v>2</v>
      </c>
      <c r="F101" s="109" t="s">
        <v>210</v>
      </c>
      <c r="G101" s="28" t="s">
        <v>211</v>
      </c>
      <c r="H101" s="175">
        <v>79112993</v>
      </c>
      <c r="I101" s="25">
        <f t="shared" ref="I101" si="187">IFERROR(H101/H105,"-")</f>
        <v>7.3707745321395957E-2</v>
      </c>
      <c r="J101" s="113">
        <v>2063</v>
      </c>
      <c r="K101" s="25">
        <f t="shared" ref="K101" si="188">IFERROR(J101/J105,"-")</f>
        <v>0.62119843420656429</v>
      </c>
      <c r="L101" s="113">
        <f t="shared" si="135"/>
        <v>38348.518177411534</v>
      </c>
      <c r="M101" s="81">
        <f t="shared" ref="M101:M105" si="189">IFERROR(J101/$R$20,0)</f>
        <v>7.9505164174502846E-2</v>
      </c>
      <c r="P101" s="41"/>
      <c r="Q101" s="41"/>
      <c r="R101" s="41"/>
    </row>
    <row r="102" spans="2:18" ht="24.95" customHeight="1">
      <c r="B102" s="222"/>
      <c r="C102" s="282"/>
      <c r="D102" s="286"/>
      <c r="E102" s="106">
        <v>3</v>
      </c>
      <c r="F102" s="109" t="s">
        <v>206</v>
      </c>
      <c r="G102" s="29" t="s">
        <v>207</v>
      </c>
      <c r="H102" s="175">
        <v>170797338</v>
      </c>
      <c r="I102" s="25">
        <f t="shared" ref="I102" si="190">IFERROR(H102/H105,"-")</f>
        <v>0.1591279284665211</v>
      </c>
      <c r="J102" s="113">
        <v>1835</v>
      </c>
      <c r="K102" s="25">
        <f t="shared" ref="K102" si="191">IFERROR(J102/J105,"-")</f>
        <v>0.55254441433303225</v>
      </c>
      <c r="L102" s="113">
        <f t="shared" si="135"/>
        <v>93077.568392370566</v>
      </c>
      <c r="M102" s="81">
        <f t="shared" si="189"/>
        <v>7.0718359796516111E-2</v>
      </c>
      <c r="P102" s="41"/>
      <c r="Q102" s="41"/>
      <c r="R102" s="41"/>
    </row>
    <row r="103" spans="2:18" ht="24.95" customHeight="1">
      <c r="B103" s="222"/>
      <c r="C103" s="282"/>
      <c r="D103" s="286"/>
      <c r="E103" s="106">
        <v>4</v>
      </c>
      <c r="F103" s="109" t="s">
        <v>212</v>
      </c>
      <c r="G103" s="29" t="s">
        <v>213</v>
      </c>
      <c r="H103" s="175">
        <v>76915382</v>
      </c>
      <c r="I103" s="25">
        <f t="shared" ref="I103" si="192">IFERROR(H103/H105,"-")</f>
        <v>7.1660281993804517E-2</v>
      </c>
      <c r="J103" s="113">
        <v>1549</v>
      </c>
      <c r="K103" s="25">
        <f t="shared" ref="K103" si="193">IFERROR(J103/J105,"-")</f>
        <v>0.46642577536886481</v>
      </c>
      <c r="L103" s="113">
        <f t="shared" si="135"/>
        <v>49654.862491930275</v>
      </c>
      <c r="M103" s="81">
        <f t="shared" si="189"/>
        <v>5.9696315708339755E-2</v>
      </c>
      <c r="P103" s="41"/>
      <c r="Q103" s="41"/>
      <c r="R103" s="41"/>
    </row>
    <row r="104" spans="2:18" ht="24.95" customHeight="1">
      <c r="B104" s="222"/>
      <c r="C104" s="282"/>
      <c r="D104" s="286"/>
      <c r="E104" s="107">
        <v>5</v>
      </c>
      <c r="F104" s="110" t="s">
        <v>228</v>
      </c>
      <c r="G104" s="30" t="s">
        <v>229</v>
      </c>
      <c r="H104" s="176">
        <v>56422887</v>
      </c>
      <c r="I104" s="40">
        <f t="shared" ref="I104" si="194">IFERROR(H104/H105,"-")</f>
        <v>5.2567898490376956E-2</v>
      </c>
      <c r="J104" s="114">
        <v>1453</v>
      </c>
      <c r="K104" s="40">
        <f t="shared" ref="K104" si="195">IFERROR(J104/J105,"-")</f>
        <v>0.43751881963264078</v>
      </c>
      <c r="L104" s="114">
        <f t="shared" si="135"/>
        <v>38831.993805918792</v>
      </c>
      <c r="M104" s="82">
        <f t="shared" si="189"/>
        <v>5.5996608601819022E-2</v>
      </c>
      <c r="P104" s="41"/>
      <c r="Q104" s="41"/>
      <c r="R104" s="41"/>
    </row>
    <row r="105" spans="2:18" ht="24.95" customHeight="1">
      <c r="B105" s="223"/>
      <c r="C105" s="283"/>
      <c r="D105" s="287"/>
      <c r="E105" s="125" t="s">
        <v>107</v>
      </c>
      <c r="F105" s="31"/>
      <c r="G105" s="32"/>
      <c r="H105" s="177">
        <v>1073333510</v>
      </c>
      <c r="I105" s="26" t="s">
        <v>196</v>
      </c>
      <c r="J105" s="142">
        <v>3321</v>
      </c>
      <c r="K105" s="26" t="s">
        <v>105</v>
      </c>
      <c r="L105" s="142">
        <f t="shared" si="135"/>
        <v>323195.87774766638</v>
      </c>
      <c r="M105" s="83">
        <f t="shared" si="189"/>
        <v>0.12798674271620164</v>
      </c>
      <c r="P105" s="41"/>
      <c r="Q105" s="41"/>
      <c r="R105" s="41"/>
    </row>
    <row r="106" spans="2:18" ht="24.95" customHeight="1">
      <c r="B106" s="247">
        <v>18</v>
      </c>
      <c r="C106" s="281" t="s">
        <v>56</v>
      </c>
      <c r="D106" s="285">
        <f t="shared" ref="D106" si="196">VLOOKUP(C106,$Q$4:$R$77,2,FALSE)</f>
        <v>23197</v>
      </c>
      <c r="E106" s="105">
        <v>1</v>
      </c>
      <c r="F106" s="108" t="s">
        <v>208</v>
      </c>
      <c r="G106" s="111" t="s">
        <v>209</v>
      </c>
      <c r="H106" s="174">
        <v>158690379</v>
      </c>
      <c r="I106" s="24">
        <f t="shared" ref="I106" si="197">IFERROR(H106/H111,"-")</f>
        <v>0.1377179703427589</v>
      </c>
      <c r="J106" s="112">
        <v>2340</v>
      </c>
      <c r="K106" s="24">
        <f t="shared" ref="K106" si="198">IFERROR(J106/J111,"-")</f>
        <v>0.73910296904611494</v>
      </c>
      <c r="L106" s="112">
        <f t="shared" si="135"/>
        <v>67816.401282051287</v>
      </c>
      <c r="M106" s="84">
        <f>IFERROR(J106/$R$21,0)</f>
        <v>0.10087511316118464</v>
      </c>
      <c r="P106" s="41"/>
      <c r="Q106" s="41"/>
      <c r="R106" s="41"/>
    </row>
    <row r="107" spans="2:18" ht="24.95" customHeight="1">
      <c r="B107" s="222"/>
      <c r="C107" s="282"/>
      <c r="D107" s="286"/>
      <c r="E107" s="106">
        <v>2</v>
      </c>
      <c r="F107" s="109" t="s">
        <v>210</v>
      </c>
      <c r="G107" s="28" t="s">
        <v>211</v>
      </c>
      <c r="H107" s="175">
        <v>85553574</v>
      </c>
      <c r="I107" s="25">
        <f t="shared" ref="I107" si="199">IFERROR(H107/H111,"-")</f>
        <v>7.4246873950997549E-2</v>
      </c>
      <c r="J107" s="113">
        <v>2024</v>
      </c>
      <c r="K107" s="25">
        <f t="shared" ref="K107" si="200">IFERROR(J107/J111,"-")</f>
        <v>0.63929248262792171</v>
      </c>
      <c r="L107" s="113">
        <f t="shared" si="135"/>
        <v>42269.552371541504</v>
      </c>
      <c r="M107" s="81">
        <f t="shared" ref="M107:M111" si="201">IFERROR(J107/$R$21,0)</f>
        <v>8.7252661982152868E-2</v>
      </c>
      <c r="P107" s="41"/>
      <c r="Q107" s="41"/>
      <c r="R107" s="41"/>
    </row>
    <row r="108" spans="2:18" ht="24.95" customHeight="1">
      <c r="B108" s="222"/>
      <c r="C108" s="282"/>
      <c r="D108" s="286"/>
      <c r="E108" s="106">
        <v>3</v>
      </c>
      <c r="F108" s="109" t="s">
        <v>206</v>
      </c>
      <c r="G108" s="29" t="s">
        <v>207</v>
      </c>
      <c r="H108" s="175">
        <v>186037019</v>
      </c>
      <c r="I108" s="25">
        <f t="shared" ref="I108" si="202">IFERROR(H108/H111,"-")</f>
        <v>0.16145049767193054</v>
      </c>
      <c r="J108" s="113">
        <v>1731</v>
      </c>
      <c r="K108" s="25">
        <f t="shared" ref="K108" si="203">IFERROR(J108/J111,"-")</f>
        <v>0.54674668351231837</v>
      </c>
      <c r="L108" s="113">
        <f t="shared" si="135"/>
        <v>107473.72559214327</v>
      </c>
      <c r="M108" s="81">
        <f t="shared" si="201"/>
        <v>7.4621718325645556E-2</v>
      </c>
      <c r="P108" s="41"/>
      <c r="Q108" s="41"/>
      <c r="R108" s="41"/>
    </row>
    <row r="109" spans="2:18" ht="24.95" customHeight="1">
      <c r="B109" s="222"/>
      <c r="C109" s="282"/>
      <c r="D109" s="286"/>
      <c r="E109" s="106">
        <v>4</v>
      </c>
      <c r="F109" s="109" t="s">
        <v>228</v>
      </c>
      <c r="G109" s="29" t="s">
        <v>229</v>
      </c>
      <c r="H109" s="175">
        <v>58783457</v>
      </c>
      <c r="I109" s="25">
        <f t="shared" ref="I109" si="204">IFERROR(H109/H111,"-")</f>
        <v>5.1014676748429987E-2</v>
      </c>
      <c r="J109" s="113">
        <v>1427</v>
      </c>
      <c r="K109" s="25">
        <f t="shared" ref="K109" si="205">IFERROR(J109/J111,"-")</f>
        <v>0.45072646873025901</v>
      </c>
      <c r="L109" s="113">
        <f t="shared" si="135"/>
        <v>41193.733006306938</v>
      </c>
      <c r="M109" s="81">
        <f t="shared" si="201"/>
        <v>6.1516575419235248E-2</v>
      </c>
      <c r="P109" s="41"/>
      <c r="Q109" s="41"/>
      <c r="R109" s="41"/>
    </row>
    <row r="110" spans="2:18" ht="24.95" customHeight="1">
      <c r="B110" s="222"/>
      <c r="C110" s="282"/>
      <c r="D110" s="286"/>
      <c r="E110" s="107">
        <v>5</v>
      </c>
      <c r="F110" s="110" t="s">
        <v>212</v>
      </c>
      <c r="G110" s="30" t="s">
        <v>213</v>
      </c>
      <c r="H110" s="176">
        <v>73449668</v>
      </c>
      <c r="I110" s="40">
        <f t="shared" ref="I110" si="206">IFERROR(H110/H111,"-")</f>
        <v>6.3742611638160418E-2</v>
      </c>
      <c r="J110" s="114">
        <v>1333</v>
      </c>
      <c r="K110" s="40">
        <f t="shared" ref="K110" si="207">IFERROR(J110/J111,"-")</f>
        <v>0.42103600758054327</v>
      </c>
      <c r="L110" s="114">
        <f t="shared" si="135"/>
        <v>55101.026256564139</v>
      </c>
      <c r="M110" s="82">
        <f t="shared" si="201"/>
        <v>5.7464327283700475E-2</v>
      </c>
      <c r="P110" s="41"/>
      <c r="Q110" s="41"/>
      <c r="R110" s="41"/>
    </row>
    <row r="111" spans="2:18" ht="24.95" customHeight="1">
      <c r="B111" s="223"/>
      <c r="C111" s="283"/>
      <c r="D111" s="287"/>
      <c r="E111" s="125" t="s">
        <v>107</v>
      </c>
      <c r="F111" s="31"/>
      <c r="G111" s="32"/>
      <c r="H111" s="177">
        <v>1152285200</v>
      </c>
      <c r="I111" s="26" t="s">
        <v>196</v>
      </c>
      <c r="J111" s="142">
        <v>3166</v>
      </c>
      <c r="K111" s="26" t="s">
        <v>105</v>
      </c>
      <c r="L111" s="142">
        <f t="shared" si="135"/>
        <v>363956.15919140872</v>
      </c>
      <c r="M111" s="83">
        <f t="shared" si="201"/>
        <v>0.13648316592662843</v>
      </c>
      <c r="P111" s="41"/>
      <c r="Q111" s="41"/>
      <c r="R111" s="41"/>
    </row>
    <row r="112" spans="2:18" ht="24.95" customHeight="1">
      <c r="B112" s="247">
        <v>19</v>
      </c>
      <c r="C112" s="281" t="s">
        <v>94</v>
      </c>
      <c r="D112" s="285">
        <f t="shared" ref="D112" si="208">VLOOKUP(C112,$Q$4:$R$77,2,FALSE)</f>
        <v>16046</v>
      </c>
      <c r="E112" s="105">
        <v>1</v>
      </c>
      <c r="F112" s="108" t="s">
        <v>208</v>
      </c>
      <c r="G112" s="111" t="s">
        <v>209</v>
      </c>
      <c r="H112" s="174">
        <v>81149125</v>
      </c>
      <c r="I112" s="24">
        <f t="shared" ref="I112" si="209">IFERROR(H112/H117,"-")</f>
        <v>0.14167341943177958</v>
      </c>
      <c r="J112" s="112">
        <v>1327</v>
      </c>
      <c r="K112" s="24">
        <f t="shared" ref="K112" si="210">IFERROR(J112/J117,"-")</f>
        <v>0.68756476683937828</v>
      </c>
      <c r="L112" s="112">
        <f t="shared" si="135"/>
        <v>61152.317256970608</v>
      </c>
      <c r="M112" s="24">
        <f>IFERROR(J112/$R$22,0)</f>
        <v>8.2699738252523997E-2</v>
      </c>
      <c r="P112" s="41"/>
      <c r="Q112" s="41"/>
      <c r="R112" s="41"/>
    </row>
    <row r="113" spans="2:18" ht="24.95" customHeight="1">
      <c r="B113" s="222"/>
      <c r="C113" s="282"/>
      <c r="D113" s="286"/>
      <c r="E113" s="106">
        <v>2</v>
      </c>
      <c r="F113" s="109" t="s">
        <v>210</v>
      </c>
      <c r="G113" s="28" t="s">
        <v>211</v>
      </c>
      <c r="H113" s="175">
        <v>40955700</v>
      </c>
      <c r="I113" s="25">
        <f t="shared" ref="I113" si="211">IFERROR(H113/H117,"-")</f>
        <v>7.1502114954685406E-2</v>
      </c>
      <c r="J113" s="113">
        <v>1139</v>
      </c>
      <c r="K113" s="25">
        <f t="shared" ref="K113" si="212">IFERROR(J113/J117,"-")</f>
        <v>0.59015544041450774</v>
      </c>
      <c r="L113" s="113">
        <f t="shared" si="135"/>
        <v>35957.594381035997</v>
      </c>
      <c r="M113" s="81">
        <f t="shared" ref="M113:M117" si="213">IFERROR(J113/$R$22,0)</f>
        <v>7.0983422659852927E-2</v>
      </c>
      <c r="P113" s="41"/>
      <c r="Q113" s="41"/>
      <c r="R113" s="41"/>
    </row>
    <row r="114" spans="2:18" ht="24.95" customHeight="1">
      <c r="B114" s="222"/>
      <c r="C114" s="282"/>
      <c r="D114" s="286"/>
      <c r="E114" s="106">
        <v>3</v>
      </c>
      <c r="F114" s="109" t="s">
        <v>206</v>
      </c>
      <c r="G114" s="29" t="s">
        <v>207</v>
      </c>
      <c r="H114" s="175">
        <v>83022139</v>
      </c>
      <c r="I114" s="25">
        <f t="shared" ref="I114" si="214">IFERROR(H114/H117,"-")</f>
        <v>0.14494340291001911</v>
      </c>
      <c r="J114" s="113">
        <v>946</v>
      </c>
      <c r="K114" s="25">
        <f t="shared" ref="K114" si="215">IFERROR(J114/J117,"-")</f>
        <v>0.49015544041450776</v>
      </c>
      <c r="L114" s="113">
        <f t="shared" si="135"/>
        <v>87761.246300211424</v>
      </c>
      <c r="M114" s="81">
        <f t="shared" si="213"/>
        <v>5.8955502929078897E-2</v>
      </c>
      <c r="P114" s="41"/>
      <c r="Q114" s="41"/>
      <c r="R114" s="41"/>
    </row>
    <row r="115" spans="2:18" ht="24.95" customHeight="1">
      <c r="B115" s="222"/>
      <c r="C115" s="282"/>
      <c r="D115" s="286"/>
      <c r="E115" s="106">
        <v>4</v>
      </c>
      <c r="F115" s="109" t="s">
        <v>228</v>
      </c>
      <c r="G115" s="29" t="s">
        <v>229</v>
      </c>
      <c r="H115" s="175">
        <v>32700842</v>
      </c>
      <c r="I115" s="25">
        <f t="shared" ref="I115" si="216">IFERROR(H115/H117,"-")</f>
        <v>5.7090450506254428E-2</v>
      </c>
      <c r="J115" s="113">
        <v>819</v>
      </c>
      <c r="K115" s="25">
        <f t="shared" ref="K115" si="217">IFERROR(J115/J117,"-")</f>
        <v>0.4243523316062176</v>
      </c>
      <c r="L115" s="113">
        <f t="shared" si="135"/>
        <v>39927.768009768013</v>
      </c>
      <c r="M115" s="81">
        <f t="shared" si="213"/>
        <v>5.1040757821263869E-2</v>
      </c>
      <c r="P115" s="41"/>
      <c r="Q115" s="41"/>
      <c r="R115" s="41"/>
    </row>
    <row r="116" spans="2:18" ht="24.95" customHeight="1">
      <c r="B116" s="222"/>
      <c r="C116" s="282"/>
      <c r="D116" s="286"/>
      <c r="E116" s="107">
        <v>5</v>
      </c>
      <c r="F116" s="110" t="s">
        <v>212</v>
      </c>
      <c r="G116" s="30" t="s">
        <v>213</v>
      </c>
      <c r="H116" s="176">
        <v>44248286</v>
      </c>
      <c r="I116" s="40">
        <f t="shared" ref="I116" si="218">IFERROR(H116/H117,"-")</f>
        <v>7.7250444556430403E-2</v>
      </c>
      <c r="J116" s="114">
        <v>798</v>
      </c>
      <c r="K116" s="40">
        <f t="shared" ref="K116" si="219">IFERROR(J116/J117,"-")</f>
        <v>0.41347150259067356</v>
      </c>
      <c r="L116" s="114">
        <f t="shared" si="135"/>
        <v>55448.979949874687</v>
      </c>
      <c r="M116" s="82">
        <f t="shared" si="213"/>
        <v>4.9732020441231463E-2</v>
      </c>
      <c r="P116" s="41"/>
      <c r="Q116" s="41"/>
      <c r="R116" s="41"/>
    </row>
    <row r="117" spans="2:18" ht="24.95" customHeight="1">
      <c r="B117" s="223"/>
      <c r="C117" s="283"/>
      <c r="D117" s="287"/>
      <c r="E117" s="125" t="s">
        <v>107</v>
      </c>
      <c r="F117" s="31"/>
      <c r="G117" s="32"/>
      <c r="H117" s="177">
        <v>572790050</v>
      </c>
      <c r="I117" s="26" t="s">
        <v>196</v>
      </c>
      <c r="J117" s="142">
        <v>1930</v>
      </c>
      <c r="K117" s="26" t="s">
        <v>105</v>
      </c>
      <c r="L117" s="142">
        <f t="shared" si="135"/>
        <v>296782.40932642488</v>
      </c>
      <c r="M117" s="83">
        <f t="shared" si="213"/>
        <v>0.12027919730774024</v>
      </c>
      <c r="P117" s="41"/>
      <c r="Q117" s="41"/>
      <c r="R117" s="41"/>
    </row>
    <row r="118" spans="2:18" ht="24.95" customHeight="1">
      <c r="B118" s="247">
        <v>20</v>
      </c>
      <c r="C118" s="281" t="s">
        <v>95</v>
      </c>
      <c r="D118" s="285">
        <f t="shared" ref="D118" si="220">VLOOKUP(C118,$Q$4:$R$77,2,FALSE)</f>
        <v>25098</v>
      </c>
      <c r="E118" s="105">
        <v>1</v>
      </c>
      <c r="F118" s="108" t="s">
        <v>208</v>
      </c>
      <c r="G118" s="111" t="s">
        <v>209</v>
      </c>
      <c r="H118" s="174">
        <v>137194386</v>
      </c>
      <c r="I118" s="24">
        <f t="shared" ref="I118" si="221">IFERROR(H118/H123,"-")</f>
        <v>0.15882303931736083</v>
      </c>
      <c r="J118" s="112">
        <v>2003</v>
      </c>
      <c r="K118" s="24">
        <f t="shared" ref="K118" si="222">IFERROR(J118/J123,"-")</f>
        <v>0.71638054363376247</v>
      </c>
      <c r="L118" s="112">
        <f t="shared" si="135"/>
        <v>68494.45132301547</v>
      </c>
      <c r="M118" s="24">
        <f>IFERROR(J118/$R$23,0)</f>
        <v>7.9807155948681166E-2</v>
      </c>
      <c r="P118" s="41"/>
      <c r="Q118" s="41"/>
      <c r="R118" s="41"/>
    </row>
    <row r="119" spans="2:18" ht="24.95" customHeight="1">
      <c r="B119" s="222"/>
      <c r="C119" s="282"/>
      <c r="D119" s="286"/>
      <c r="E119" s="106">
        <v>2</v>
      </c>
      <c r="F119" s="109" t="s">
        <v>210</v>
      </c>
      <c r="G119" s="28" t="s">
        <v>211</v>
      </c>
      <c r="H119" s="175">
        <v>62327498</v>
      </c>
      <c r="I119" s="25">
        <f t="shared" ref="I119" si="223">IFERROR(H119/H123,"-")</f>
        <v>7.2153409144647712E-2</v>
      </c>
      <c r="J119" s="113">
        <v>1608</v>
      </c>
      <c r="K119" s="25">
        <f t="shared" ref="K119" si="224">IFERROR(J119/J123,"-")</f>
        <v>0.57510729613733902</v>
      </c>
      <c r="L119" s="113">
        <f t="shared" si="135"/>
        <v>38760.881840796021</v>
      </c>
      <c r="M119" s="81">
        <f t="shared" ref="M119:M123" si="225">IFERROR(J119/$R$23,0)</f>
        <v>6.406885010757829E-2</v>
      </c>
      <c r="P119" s="41"/>
      <c r="Q119" s="41"/>
      <c r="R119" s="41"/>
    </row>
    <row r="120" spans="2:18" ht="24.95" customHeight="1">
      <c r="B120" s="222"/>
      <c r="C120" s="282"/>
      <c r="D120" s="286"/>
      <c r="E120" s="106">
        <v>3</v>
      </c>
      <c r="F120" s="109" t="s">
        <v>206</v>
      </c>
      <c r="G120" s="29" t="s">
        <v>207</v>
      </c>
      <c r="H120" s="175">
        <v>147539973</v>
      </c>
      <c r="I120" s="25">
        <f t="shared" ref="I120" si="226">IFERROR(H120/H123,"-")</f>
        <v>0.17079960496824817</v>
      </c>
      <c r="J120" s="113">
        <v>1448</v>
      </c>
      <c r="K120" s="25">
        <f t="shared" ref="K120" si="227">IFERROR(J120/J123,"-")</f>
        <v>0.51788268955650929</v>
      </c>
      <c r="L120" s="113">
        <f t="shared" si="135"/>
        <v>101892.24654696132</v>
      </c>
      <c r="M120" s="81">
        <f t="shared" si="225"/>
        <v>5.7693840146625229E-2</v>
      </c>
      <c r="P120" s="41"/>
      <c r="Q120" s="41"/>
      <c r="R120" s="41"/>
    </row>
    <row r="121" spans="2:18" ht="24.95" customHeight="1">
      <c r="B121" s="222"/>
      <c r="C121" s="282"/>
      <c r="D121" s="286"/>
      <c r="E121" s="106">
        <v>4</v>
      </c>
      <c r="F121" s="109" t="s">
        <v>228</v>
      </c>
      <c r="G121" s="29" t="s">
        <v>229</v>
      </c>
      <c r="H121" s="175">
        <v>44247191</v>
      </c>
      <c r="I121" s="25">
        <f t="shared" ref="I121" si="228">IFERROR(H121/H123,"-")</f>
        <v>5.1222747233081199E-2</v>
      </c>
      <c r="J121" s="113">
        <v>1155</v>
      </c>
      <c r="K121" s="25">
        <f t="shared" ref="K121" si="229">IFERROR(J121/J123,"-")</f>
        <v>0.41309012875536483</v>
      </c>
      <c r="L121" s="113">
        <f t="shared" si="135"/>
        <v>38309.25627705628</v>
      </c>
      <c r="M121" s="81">
        <f t="shared" si="225"/>
        <v>4.6019603155629932E-2</v>
      </c>
      <c r="P121" s="41"/>
      <c r="Q121" s="41"/>
      <c r="R121" s="41"/>
    </row>
    <row r="122" spans="2:18" ht="24.95" customHeight="1">
      <c r="B122" s="222"/>
      <c r="C122" s="282"/>
      <c r="D122" s="286"/>
      <c r="E122" s="107">
        <v>5</v>
      </c>
      <c r="F122" s="110" t="s">
        <v>212</v>
      </c>
      <c r="G122" s="30" t="s">
        <v>213</v>
      </c>
      <c r="H122" s="176">
        <v>63042312</v>
      </c>
      <c r="I122" s="40">
        <f t="shared" ref="I122" si="230">IFERROR(H122/H123,"-")</f>
        <v>7.2980913354817073E-2</v>
      </c>
      <c r="J122" s="114">
        <v>1151</v>
      </c>
      <c r="K122" s="40">
        <f t="shared" ref="K122" si="231">IFERROR(J122/J123,"-")</f>
        <v>0.41165951359084407</v>
      </c>
      <c r="L122" s="114">
        <f t="shared" si="135"/>
        <v>54771.774109470025</v>
      </c>
      <c r="M122" s="82">
        <f t="shared" si="225"/>
        <v>4.5860227906606106E-2</v>
      </c>
      <c r="P122" s="41"/>
      <c r="Q122" s="41"/>
      <c r="R122" s="41"/>
    </row>
    <row r="123" spans="2:18" ht="24.95" customHeight="1">
      <c r="B123" s="223"/>
      <c r="C123" s="283"/>
      <c r="D123" s="287"/>
      <c r="E123" s="125" t="s">
        <v>107</v>
      </c>
      <c r="F123" s="31"/>
      <c r="G123" s="32"/>
      <c r="H123" s="177">
        <v>863819170</v>
      </c>
      <c r="I123" s="26" t="s">
        <v>196</v>
      </c>
      <c r="J123" s="142">
        <v>2796</v>
      </c>
      <c r="K123" s="26" t="s">
        <v>105</v>
      </c>
      <c r="L123" s="142">
        <f t="shared" si="135"/>
        <v>308948.20100143063</v>
      </c>
      <c r="M123" s="83">
        <f t="shared" si="225"/>
        <v>0.1114032990676548</v>
      </c>
      <c r="P123" s="41"/>
      <c r="Q123" s="41"/>
      <c r="R123" s="41"/>
    </row>
    <row r="124" spans="2:18" ht="24.95" customHeight="1">
      <c r="B124" s="247">
        <v>21</v>
      </c>
      <c r="C124" s="281" t="s">
        <v>96</v>
      </c>
      <c r="D124" s="285">
        <f t="shared" ref="D124" si="232">VLOOKUP(C124,$Q$4:$R$77,2,FALSE)</f>
        <v>16365</v>
      </c>
      <c r="E124" s="105">
        <v>1</v>
      </c>
      <c r="F124" s="108" t="s">
        <v>208</v>
      </c>
      <c r="G124" s="111" t="s">
        <v>209</v>
      </c>
      <c r="H124" s="174">
        <v>90209741</v>
      </c>
      <c r="I124" s="24">
        <f t="shared" ref="I124" si="233">IFERROR(H124/H129,"-")</f>
        <v>0.13676744626457407</v>
      </c>
      <c r="J124" s="112">
        <v>1374</v>
      </c>
      <c r="K124" s="24">
        <f t="shared" ref="K124" si="234">IFERROR(J124/J129,"-")</f>
        <v>0.74918211559432935</v>
      </c>
      <c r="L124" s="112">
        <f t="shared" si="135"/>
        <v>65654.833333333328</v>
      </c>
      <c r="M124" s="24">
        <f>IFERROR(J124/$R$24,0)</f>
        <v>8.3959670027497713E-2</v>
      </c>
      <c r="P124" s="41"/>
      <c r="Q124" s="41"/>
      <c r="R124" s="41"/>
    </row>
    <row r="125" spans="2:18" ht="24.95" customHeight="1">
      <c r="B125" s="222"/>
      <c r="C125" s="282"/>
      <c r="D125" s="286"/>
      <c r="E125" s="106">
        <v>2</v>
      </c>
      <c r="F125" s="109" t="s">
        <v>210</v>
      </c>
      <c r="G125" s="28" t="s">
        <v>211</v>
      </c>
      <c r="H125" s="175">
        <v>46992395</v>
      </c>
      <c r="I125" s="25">
        <f t="shared" ref="I125" si="235">IFERROR(H125/H129,"-")</f>
        <v>7.124540860843552E-2</v>
      </c>
      <c r="J125" s="113">
        <v>1172</v>
      </c>
      <c r="K125" s="25">
        <f t="shared" ref="K125" si="236">IFERROR(J125/J129,"-")</f>
        <v>0.63904034896401307</v>
      </c>
      <c r="L125" s="113">
        <f t="shared" si="135"/>
        <v>40095.900170648463</v>
      </c>
      <c r="M125" s="81">
        <f t="shared" ref="M125:M129" si="237">IFERROR(J125/$R$24,0)</f>
        <v>7.1616254201038801E-2</v>
      </c>
      <c r="P125" s="41"/>
      <c r="Q125" s="41"/>
      <c r="R125" s="41"/>
    </row>
    <row r="126" spans="2:18" ht="24.95" customHeight="1">
      <c r="B126" s="222"/>
      <c r="C126" s="282"/>
      <c r="D126" s="286"/>
      <c r="E126" s="106">
        <v>3</v>
      </c>
      <c r="F126" s="109" t="s">
        <v>206</v>
      </c>
      <c r="G126" s="29" t="s">
        <v>207</v>
      </c>
      <c r="H126" s="175">
        <v>107899546</v>
      </c>
      <c r="I126" s="25">
        <f t="shared" ref="I126" si="238">IFERROR(H126/H129,"-")</f>
        <v>0.16358704942437358</v>
      </c>
      <c r="J126" s="113">
        <v>1000</v>
      </c>
      <c r="K126" s="25">
        <f t="shared" ref="K126" si="239">IFERROR(J126/J129,"-")</f>
        <v>0.54525627044711011</v>
      </c>
      <c r="L126" s="113">
        <f t="shared" si="135"/>
        <v>107899.546</v>
      </c>
      <c r="M126" s="81">
        <f t="shared" si="237"/>
        <v>6.1106018942865874E-2</v>
      </c>
      <c r="P126" s="41"/>
      <c r="Q126" s="41"/>
      <c r="R126" s="41"/>
    </row>
    <row r="127" spans="2:18" ht="24.95" customHeight="1">
      <c r="B127" s="222"/>
      <c r="C127" s="282"/>
      <c r="D127" s="286"/>
      <c r="E127" s="106">
        <v>4</v>
      </c>
      <c r="F127" s="109" t="s">
        <v>212</v>
      </c>
      <c r="G127" s="29" t="s">
        <v>213</v>
      </c>
      <c r="H127" s="175">
        <v>44040172</v>
      </c>
      <c r="I127" s="25">
        <f t="shared" ref="I127" si="240">IFERROR(H127/H129,"-")</f>
        <v>6.676952833167539E-2</v>
      </c>
      <c r="J127" s="113">
        <v>887</v>
      </c>
      <c r="K127" s="25">
        <f t="shared" ref="K127" si="241">IFERROR(J127/J129,"-")</f>
        <v>0.48364231188658668</v>
      </c>
      <c r="L127" s="113">
        <f t="shared" si="135"/>
        <v>49650.701240135284</v>
      </c>
      <c r="M127" s="81">
        <f t="shared" si="237"/>
        <v>5.4201038802322028E-2</v>
      </c>
      <c r="P127" s="41"/>
      <c r="Q127" s="41"/>
      <c r="R127" s="41"/>
    </row>
    <row r="128" spans="2:18" ht="24.95" customHeight="1">
      <c r="B128" s="222"/>
      <c r="C128" s="282"/>
      <c r="D128" s="286"/>
      <c r="E128" s="107">
        <v>5</v>
      </c>
      <c r="F128" s="110" t="s">
        <v>228</v>
      </c>
      <c r="G128" s="30" t="s">
        <v>229</v>
      </c>
      <c r="H128" s="176">
        <v>28405147</v>
      </c>
      <c r="I128" s="40">
        <f t="shared" ref="I128" si="242">IFERROR(H128/H129,"-")</f>
        <v>4.3065187560618619E-2</v>
      </c>
      <c r="J128" s="114">
        <v>794</v>
      </c>
      <c r="K128" s="40">
        <f t="shared" ref="K128" si="243">IFERROR(J128/J129,"-")</f>
        <v>0.43293347873500543</v>
      </c>
      <c r="L128" s="114">
        <f t="shared" si="135"/>
        <v>35774.744332493705</v>
      </c>
      <c r="M128" s="82">
        <f t="shared" si="237"/>
        <v>4.8518179040635503E-2</v>
      </c>
      <c r="P128" s="41"/>
      <c r="Q128" s="41"/>
      <c r="R128" s="41"/>
    </row>
    <row r="129" spans="2:18" ht="24.95" customHeight="1">
      <c r="B129" s="223"/>
      <c r="C129" s="283"/>
      <c r="D129" s="287"/>
      <c r="E129" s="125" t="s">
        <v>107</v>
      </c>
      <c r="F129" s="31"/>
      <c r="G129" s="32"/>
      <c r="H129" s="177">
        <v>659584890</v>
      </c>
      <c r="I129" s="26" t="s">
        <v>196</v>
      </c>
      <c r="J129" s="142">
        <v>1834</v>
      </c>
      <c r="K129" s="26" t="s">
        <v>105</v>
      </c>
      <c r="L129" s="142">
        <f t="shared" si="135"/>
        <v>359642.7971646674</v>
      </c>
      <c r="M129" s="83">
        <f t="shared" si="237"/>
        <v>0.11206843874121601</v>
      </c>
      <c r="P129" s="41"/>
      <c r="Q129" s="41"/>
      <c r="R129" s="41"/>
    </row>
    <row r="130" spans="2:18" ht="24.95" customHeight="1">
      <c r="B130" s="247">
        <v>22</v>
      </c>
      <c r="C130" s="281" t="s">
        <v>57</v>
      </c>
      <c r="D130" s="285">
        <f t="shared" ref="D130" si="244">VLOOKUP(C130,$Q$4:$R$77,2,FALSE)</f>
        <v>21781</v>
      </c>
      <c r="E130" s="105">
        <v>1</v>
      </c>
      <c r="F130" s="108" t="s">
        <v>208</v>
      </c>
      <c r="G130" s="111" t="s">
        <v>209</v>
      </c>
      <c r="H130" s="174">
        <v>94418857</v>
      </c>
      <c r="I130" s="24">
        <f t="shared" ref="I130" si="245">IFERROR(H130/H135,"-")</f>
        <v>0.14981555105514616</v>
      </c>
      <c r="J130" s="112">
        <v>1490</v>
      </c>
      <c r="K130" s="24">
        <f t="shared" ref="K130" si="246">IFERROR(J130/J135,"-")</f>
        <v>0.69463869463869465</v>
      </c>
      <c r="L130" s="112">
        <f t="shared" si="135"/>
        <v>63368.360402684564</v>
      </c>
      <c r="M130" s="24">
        <f>IFERROR(J130/$R$25,0)</f>
        <v>6.8408245718745694E-2</v>
      </c>
      <c r="P130" s="41"/>
      <c r="Q130" s="41"/>
      <c r="R130" s="41"/>
    </row>
    <row r="131" spans="2:18" ht="24.95" customHeight="1">
      <c r="B131" s="222"/>
      <c r="C131" s="282"/>
      <c r="D131" s="286"/>
      <c r="E131" s="106">
        <v>2</v>
      </c>
      <c r="F131" s="109" t="s">
        <v>210</v>
      </c>
      <c r="G131" s="28" t="s">
        <v>211</v>
      </c>
      <c r="H131" s="175">
        <v>47568612</v>
      </c>
      <c r="I131" s="25">
        <f t="shared" ref="I131" si="247">IFERROR(H131/H135,"-")</f>
        <v>7.5477696364280686E-2</v>
      </c>
      <c r="J131" s="113">
        <v>1299</v>
      </c>
      <c r="K131" s="25">
        <f t="shared" ref="K131" si="248">IFERROR(J131/J135,"-")</f>
        <v>0.60559440559440558</v>
      </c>
      <c r="L131" s="113">
        <f t="shared" si="135"/>
        <v>36619.408775981523</v>
      </c>
      <c r="M131" s="81">
        <f t="shared" ref="M131:M135" si="249">IFERROR(J131/$R$25,0)</f>
        <v>5.9639135025940038E-2</v>
      </c>
      <c r="P131" s="41"/>
      <c r="Q131" s="41"/>
      <c r="R131" s="41"/>
    </row>
    <row r="132" spans="2:18" ht="24.95" customHeight="1">
      <c r="B132" s="222"/>
      <c r="C132" s="282"/>
      <c r="D132" s="286"/>
      <c r="E132" s="106">
        <v>3</v>
      </c>
      <c r="F132" s="109" t="s">
        <v>206</v>
      </c>
      <c r="G132" s="29" t="s">
        <v>207</v>
      </c>
      <c r="H132" s="175">
        <v>84620628</v>
      </c>
      <c r="I132" s="25">
        <f t="shared" ref="I132" si="250">IFERROR(H132/H135,"-")</f>
        <v>0.13426858169287656</v>
      </c>
      <c r="J132" s="113">
        <v>1110</v>
      </c>
      <c r="K132" s="25">
        <f t="shared" ref="K132" si="251">IFERROR(J132/J135,"-")</f>
        <v>0.5174825174825175</v>
      </c>
      <c r="L132" s="113">
        <f t="shared" si="135"/>
        <v>76234.8</v>
      </c>
      <c r="M132" s="81">
        <f t="shared" si="249"/>
        <v>5.0961847481750151E-2</v>
      </c>
      <c r="P132" s="41"/>
      <c r="Q132" s="41"/>
      <c r="R132" s="41"/>
    </row>
    <row r="133" spans="2:18" ht="24.95" customHeight="1">
      <c r="B133" s="222"/>
      <c r="C133" s="282"/>
      <c r="D133" s="286"/>
      <c r="E133" s="106">
        <v>4</v>
      </c>
      <c r="F133" s="109" t="s">
        <v>212</v>
      </c>
      <c r="G133" s="29" t="s">
        <v>213</v>
      </c>
      <c r="H133" s="175">
        <v>46247305</v>
      </c>
      <c r="I133" s="25">
        <f t="shared" ref="I133" si="252">IFERROR(H133/H135,"-")</f>
        <v>7.3381162445023199E-2</v>
      </c>
      <c r="J133" s="113">
        <v>970</v>
      </c>
      <c r="K133" s="25">
        <f t="shared" ref="K133" si="253">IFERROR(J133/J135,"-")</f>
        <v>0.45221445221445222</v>
      </c>
      <c r="L133" s="113">
        <f t="shared" si="135"/>
        <v>47677.634020618556</v>
      </c>
      <c r="M133" s="81">
        <f t="shared" si="249"/>
        <v>4.4534227078646529E-2</v>
      </c>
      <c r="P133" s="41"/>
      <c r="Q133" s="41"/>
      <c r="R133" s="41"/>
    </row>
    <row r="134" spans="2:18" ht="24.95" customHeight="1">
      <c r="B134" s="222"/>
      <c r="C134" s="282"/>
      <c r="D134" s="286"/>
      <c r="E134" s="107">
        <v>5</v>
      </c>
      <c r="F134" s="110" t="s">
        <v>228</v>
      </c>
      <c r="G134" s="30" t="s">
        <v>229</v>
      </c>
      <c r="H134" s="176">
        <v>35206355</v>
      </c>
      <c r="I134" s="40">
        <f t="shared" ref="I134" si="254">IFERROR(H134/H135,"-")</f>
        <v>5.5862352527399267E-2</v>
      </c>
      <c r="J134" s="114">
        <v>955</v>
      </c>
      <c r="K134" s="40">
        <f t="shared" ref="K134" si="255">IFERROR(J134/J135,"-")</f>
        <v>0.44522144522144524</v>
      </c>
      <c r="L134" s="114">
        <f t="shared" si="135"/>
        <v>36865.293193717276</v>
      </c>
      <c r="M134" s="82">
        <f t="shared" si="249"/>
        <v>4.3845553464028283E-2</v>
      </c>
      <c r="P134" s="41"/>
      <c r="Q134" s="41"/>
      <c r="R134" s="41"/>
    </row>
    <row r="135" spans="2:18" ht="24.95" customHeight="1">
      <c r="B135" s="223"/>
      <c r="C135" s="283"/>
      <c r="D135" s="287"/>
      <c r="E135" s="125" t="s">
        <v>107</v>
      </c>
      <c r="F135" s="31"/>
      <c r="G135" s="32"/>
      <c r="H135" s="177">
        <v>630234020</v>
      </c>
      <c r="I135" s="26" t="s">
        <v>196</v>
      </c>
      <c r="J135" s="142">
        <v>2145</v>
      </c>
      <c r="K135" s="26" t="s">
        <v>105</v>
      </c>
      <c r="L135" s="142">
        <f t="shared" si="135"/>
        <v>293815.39393939392</v>
      </c>
      <c r="M135" s="83">
        <f t="shared" si="249"/>
        <v>9.8480326890409073E-2</v>
      </c>
      <c r="P135" s="41"/>
      <c r="Q135" s="41"/>
      <c r="R135" s="41"/>
    </row>
    <row r="136" spans="2:18" ht="24.95" customHeight="1">
      <c r="B136" s="247">
        <v>23</v>
      </c>
      <c r="C136" s="281" t="s">
        <v>97</v>
      </c>
      <c r="D136" s="285">
        <f t="shared" ref="D136" si="256">VLOOKUP(C136,$Q$4:$R$77,2,FALSE)</f>
        <v>33821</v>
      </c>
      <c r="E136" s="105">
        <v>1</v>
      </c>
      <c r="F136" s="108" t="s">
        <v>208</v>
      </c>
      <c r="G136" s="111" t="s">
        <v>209</v>
      </c>
      <c r="H136" s="174">
        <v>201069081</v>
      </c>
      <c r="I136" s="24">
        <f t="shared" ref="I136" si="257">IFERROR(H136/H141,"-")</f>
        <v>0.13719778624113282</v>
      </c>
      <c r="J136" s="112">
        <v>2939</v>
      </c>
      <c r="K136" s="24">
        <f t="shared" ref="K136" si="258">IFERROR(J136/J141,"-")</f>
        <v>0.71858190709046454</v>
      </c>
      <c r="L136" s="112">
        <f t="shared" si="135"/>
        <v>68414.113984348412</v>
      </c>
      <c r="M136" s="24">
        <f>IFERROR(J136/$R$26,0)</f>
        <v>8.6898672422459425E-2</v>
      </c>
      <c r="P136" s="41"/>
      <c r="Q136" s="41"/>
      <c r="R136" s="41"/>
    </row>
    <row r="137" spans="2:18" ht="24.95" customHeight="1">
      <c r="B137" s="222"/>
      <c r="C137" s="282"/>
      <c r="D137" s="286"/>
      <c r="E137" s="106">
        <v>2</v>
      </c>
      <c r="F137" s="109" t="s">
        <v>210</v>
      </c>
      <c r="G137" s="28" t="s">
        <v>211</v>
      </c>
      <c r="H137" s="175">
        <v>105655795</v>
      </c>
      <c r="I137" s="25">
        <f t="shared" ref="I137" si="259">IFERROR(H137/H141,"-")</f>
        <v>7.2093337799395182E-2</v>
      </c>
      <c r="J137" s="113">
        <v>2525</v>
      </c>
      <c r="K137" s="25">
        <f t="shared" ref="K137" si="260">IFERROR(J137/J141,"-")</f>
        <v>0.61735941320293397</v>
      </c>
      <c r="L137" s="113">
        <f t="shared" si="135"/>
        <v>41843.879207920792</v>
      </c>
      <c r="M137" s="81">
        <f t="shared" ref="M137:M141" si="261">IFERROR(J137/$R$26,0)</f>
        <v>7.4657757014872414E-2</v>
      </c>
      <c r="P137" s="41"/>
      <c r="Q137" s="41"/>
      <c r="R137" s="41"/>
    </row>
    <row r="138" spans="2:18" ht="24.95" customHeight="1">
      <c r="B138" s="222"/>
      <c r="C138" s="282"/>
      <c r="D138" s="286"/>
      <c r="E138" s="106">
        <v>3</v>
      </c>
      <c r="F138" s="109" t="s">
        <v>206</v>
      </c>
      <c r="G138" s="29" t="s">
        <v>207</v>
      </c>
      <c r="H138" s="175">
        <v>195497217</v>
      </c>
      <c r="I138" s="25">
        <f t="shared" ref="I138" si="262">IFERROR(H138/H141,"-")</f>
        <v>0.13339587198243752</v>
      </c>
      <c r="J138" s="113">
        <v>2011</v>
      </c>
      <c r="K138" s="25">
        <f t="shared" ref="K138" si="263">IFERROR(J138/J141,"-")</f>
        <v>0.49168704156479215</v>
      </c>
      <c r="L138" s="113">
        <f t="shared" ref="L138:L201" si="264">IFERROR(H138/J138,"-")</f>
        <v>97213.93187468921</v>
      </c>
      <c r="M138" s="81">
        <f t="shared" si="261"/>
        <v>5.9460098755211258E-2</v>
      </c>
      <c r="P138" s="41"/>
      <c r="Q138" s="41"/>
      <c r="R138" s="41"/>
    </row>
    <row r="139" spans="2:18" ht="24.95" customHeight="1">
      <c r="B139" s="222"/>
      <c r="C139" s="282"/>
      <c r="D139" s="286"/>
      <c r="E139" s="106">
        <v>4</v>
      </c>
      <c r="F139" s="109" t="s">
        <v>228</v>
      </c>
      <c r="G139" s="29" t="s">
        <v>229</v>
      </c>
      <c r="H139" s="175">
        <v>67456882</v>
      </c>
      <c r="I139" s="25">
        <f t="shared" ref="I139" si="265">IFERROR(H139/H141,"-")</f>
        <v>4.6028632702256794E-2</v>
      </c>
      <c r="J139" s="113">
        <v>1835</v>
      </c>
      <c r="K139" s="25">
        <f t="shared" ref="K139" si="266">IFERROR(J139/J141,"-")</f>
        <v>0.44865525672371637</v>
      </c>
      <c r="L139" s="113">
        <f t="shared" si="264"/>
        <v>36761.243596730244</v>
      </c>
      <c r="M139" s="81">
        <f t="shared" si="261"/>
        <v>5.4256231335560748E-2</v>
      </c>
      <c r="P139" s="41"/>
      <c r="Q139" s="41"/>
      <c r="R139" s="41"/>
    </row>
    <row r="140" spans="2:18" ht="24.95" customHeight="1">
      <c r="B140" s="222"/>
      <c r="C140" s="282"/>
      <c r="D140" s="286"/>
      <c r="E140" s="107">
        <v>5</v>
      </c>
      <c r="F140" s="110" t="s">
        <v>212</v>
      </c>
      <c r="G140" s="30" t="s">
        <v>213</v>
      </c>
      <c r="H140" s="176">
        <v>108265615</v>
      </c>
      <c r="I140" s="40">
        <f t="shared" ref="I140" si="267">IFERROR(H140/H141,"-")</f>
        <v>7.387412639556841E-2</v>
      </c>
      <c r="J140" s="114">
        <v>1782</v>
      </c>
      <c r="K140" s="40">
        <f t="shared" ref="K140" si="268">IFERROR(J140/J141,"-")</f>
        <v>0.4356968215158924</v>
      </c>
      <c r="L140" s="114">
        <f t="shared" si="264"/>
        <v>60755.115039281707</v>
      </c>
      <c r="M140" s="82">
        <f t="shared" si="261"/>
        <v>5.2689157623961445E-2</v>
      </c>
      <c r="P140" s="41"/>
      <c r="Q140" s="41"/>
      <c r="R140" s="41"/>
    </row>
    <row r="141" spans="2:18" ht="24.95" customHeight="1">
      <c r="B141" s="223"/>
      <c r="C141" s="283"/>
      <c r="D141" s="287"/>
      <c r="E141" s="125" t="s">
        <v>107</v>
      </c>
      <c r="F141" s="31"/>
      <c r="G141" s="32"/>
      <c r="H141" s="177">
        <v>1465541730</v>
      </c>
      <c r="I141" s="26" t="s">
        <v>196</v>
      </c>
      <c r="J141" s="142">
        <v>4090</v>
      </c>
      <c r="K141" s="26" t="s">
        <v>105</v>
      </c>
      <c r="L141" s="142">
        <f t="shared" si="264"/>
        <v>358323.16136919317</v>
      </c>
      <c r="M141" s="83">
        <f t="shared" si="261"/>
        <v>0.12093078264983294</v>
      </c>
      <c r="P141" s="41"/>
      <c r="Q141" s="41"/>
      <c r="R141" s="41"/>
    </row>
    <row r="142" spans="2:18" ht="24.95" customHeight="1">
      <c r="B142" s="247">
        <v>24</v>
      </c>
      <c r="C142" s="281" t="s">
        <v>98</v>
      </c>
      <c r="D142" s="285">
        <f t="shared" ref="D142" si="269">VLOOKUP(C142,$Q$4:$R$77,2,FALSE)</f>
        <v>15444</v>
      </c>
      <c r="E142" s="105">
        <v>1</v>
      </c>
      <c r="F142" s="108" t="s">
        <v>208</v>
      </c>
      <c r="G142" s="111" t="s">
        <v>209</v>
      </c>
      <c r="H142" s="174">
        <v>87835277</v>
      </c>
      <c r="I142" s="24">
        <f t="shared" ref="I142" si="270">IFERROR(H142/H147,"-")</f>
        <v>0.15400710999148373</v>
      </c>
      <c r="J142" s="112">
        <v>1365</v>
      </c>
      <c r="K142" s="24">
        <f t="shared" ref="K142" si="271">IFERROR(J142/J147,"-")</f>
        <v>0.67440711462450598</v>
      </c>
      <c r="L142" s="112">
        <f t="shared" si="264"/>
        <v>64348.188278388276</v>
      </c>
      <c r="M142" s="24">
        <f>IFERROR(J142/$R$27,0)</f>
        <v>8.8383838383838384E-2</v>
      </c>
      <c r="P142" s="41"/>
      <c r="Q142" s="41"/>
      <c r="R142" s="41"/>
    </row>
    <row r="143" spans="2:18" ht="24.95" customHeight="1">
      <c r="B143" s="222"/>
      <c r="C143" s="282"/>
      <c r="D143" s="286"/>
      <c r="E143" s="106">
        <v>2</v>
      </c>
      <c r="F143" s="109" t="s">
        <v>210</v>
      </c>
      <c r="G143" s="28" t="s">
        <v>211</v>
      </c>
      <c r="H143" s="175">
        <v>43397849</v>
      </c>
      <c r="I143" s="25">
        <f t="shared" ref="I143" si="272">IFERROR(H143/H147,"-")</f>
        <v>7.609217540620726E-2</v>
      </c>
      <c r="J143" s="113">
        <v>1145</v>
      </c>
      <c r="K143" s="25">
        <f t="shared" ref="K143" si="273">IFERROR(J143/J147,"-")</f>
        <v>0.56571146245059289</v>
      </c>
      <c r="L143" s="113">
        <f t="shared" si="264"/>
        <v>37902.051528384276</v>
      </c>
      <c r="M143" s="81">
        <f t="shared" ref="M143:M147" si="274">IFERROR(J143/$R$27,0)</f>
        <v>7.4138824138824139E-2</v>
      </c>
      <c r="P143" s="41"/>
      <c r="Q143" s="41"/>
      <c r="R143" s="41"/>
    </row>
    <row r="144" spans="2:18" ht="24.95" customHeight="1">
      <c r="B144" s="222"/>
      <c r="C144" s="282"/>
      <c r="D144" s="286"/>
      <c r="E144" s="106">
        <v>3</v>
      </c>
      <c r="F144" s="109" t="s">
        <v>206</v>
      </c>
      <c r="G144" s="29" t="s">
        <v>207</v>
      </c>
      <c r="H144" s="175">
        <v>96689978</v>
      </c>
      <c r="I144" s="25">
        <f t="shared" ref="I144" si="275">IFERROR(H144/H147,"-")</f>
        <v>0.16953261360945152</v>
      </c>
      <c r="J144" s="113">
        <v>989</v>
      </c>
      <c r="K144" s="25">
        <f t="shared" ref="K144" si="276">IFERROR(J144/J147,"-")</f>
        <v>0.48863636363636365</v>
      </c>
      <c r="L144" s="113">
        <f t="shared" si="264"/>
        <v>97765.397371081897</v>
      </c>
      <c r="M144" s="81">
        <f t="shared" si="274"/>
        <v>6.4037814037814042E-2</v>
      </c>
      <c r="P144" s="41"/>
      <c r="Q144" s="41"/>
      <c r="R144" s="41"/>
    </row>
    <row r="145" spans="2:18" ht="24.95" customHeight="1">
      <c r="B145" s="222"/>
      <c r="C145" s="282"/>
      <c r="D145" s="286"/>
      <c r="E145" s="106">
        <v>4</v>
      </c>
      <c r="F145" s="109" t="s">
        <v>212</v>
      </c>
      <c r="G145" s="29" t="s">
        <v>213</v>
      </c>
      <c r="H145" s="175">
        <v>38481341</v>
      </c>
      <c r="I145" s="25">
        <f t="shared" ref="I145" si="277">IFERROR(H145/H147,"-")</f>
        <v>6.7471753017945085E-2</v>
      </c>
      <c r="J145" s="113">
        <v>810</v>
      </c>
      <c r="K145" s="25">
        <f t="shared" ref="K145" si="278">IFERROR(J145/J147,"-")</f>
        <v>0.40019762845849804</v>
      </c>
      <c r="L145" s="113">
        <f t="shared" si="264"/>
        <v>47507.828395061726</v>
      </c>
      <c r="M145" s="81">
        <f t="shared" si="274"/>
        <v>5.2447552447552448E-2</v>
      </c>
      <c r="P145" s="41"/>
      <c r="Q145" s="41"/>
      <c r="R145" s="41"/>
    </row>
    <row r="146" spans="2:18" ht="24.95" customHeight="1">
      <c r="B146" s="222"/>
      <c r="C146" s="282"/>
      <c r="D146" s="286"/>
      <c r="E146" s="107">
        <v>5</v>
      </c>
      <c r="F146" s="110" t="s">
        <v>228</v>
      </c>
      <c r="G146" s="30" t="s">
        <v>229</v>
      </c>
      <c r="H146" s="176">
        <v>29348023</v>
      </c>
      <c r="I146" s="40">
        <f t="shared" ref="I146" si="279">IFERROR(H146/H147,"-")</f>
        <v>5.1457732707936868E-2</v>
      </c>
      <c r="J146" s="114">
        <v>806</v>
      </c>
      <c r="K146" s="40">
        <f t="shared" ref="K146" si="280">IFERROR(J146/J147,"-")</f>
        <v>0.39822134387351776</v>
      </c>
      <c r="L146" s="114">
        <f t="shared" si="264"/>
        <v>36411.939205955336</v>
      </c>
      <c r="M146" s="82">
        <f t="shared" si="274"/>
        <v>5.2188552188552187E-2</v>
      </c>
      <c r="P146" s="41"/>
      <c r="Q146" s="41"/>
      <c r="R146" s="41"/>
    </row>
    <row r="147" spans="2:18" ht="24.95" customHeight="1">
      <c r="B147" s="223"/>
      <c r="C147" s="283"/>
      <c r="D147" s="287"/>
      <c r="E147" s="125" t="s">
        <v>107</v>
      </c>
      <c r="F147" s="31"/>
      <c r="G147" s="32"/>
      <c r="H147" s="177">
        <v>570332610</v>
      </c>
      <c r="I147" s="26" t="s">
        <v>196</v>
      </c>
      <c r="J147" s="142">
        <v>2024</v>
      </c>
      <c r="K147" s="26" t="s">
        <v>105</v>
      </c>
      <c r="L147" s="142">
        <f t="shared" si="264"/>
        <v>281784.88636363635</v>
      </c>
      <c r="M147" s="83">
        <f t="shared" si="274"/>
        <v>0.13105413105413105</v>
      </c>
      <c r="P147" s="41"/>
      <c r="Q147" s="41"/>
      <c r="R147" s="41"/>
    </row>
    <row r="148" spans="2:18" ht="24.95" customHeight="1">
      <c r="B148" s="247">
        <v>25</v>
      </c>
      <c r="C148" s="281" t="s">
        <v>99</v>
      </c>
      <c r="D148" s="285">
        <f t="shared" ref="D148" si="281">VLOOKUP(C148,$Q$4:$R$77,2,FALSE)</f>
        <v>10686</v>
      </c>
      <c r="E148" s="105">
        <v>1</v>
      </c>
      <c r="F148" s="108" t="s">
        <v>208</v>
      </c>
      <c r="G148" s="111" t="s">
        <v>209</v>
      </c>
      <c r="H148" s="174">
        <v>63164103</v>
      </c>
      <c r="I148" s="24">
        <f t="shared" ref="I148" si="282">IFERROR(H148/H153,"-")</f>
        <v>0.157390059744037</v>
      </c>
      <c r="J148" s="112">
        <v>1022</v>
      </c>
      <c r="K148" s="24">
        <f t="shared" ref="K148" si="283">IFERROR(J148/J153,"-")</f>
        <v>0.67637326273990739</v>
      </c>
      <c r="L148" s="112">
        <f t="shared" si="264"/>
        <v>61804.406066536205</v>
      </c>
      <c r="M148" s="24">
        <f>IFERROR(J148/$R$28,0)</f>
        <v>9.5639154033314619E-2</v>
      </c>
      <c r="P148" s="41"/>
      <c r="Q148" s="41"/>
      <c r="R148" s="41"/>
    </row>
    <row r="149" spans="2:18" ht="24.95" customHeight="1">
      <c r="B149" s="222"/>
      <c r="C149" s="282"/>
      <c r="D149" s="286"/>
      <c r="E149" s="106">
        <v>2</v>
      </c>
      <c r="F149" s="109" t="s">
        <v>210</v>
      </c>
      <c r="G149" s="28" t="s">
        <v>211</v>
      </c>
      <c r="H149" s="175">
        <v>37894065</v>
      </c>
      <c r="I149" s="25">
        <f t="shared" ref="I149" si="284">IFERROR(H149/H153,"-")</f>
        <v>9.4423080056949771E-2</v>
      </c>
      <c r="J149" s="113">
        <v>869</v>
      </c>
      <c r="K149" s="25">
        <f t="shared" ref="K149" si="285">IFERROR(J149/J153,"-")</f>
        <v>0.57511581733951023</v>
      </c>
      <c r="L149" s="113">
        <f t="shared" si="264"/>
        <v>43606.518987341769</v>
      </c>
      <c r="M149" s="25">
        <f t="shared" ref="M149:M153" si="286">IFERROR(J149/$R$28,0)</f>
        <v>8.1321355043982788E-2</v>
      </c>
      <c r="P149" s="41"/>
      <c r="Q149" s="41"/>
      <c r="R149" s="41"/>
    </row>
    <row r="150" spans="2:18" ht="24.95" customHeight="1">
      <c r="B150" s="222"/>
      <c r="C150" s="282"/>
      <c r="D150" s="286"/>
      <c r="E150" s="106">
        <v>3</v>
      </c>
      <c r="F150" s="109" t="s">
        <v>206</v>
      </c>
      <c r="G150" s="29" t="s">
        <v>207</v>
      </c>
      <c r="H150" s="175">
        <v>57877851</v>
      </c>
      <c r="I150" s="25">
        <f t="shared" ref="I150" si="287">IFERROR(H150/H153,"-")</f>
        <v>0.14421796549135624</v>
      </c>
      <c r="J150" s="113">
        <v>703</v>
      </c>
      <c r="K150" s="25">
        <f t="shared" ref="K150" si="288">IFERROR(J150/J153,"-")</f>
        <v>0.46525479814692255</v>
      </c>
      <c r="L150" s="113">
        <f t="shared" si="264"/>
        <v>82329.802275960174</v>
      </c>
      <c r="M150" s="25">
        <f t="shared" si="286"/>
        <v>6.5787011042485494E-2</v>
      </c>
      <c r="P150" s="41"/>
      <c r="Q150" s="41"/>
      <c r="R150" s="41"/>
    </row>
    <row r="151" spans="2:18" ht="24.95" customHeight="1">
      <c r="B151" s="222"/>
      <c r="C151" s="282"/>
      <c r="D151" s="286"/>
      <c r="E151" s="106">
        <v>4</v>
      </c>
      <c r="F151" s="109" t="s">
        <v>232</v>
      </c>
      <c r="G151" s="29" t="s">
        <v>233</v>
      </c>
      <c r="H151" s="175">
        <v>13491673</v>
      </c>
      <c r="I151" s="25">
        <f t="shared" ref="I151" si="289">IFERROR(H151/H153,"-")</f>
        <v>3.3618069736809385E-2</v>
      </c>
      <c r="J151" s="113">
        <v>599</v>
      </c>
      <c r="K151" s="25">
        <f t="shared" ref="K151" si="290">IFERROR(J151/J153,"-")</f>
        <v>0.39642620780939775</v>
      </c>
      <c r="L151" s="113">
        <f t="shared" si="264"/>
        <v>22523.661101836395</v>
      </c>
      <c r="M151" s="25">
        <f t="shared" si="286"/>
        <v>5.6054650945161891E-2</v>
      </c>
      <c r="P151" s="41"/>
      <c r="Q151" s="41"/>
      <c r="R151" s="41"/>
    </row>
    <row r="152" spans="2:18" ht="24.95" customHeight="1">
      <c r="B152" s="222"/>
      <c r="C152" s="282"/>
      <c r="D152" s="286"/>
      <c r="E152" s="107">
        <v>5</v>
      </c>
      <c r="F152" s="110" t="s">
        <v>228</v>
      </c>
      <c r="G152" s="30" t="s">
        <v>229</v>
      </c>
      <c r="H152" s="176">
        <v>19603684</v>
      </c>
      <c r="I152" s="40">
        <f t="shared" ref="I152" si="291">IFERROR(H152/H153,"-")</f>
        <v>4.8847760823314823E-2</v>
      </c>
      <c r="J152" s="114">
        <v>574</v>
      </c>
      <c r="K152" s="40">
        <f t="shared" ref="K152" si="292">IFERROR(J152/J153,"-")</f>
        <v>0.37988087359364658</v>
      </c>
      <c r="L152" s="114">
        <f t="shared" si="264"/>
        <v>34152.759581881532</v>
      </c>
      <c r="M152" s="40">
        <f t="shared" si="286"/>
        <v>5.3715141306382184E-2</v>
      </c>
      <c r="P152" s="41"/>
      <c r="Q152" s="41"/>
      <c r="R152" s="41"/>
    </row>
    <row r="153" spans="2:18" ht="24.95" customHeight="1">
      <c r="B153" s="223"/>
      <c r="C153" s="283"/>
      <c r="D153" s="287"/>
      <c r="E153" s="125" t="s">
        <v>107</v>
      </c>
      <c r="F153" s="31"/>
      <c r="G153" s="32"/>
      <c r="H153" s="177">
        <v>401322060</v>
      </c>
      <c r="I153" s="26" t="s">
        <v>196</v>
      </c>
      <c r="J153" s="142">
        <v>1511</v>
      </c>
      <c r="K153" s="26" t="s">
        <v>105</v>
      </c>
      <c r="L153" s="142">
        <f t="shared" si="264"/>
        <v>265600.30443414958</v>
      </c>
      <c r="M153" s="26">
        <f t="shared" si="286"/>
        <v>0.14139996256784579</v>
      </c>
      <c r="P153" s="41"/>
      <c r="Q153" s="41"/>
      <c r="R153" s="41"/>
    </row>
    <row r="154" spans="2:18" ht="24.95" customHeight="1">
      <c r="B154" s="247">
        <v>26</v>
      </c>
      <c r="C154" s="281" t="s">
        <v>31</v>
      </c>
      <c r="D154" s="285">
        <f t="shared" ref="D154" si="293">VLOOKUP(C154,$Q$4:$R$77,2,FALSE)</f>
        <v>146909</v>
      </c>
      <c r="E154" s="105">
        <v>1</v>
      </c>
      <c r="F154" s="108" t="s">
        <v>208</v>
      </c>
      <c r="G154" s="111" t="s">
        <v>209</v>
      </c>
      <c r="H154" s="174">
        <v>765638154</v>
      </c>
      <c r="I154" s="24">
        <f t="shared" ref="I154" si="294">IFERROR(H154/H159,"-")</f>
        <v>0.14786744060264304</v>
      </c>
      <c r="J154" s="112">
        <v>12238</v>
      </c>
      <c r="K154" s="24">
        <f t="shared" ref="K154" si="295">IFERROR(J154/J159,"-")</f>
        <v>0.71346120212207775</v>
      </c>
      <c r="L154" s="112">
        <f t="shared" si="264"/>
        <v>62562.359372446481</v>
      </c>
      <c r="M154" s="24">
        <f>IFERROR(J154/$R$29,0)</f>
        <v>8.3303269370835001E-2</v>
      </c>
      <c r="P154" s="41"/>
      <c r="Q154" s="41"/>
      <c r="R154" s="41"/>
    </row>
    <row r="155" spans="2:18" ht="24.95" customHeight="1">
      <c r="B155" s="222"/>
      <c r="C155" s="282"/>
      <c r="D155" s="286"/>
      <c r="E155" s="106">
        <v>2</v>
      </c>
      <c r="F155" s="109" t="s">
        <v>210</v>
      </c>
      <c r="G155" s="28" t="s">
        <v>211</v>
      </c>
      <c r="H155" s="175">
        <v>414440358</v>
      </c>
      <c r="I155" s="25">
        <f t="shared" ref="I155" si="296">IFERROR(H155/H159,"-")</f>
        <v>8.0040727724631028E-2</v>
      </c>
      <c r="J155" s="113">
        <v>10456</v>
      </c>
      <c r="K155" s="25">
        <f t="shared" ref="K155" si="297">IFERROR(J155/J159,"-")</f>
        <v>0.6095726695038769</v>
      </c>
      <c r="L155" s="113">
        <f t="shared" si="264"/>
        <v>39636.606541698544</v>
      </c>
      <c r="M155" s="25">
        <f t="shared" ref="M155:M159" si="298">IFERROR(J155/$R$29,0)</f>
        <v>7.1173311369623377E-2</v>
      </c>
      <c r="P155" s="41"/>
      <c r="Q155" s="41"/>
      <c r="R155" s="41"/>
    </row>
    <row r="156" spans="2:18" ht="24.95" customHeight="1">
      <c r="B156" s="222"/>
      <c r="C156" s="282"/>
      <c r="D156" s="286"/>
      <c r="E156" s="106">
        <v>3</v>
      </c>
      <c r="F156" s="109" t="s">
        <v>206</v>
      </c>
      <c r="G156" s="29" t="s">
        <v>207</v>
      </c>
      <c r="H156" s="175">
        <v>757518708</v>
      </c>
      <c r="I156" s="25">
        <f t="shared" ref="I156" si="299">IFERROR(H156/H159,"-")</f>
        <v>0.1462993347123358</v>
      </c>
      <c r="J156" s="113">
        <v>8369</v>
      </c>
      <c r="K156" s="25">
        <f t="shared" ref="K156" si="300">IFERROR(J156/J159,"-")</f>
        <v>0.48790299073048449</v>
      </c>
      <c r="L156" s="113">
        <f t="shared" si="264"/>
        <v>90514.841438642616</v>
      </c>
      <c r="M156" s="25">
        <f t="shared" si="298"/>
        <v>5.6967238222300882E-2</v>
      </c>
      <c r="P156" s="41"/>
      <c r="Q156" s="41"/>
      <c r="R156" s="41"/>
    </row>
    <row r="157" spans="2:18" ht="24.95" customHeight="1">
      <c r="B157" s="222"/>
      <c r="C157" s="282"/>
      <c r="D157" s="286"/>
      <c r="E157" s="106">
        <v>4</v>
      </c>
      <c r="F157" s="109" t="s">
        <v>212</v>
      </c>
      <c r="G157" s="29" t="s">
        <v>213</v>
      </c>
      <c r="H157" s="175">
        <v>396177808</v>
      </c>
      <c r="I157" s="25">
        <f t="shared" ref="I157" si="301">IFERROR(H157/H159,"-")</f>
        <v>7.6513687551319862E-2</v>
      </c>
      <c r="J157" s="113">
        <v>7578</v>
      </c>
      <c r="K157" s="25">
        <f t="shared" ref="K157" si="302">IFERROR(J157/J159,"-")</f>
        <v>0.44178860840669271</v>
      </c>
      <c r="L157" s="113">
        <f t="shared" si="264"/>
        <v>52279.995777249933</v>
      </c>
      <c r="M157" s="25">
        <f t="shared" si="298"/>
        <v>5.1582952712223212E-2</v>
      </c>
      <c r="P157" s="41"/>
      <c r="Q157" s="41"/>
      <c r="R157" s="41"/>
    </row>
    <row r="158" spans="2:18" ht="24.95" customHeight="1">
      <c r="B158" s="222"/>
      <c r="C158" s="282"/>
      <c r="D158" s="286"/>
      <c r="E158" s="107">
        <v>5</v>
      </c>
      <c r="F158" s="110" t="s">
        <v>228</v>
      </c>
      <c r="G158" s="30" t="s">
        <v>229</v>
      </c>
      <c r="H158" s="176">
        <v>262111045</v>
      </c>
      <c r="I158" s="40">
        <f t="shared" ref="I158" si="303">IFERROR(H158/H159,"-")</f>
        <v>5.0621418453806834E-2</v>
      </c>
      <c r="J158" s="114">
        <v>7236</v>
      </c>
      <c r="K158" s="40">
        <f t="shared" ref="K158" si="304">IFERROR(J158/J159,"-")</f>
        <v>0.421850405176937</v>
      </c>
      <c r="L158" s="114">
        <f t="shared" si="264"/>
        <v>36223.195826423442</v>
      </c>
      <c r="M158" s="40">
        <f t="shared" si="298"/>
        <v>4.925498097461694E-2</v>
      </c>
      <c r="P158" s="41"/>
      <c r="Q158" s="41"/>
      <c r="R158" s="41"/>
    </row>
    <row r="159" spans="2:18" ht="24.95" customHeight="1">
      <c r="B159" s="223"/>
      <c r="C159" s="283"/>
      <c r="D159" s="287"/>
      <c r="E159" s="125" t="s">
        <v>107</v>
      </c>
      <c r="F159" s="31"/>
      <c r="G159" s="32"/>
      <c r="H159" s="177">
        <v>5177868440</v>
      </c>
      <c r="I159" s="26" t="s">
        <v>196</v>
      </c>
      <c r="J159" s="142">
        <v>17153</v>
      </c>
      <c r="K159" s="26" t="s">
        <v>105</v>
      </c>
      <c r="L159" s="142">
        <f t="shared" si="264"/>
        <v>301863.72296391299</v>
      </c>
      <c r="M159" s="26">
        <f t="shared" si="298"/>
        <v>0.11675935443029359</v>
      </c>
      <c r="P159" s="41"/>
      <c r="Q159" s="41"/>
      <c r="R159" s="41"/>
    </row>
    <row r="160" spans="2:18" ht="24.95" customHeight="1">
      <c r="B160" s="247">
        <v>27</v>
      </c>
      <c r="C160" s="281" t="s">
        <v>32</v>
      </c>
      <c r="D160" s="285">
        <f t="shared" ref="D160" si="305">VLOOKUP(C160,$Q$4:$R$77,2,FALSE)</f>
        <v>24767</v>
      </c>
      <c r="E160" s="105">
        <v>1</v>
      </c>
      <c r="F160" s="108" t="s">
        <v>208</v>
      </c>
      <c r="G160" s="111" t="s">
        <v>209</v>
      </c>
      <c r="H160" s="174">
        <v>140114597</v>
      </c>
      <c r="I160" s="24">
        <f t="shared" ref="I160" si="306">IFERROR(H160/H165,"-")</f>
        <v>0.16186458768084894</v>
      </c>
      <c r="J160" s="112">
        <v>2196</v>
      </c>
      <c r="K160" s="24">
        <f t="shared" ref="K160" si="307">IFERROR(J160/J165,"-")</f>
        <v>0.74089068825910931</v>
      </c>
      <c r="L160" s="112">
        <f t="shared" si="264"/>
        <v>63804.461293260472</v>
      </c>
      <c r="M160" s="24">
        <f>IFERROR(J160/$R$30,0)</f>
        <v>8.8666370573747322E-2</v>
      </c>
      <c r="P160" s="41"/>
      <c r="Q160" s="41"/>
      <c r="R160" s="41"/>
    </row>
    <row r="161" spans="2:18" ht="24.95" customHeight="1">
      <c r="B161" s="222"/>
      <c r="C161" s="282"/>
      <c r="D161" s="286"/>
      <c r="E161" s="106">
        <v>2</v>
      </c>
      <c r="F161" s="109" t="s">
        <v>210</v>
      </c>
      <c r="G161" s="28" t="s">
        <v>211</v>
      </c>
      <c r="H161" s="175">
        <v>68892502</v>
      </c>
      <c r="I161" s="25">
        <f t="shared" ref="I161" si="308">IFERROR(H161/H165,"-")</f>
        <v>7.9586685964861043E-2</v>
      </c>
      <c r="J161" s="113">
        <v>1858</v>
      </c>
      <c r="K161" s="25">
        <f t="shared" ref="K161" si="309">IFERROR(J161/J165,"-")</f>
        <v>0.62685560053981104</v>
      </c>
      <c r="L161" s="113">
        <f t="shared" si="264"/>
        <v>37078.849300322931</v>
      </c>
      <c r="M161" s="25">
        <f t="shared" ref="M161:M165" si="310">IFERROR(J161/$R$30,0)</f>
        <v>7.5019178745911894E-2</v>
      </c>
      <c r="P161" s="41"/>
      <c r="Q161" s="41"/>
      <c r="R161" s="41"/>
    </row>
    <row r="162" spans="2:18" ht="24.95" customHeight="1">
      <c r="B162" s="222"/>
      <c r="C162" s="282"/>
      <c r="D162" s="286"/>
      <c r="E162" s="106">
        <v>3</v>
      </c>
      <c r="F162" s="109" t="s">
        <v>206</v>
      </c>
      <c r="G162" s="29" t="s">
        <v>207</v>
      </c>
      <c r="H162" s="175">
        <v>133007023</v>
      </c>
      <c r="I162" s="25">
        <f t="shared" ref="I162" si="311">IFERROR(H162/H165,"-")</f>
        <v>0.15365370487810198</v>
      </c>
      <c r="J162" s="113">
        <v>1483</v>
      </c>
      <c r="K162" s="25">
        <f t="shared" ref="K162" si="312">IFERROR(J162/J165,"-")</f>
        <v>0.50033738191632926</v>
      </c>
      <c r="L162" s="113">
        <f t="shared" si="264"/>
        <v>89687.810519217805</v>
      </c>
      <c r="M162" s="25">
        <f t="shared" si="310"/>
        <v>5.9878063552307507E-2</v>
      </c>
      <c r="P162" s="41"/>
      <c r="Q162" s="41"/>
      <c r="R162" s="41"/>
    </row>
    <row r="163" spans="2:18" ht="24.95" customHeight="1">
      <c r="B163" s="222"/>
      <c r="C163" s="282"/>
      <c r="D163" s="286"/>
      <c r="E163" s="106">
        <v>4</v>
      </c>
      <c r="F163" s="109" t="s">
        <v>212</v>
      </c>
      <c r="G163" s="29" t="s">
        <v>213</v>
      </c>
      <c r="H163" s="175">
        <v>69881311</v>
      </c>
      <c r="I163" s="25">
        <f t="shared" ref="I163" si="313">IFERROR(H163/H165,"-")</f>
        <v>8.0728987798553017E-2</v>
      </c>
      <c r="J163" s="113">
        <v>1410</v>
      </c>
      <c r="K163" s="25">
        <f t="shared" ref="K163" si="314">IFERROR(J163/J165,"-")</f>
        <v>0.47570850202429149</v>
      </c>
      <c r="L163" s="113">
        <f t="shared" si="264"/>
        <v>49561.213475177305</v>
      </c>
      <c r="M163" s="25">
        <f t="shared" si="310"/>
        <v>5.6930593127952518E-2</v>
      </c>
      <c r="P163" s="41"/>
      <c r="Q163" s="41"/>
      <c r="R163" s="41"/>
    </row>
    <row r="164" spans="2:18" ht="24.95" customHeight="1">
      <c r="B164" s="222"/>
      <c r="C164" s="282"/>
      <c r="D164" s="286"/>
      <c r="E164" s="107">
        <v>5</v>
      </c>
      <c r="F164" s="110" t="s">
        <v>214</v>
      </c>
      <c r="G164" s="30" t="s">
        <v>215</v>
      </c>
      <c r="H164" s="176">
        <v>65311463</v>
      </c>
      <c r="I164" s="40">
        <f t="shared" ref="I164" si="315">IFERROR(H164/H165,"-")</f>
        <v>7.5449762235179699E-2</v>
      </c>
      <c r="J164" s="114">
        <v>1251</v>
      </c>
      <c r="K164" s="40">
        <f t="shared" ref="K164" si="316">IFERROR(J164/J165,"-")</f>
        <v>0.42206477732793524</v>
      </c>
      <c r="L164" s="114">
        <f t="shared" si="264"/>
        <v>52207.404476418866</v>
      </c>
      <c r="M164" s="40">
        <f t="shared" si="310"/>
        <v>5.0510760285864258E-2</v>
      </c>
      <c r="P164" s="41"/>
      <c r="Q164" s="41"/>
      <c r="R164" s="41"/>
    </row>
    <row r="165" spans="2:18" ht="24.95" customHeight="1">
      <c r="B165" s="223"/>
      <c r="C165" s="283"/>
      <c r="D165" s="287"/>
      <c r="E165" s="125" t="s">
        <v>107</v>
      </c>
      <c r="F165" s="31"/>
      <c r="G165" s="32"/>
      <c r="H165" s="177">
        <v>865628480</v>
      </c>
      <c r="I165" s="26" t="s">
        <v>196</v>
      </c>
      <c r="J165" s="142">
        <v>2964</v>
      </c>
      <c r="K165" s="26" t="s">
        <v>105</v>
      </c>
      <c r="L165" s="142">
        <f t="shared" si="264"/>
        <v>292047.39541160595</v>
      </c>
      <c r="M165" s="26">
        <f t="shared" si="310"/>
        <v>0.11967537449024912</v>
      </c>
      <c r="P165" s="41"/>
      <c r="Q165" s="41"/>
      <c r="R165" s="41"/>
    </row>
    <row r="166" spans="2:18" ht="24.95" customHeight="1">
      <c r="B166" s="247">
        <v>28</v>
      </c>
      <c r="C166" s="281" t="s">
        <v>33</v>
      </c>
      <c r="D166" s="285">
        <f t="shared" ref="D166" si="317">VLOOKUP(C166,$Q$4:$R$77,2,FALSE)</f>
        <v>21008</v>
      </c>
      <c r="E166" s="105">
        <v>1</v>
      </c>
      <c r="F166" s="108" t="s">
        <v>208</v>
      </c>
      <c r="G166" s="111" t="s">
        <v>209</v>
      </c>
      <c r="H166" s="174">
        <v>102729543</v>
      </c>
      <c r="I166" s="24">
        <f t="shared" ref="I166" si="318">IFERROR(H166/H171,"-")</f>
        <v>0.14951611752493588</v>
      </c>
      <c r="J166" s="112">
        <v>1722</v>
      </c>
      <c r="K166" s="24">
        <f t="shared" ref="K166" si="319">IFERROR(J166/J171,"-")</f>
        <v>0.73432835820895526</v>
      </c>
      <c r="L166" s="112">
        <f t="shared" si="264"/>
        <v>59657.109756097561</v>
      </c>
      <c r="M166" s="24">
        <f>IFERROR(J166/$R$31,0)</f>
        <v>8.1968773800456973E-2</v>
      </c>
      <c r="P166" s="41"/>
      <c r="Q166" s="41"/>
      <c r="R166" s="41"/>
    </row>
    <row r="167" spans="2:18" ht="24.95" customHeight="1">
      <c r="B167" s="222"/>
      <c r="C167" s="282"/>
      <c r="D167" s="286"/>
      <c r="E167" s="106">
        <v>2</v>
      </c>
      <c r="F167" s="109" t="s">
        <v>210</v>
      </c>
      <c r="G167" s="28" t="s">
        <v>211</v>
      </c>
      <c r="H167" s="175">
        <v>58687989</v>
      </c>
      <c r="I167" s="25">
        <f t="shared" ref="I167" si="320">IFERROR(H167/H171,"-")</f>
        <v>8.5416521911580431E-2</v>
      </c>
      <c r="J167" s="113">
        <v>1472</v>
      </c>
      <c r="K167" s="25">
        <f t="shared" ref="K167" si="321">IFERROR(J167/J171,"-")</f>
        <v>0.62771855010660982</v>
      </c>
      <c r="L167" s="113">
        <f t="shared" si="264"/>
        <v>39869.557744565216</v>
      </c>
      <c r="M167" s="25">
        <f t="shared" ref="M167:M171" si="322">IFERROR(J167/$R$31,0)</f>
        <v>7.0068545316070069E-2</v>
      </c>
      <c r="P167" s="41"/>
      <c r="Q167" s="41"/>
      <c r="R167" s="41"/>
    </row>
    <row r="168" spans="2:18" ht="24.95" customHeight="1">
      <c r="B168" s="222"/>
      <c r="C168" s="282"/>
      <c r="D168" s="286"/>
      <c r="E168" s="106">
        <v>3</v>
      </c>
      <c r="F168" s="109" t="s">
        <v>206</v>
      </c>
      <c r="G168" s="29" t="s">
        <v>207</v>
      </c>
      <c r="H168" s="175">
        <v>107440691</v>
      </c>
      <c r="I168" s="25">
        <f t="shared" ref="I168" si="323">IFERROR(H168/H171,"-")</f>
        <v>0.15637288469701768</v>
      </c>
      <c r="J168" s="113">
        <v>1093</v>
      </c>
      <c r="K168" s="25">
        <f t="shared" ref="K168" si="324">IFERROR(J168/J171,"-")</f>
        <v>0.46609808102345418</v>
      </c>
      <c r="L168" s="113">
        <f t="shared" si="264"/>
        <v>98298.893870082349</v>
      </c>
      <c r="M168" s="25">
        <f t="shared" si="322"/>
        <v>5.202779893373953E-2</v>
      </c>
      <c r="P168" s="41"/>
      <c r="Q168" s="41"/>
      <c r="R168" s="41"/>
    </row>
    <row r="169" spans="2:18" ht="24.95" customHeight="1">
      <c r="B169" s="222"/>
      <c r="C169" s="282"/>
      <c r="D169" s="286"/>
      <c r="E169" s="106">
        <v>4</v>
      </c>
      <c r="F169" s="109" t="s">
        <v>212</v>
      </c>
      <c r="G169" s="29" t="s">
        <v>213</v>
      </c>
      <c r="H169" s="175">
        <v>55218377</v>
      </c>
      <c r="I169" s="25">
        <f t="shared" ref="I169" si="325">IFERROR(H169/H171,"-")</f>
        <v>8.0366729024271208E-2</v>
      </c>
      <c r="J169" s="113">
        <v>1029</v>
      </c>
      <c r="K169" s="25">
        <f t="shared" ref="K169" si="326">IFERROR(J169/J171,"-")</f>
        <v>0.43880597014925371</v>
      </c>
      <c r="L169" s="113">
        <f t="shared" si="264"/>
        <v>53662.173955296406</v>
      </c>
      <c r="M169" s="25">
        <f t="shared" si="322"/>
        <v>4.8981340441736479E-2</v>
      </c>
      <c r="P169" s="41"/>
      <c r="Q169" s="41"/>
      <c r="R169" s="41"/>
    </row>
    <row r="170" spans="2:18" ht="24.95" customHeight="1">
      <c r="B170" s="222"/>
      <c r="C170" s="282"/>
      <c r="D170" s="286"/>
      <c r="E170" s="107">
        <v>5</v>
      </c>
      <c r="F170" s="110" t="s">
        <v>232</v>
      </c>
      <c r="G170" s="30" t="s">
        <v>233</v>
      </c>
      <c r="H170" s="176">
        <v>19622648</v>
      </c>
      <c r="I170" s="40">
        <f t="shared" ref="I170" si="327">IFERROR(H170/H171,"-")</f>
        <v>2.8559478206950147E-2</v>
      </c>
      <c r="J170" s="114">
        <v>1025</v>
      </c>
      <c r="K170" s="40">
        <f t="shared" ref="K170" si="328">IFERROR(J170/J171,"-")</f>
        <v>0.43710021321961623</v>
      </c>
      <c r="L170" s="114">
        <f t="shared" si="264"/>
        <v>19144.046829268293</v>
      </c>
      <c r="M170" s="40">
        <f t="shared" si="322"/>
        <v>4.879093678598629E-2</v>
      </c>
      <c r="P170" s="41"/>
      <c r="Q170" s="41"/>
      <c r="R170" s="41"/>
    </row>
    <row r="171" spans="2:18" ht="24.95" customHeight="1">
      <c r="B171" s="223"/>
      <c r="C171" s="283"/>
      <c r="D171" s="287"/>
      <c r="E171" s="125" t="s">
        <v>107</v>
      </c>
      <c r="F171" s="31"/>
      <c r="G171" s="32"/>
      <c r="H171" s="177">
        <v>687080060</v>
      </c>
      <c r="I171" s="26" t="s">
        <v>196</v>
      </c>
      <c r="J171" s="142">
        <v>2345</v>
      </c>
      <c r="K171" s="26" t="s">
        <v>105</v>
      </c>
      <c r="L171" s="142">
        <f t="shared" si="264"/>
        <v>292997.89339019189</v>
      </c>
      <c r="M171" s="26">
        <f t="shared" si="322"/>
        <v>0.11162414318354913</v>
      </c>
      <c r="P171" s="41"/>
      <c r="Q171" s="41"/>
      <c r="R171" s="41"/>
    </row>
    <row r="172" spans="2:18" ht="24.95" customHeight="1">
      <c r="B172" s="247">
        <v>29</v>
      </c>
      <c r="C172" s="281" t="s">
        <v>34</v>
      </c>
      <c r="D172" s="285">
        <f t="shared" ref="D172" si="329">VLOOKUP(C172,$Q$4:$R$77,2,FALSE)</f>
        <v>17258</v>
      </c>
      <c r="E172" s="105">
        <v>1</v>
      </c>
      <c r="F172" s="108" t="s">
        <v>208</v>
      </c>
      <c r="G172" s="111" t="s">
        <v>209</v>
      </c>
      <c r="H172" s="174">
        <v>87331510</v>
      </c>
      <c r="I172" s="24">
        <f t="shared" ref="I172" si="330">IFERROR(H172/H177,"-")</f>
        <v>0.15795435554362633</v>
      </c>
      <c r="J172" s="112">
        <v>1359</v>
      </c>
      <c r="K172" s="24">
        <f t="shared" ref="K172" si="331">IFERROR(J172/J177,"-")</f>
        <v>0.7030522503879979</v>
      </c>
      <c r="L172" s="112">
        <f t="shared" si="264"/>
        <v>64261.596762325236</v>
      </c>
      <c r="M172" s="24">
        <f>IFERROR(J172/$R$32,0)</f>
        <v>7.8746088770425313E-2</v>
      </c>
      <c r="P172" s="41"/>
      <c r="Q172" s="41"/>
      <c r="R172" s="41"/>
    </row>
    <row r="173" spans="2:18" ht="24.95" customHeight="1">
      <c r="B173" s="222"/>
      <c r="C173" s="282"/>
      <c r="D173" s="286"/>
      <c r="E173" s="106">
        <v>2</v>
      </c>
      <c r="F173" s="109" t="s">
        <v>210</v>
      </c>
      <c r="G173" s="28" t="s">
        <v>211</v>
      </c>
      <c r="H173" s="175">
        <v>45361170</v>
      </c>
      <c r="I173" s="25">
        <f t="shared" ref="I173" si="332">IFERROR(H173/H177,"-")</f>
        <v>8.2043633209306424E-2</v>
      </c>
      <c r="J173" s="113">
        <v>1127</v>
      </c>
      <c r="K173" s="25">
        <f t="shared" ref="K173" si="333">IFERROR(J173/J177,"-")</f>
        <v>0.58303155716502841</v>
      </c>
      <c r="L173" s="113">
        <f t="shared" si="264"/>
        <v>40249.485359361133</v>
      </c>
      <c r="M173" s="81">
        <f t="shared" ref="M173:M177" si="334">IFERROR(J173/$R$32,0)</f>
        <v>6.5303047861861169E-2</v>
      </c>
      <c r="P173" s="41"/>
      <c r="Q173" s="41"/>
      <c r="R173" s="41"/>
    </row>
    <row r="174" spans="2:18" ht="24.95" customHeight="1">
      <c r="B174" s="222"/>
      <c r="C174" s="282"/>
      <c r="D174" s="286"/>
      <c r="E174" s="106">
        <v>3</v>
      </c>
      <c r="F174" s="109" t="s">
        <v>206</v>
      </c>
      <c r="G174" s="29" t="s">
        <v>207</v>
      </c>
      <c r="H174" s="175">
        <v>78709443</v>
      </c>
      <c r="I174" s="25">
        <f t="shared" ref="I174" si="335">IFERROR(H174/H177,"-")</f>
        <v>0.14235983488963824</v>
      </c>
      <c r="J174" s="113">
        <v>944</v>
      </c>
      <c r="K174" s="25">
        <f t="shared" ref="K174" si="336">IFERROR(J174/J177,"-")</f>
        <v>0.48836006207966892</v>
      </c>
      <c r="L174" s="113">
        <f t="shared" si="264"/>
        <v>83378.64724576271</v>
      </c>
      <c r="M174" s="81">
        <f t="shared" si="334"/>
        <v>5.4699269903812728E-2</v>
      </c>
      <c r="P174" s="41"/>
      <c r="Q174" s="41"/>
      <c r="R174" s="41"/>
    </row>
    <row r="175" spans="2:18" ht="24.95" customHeight="1">
      <c r="B175" s="222"/>
      <c r="C175" s="282"/>
      <c r="D175" s="286"/>
      <c r="E175" s="106">
        <v>4</v>
      </c>
      <c r="F175" s="109" t="s">
        <v>228</v>
      </c>
      <c r="G175" s="29" t="s">
        <v>229</v>
      </c>
      <c r="H175" s="175">
        <v>32738546</v>
      </c>
      <c r="I175" s="25">
        <f t="shared" ref="I175" si="337">IFERROR(H175/H177,"-")</f>
        <v>5.9213403442415755E-2</v>
      </c>
      <c r="J175" s="113">
        <v>832</v>
      </c>
      <c r="K175" s="25">
        <f t="shared" ref="K175" si="338">IFERROR(J175/J177,"-")</f>
        <v>0.43041903776513191</v>
      </c>
      <c r="L175" s="113">
        <f t="shared" si="264"/>
        <v>39349.213942307695</v>
      </c>
      <c r="M175" s="81">
        <f t="shared" si="334"/>
        <v>4.820952601691969E-2</v>
      </c>
      <c r="P175" s="41"/>
      <c r="Q175" s="41"/>
      <c r="R175" s="41"/>
    </row>
    <row r="176" spans="2:18" ht="24.95" customHeight="1">
      <c r="B176" s="222"/>
      <c r="C176" s="282"/>
      <c r="D176" s="286"/>
      <c r="E176" s="107">
        <v>5</v>
      </c>
      <c r="F176" s="110" t="s">
        <v>232</v>
      </c>
      <c r="G176" s="30" t="s">
        <v>233</v>
      </c>
      <c r="H176" s="176">
        <v>14966340</v>
      </c>
      <c r="I176" s="40">
        <f t="shared" ref="I176" si="339">IFERROR(H176/H177,"-")</f>
        <v>2.7069251287957768E-2</v>
      </c>
      <c r="J176" s="114">
        <v>830</v>
      </c>
      <c r="K176" s="40">
        <f t="shared" ref="K176" si="340">IFERROR(J176/J177,"-")</f>
        <v>0.42938437661665807</v>
      </c>
      <c r="L176" s="114">
        <f t="shared" si="264"/>
        <v>18031.734939759037</v>
      </c>
      <c r="M176" s="82">
        <f t="shared" si="334"/>
        <v>4.809363773322517E-2</v>
      </c>
      <c r="P176" s="41"/>
      <c r="Q176" s="41"/>
      <c r="R176" s="41"/>
    </row>
    <row r="177" spans="2:18" ht="24.95" customHeight="1">
      <c r="B177" s="223"/>
      <c r="C177" s="283"/>
      <c r="D177" s="287"/>
      <c r="E177" s="125" t="s">
        <v>107</v>
      </c>
      <c r="F177" s="31"/>
      <c r="G177" s="32"/>
      <c r="H177" s="177">
        <v>552890800</v>
      </c>
      <c r="I177" s="26" t="s">
        <v>196</v>
      </c>
      <c r="J177" s="142">
        <v>1933</v>
      </c>
      <c r="K177" s="26" t="s">
        <v>105</v>
      </c>
      <c r="L177" s="142">
        <f t="shared" si="264"/>
        <v>286027.31505431968</v>
      </c>
      <c r="M177" s="83">
        <f t="shared" si="334"/>
        <v>0.11200602619075212</v>
      </c>
      <c r="P177" s="41"/>
      <c r="Q177" s="41"/>
      <c r="R177" s="41"/>
    </row>
    <row r="178" spans="2:18" ht="24.95" customHeight="1">
      <c r="B178" s="247">
        <v>30</v>
      </c>
      <c r="C178" s="281" t="s">
        <v>35</v>
      </c>
      <c r="D178" s="285">
        <f t="shared" ref="D178" si="341">VLOOKUP(C178,$Q$4:$R$77,2,FALSE)</f>
        <v>23108</v>
      </c>
      <c r="E178" s="105">
        <v>1</v>
      </c>
      <c r="F178" s="108" t="s">
        <v>208</v>
      </c>
      <c r="G178" s="111" t="s">
        <v>209</v>
      </c>
      <c r="H178" s="174">
        <v>137635442</v>
      </c>
      <c r="I178" s="24">
        <f t="shared" ref="I178" si="342">IFERROR(H178/H183,"-")</f>
        <v>0.14908260846229965</v>
      </c>
      <c r="J178" s="112">
        <v>2113</v>
      </c>
      <c r="K178" s="24">
        <f t="shared" ref="K178" si="343">IFERROR(J178/J183,"-")</f>
        <v>0.72363013698630141</v>
      </c>
      <c r="L178" s="112">
        <f t="shared" si="264"/>
        <v>65137.454803596782</v>
      </c>
      <c r="M178" s="24">
        <f>IFERROR(J178/$R$33,0)</f>
        <v>9.1440193872252037E-2</v>
      </c>
      <c r="P178" s="41"/>
      <c r="Q178" s="41"/>
      <c r="R178" s="41"/>
    </row>
    <row r="179" spans="2:18" ht="24.95" customHeight="1">
      <c r="B179" s="222"/>
      <c r="C179" s="282"/>
      <c r="D179" s="286"/>
      <c r="E179" s="106">
        <v>2</v>
      </c>
      <c r="F179" s="109" t="s">
        <v>210</v>
      </c>
      <c r="G179" s="28" t="s">
        <v>211</v>
      </c>
      <c r="H179" s="175">
        <v>77355917</v>
      </c>
      <c r="I179" s="25">
        <f t="shared" ref="I179" si="344">IFERROR(H179/H183,"-")</f>
        <v>8.3789623651974385E-2</v>
      </c>
      <c r="J179" s="113">
        <v>1899</v>
      </c>
      <c r="K179" s="25">
        <f t="shared" ref="K179" si="345">IFERROR(J179/J183,"-")</f>
        <v>0.65034246575342469</v>
      </c>
      <c r="L179" s="113">
        <f t="shared" si="264"/>
        <v>40735.080042127433</v>
      </c>
      <c r="M179" s="25">
        <f t="shared" ref="M179:M183" si="346">IFERROR(J179/$R$33,0)</f>
        <v>8.2179331833131378E-2</v>
      </c>
      <c r="P179" s="41"/>
      <c r="Q179" s="41"/>
      <c r="R179" s="41"/>
    </row>
    <row r="180" spans="2:18" ht="24.95" customHeight="1">
      <c r="B180" s="222"/>
      <c r="C180" s="282"/>
      <c r="D180" s="286"/>
      <c r="E180" s="106">
        <v>3</v>
      </c>
      <c r="F180" s="109" t="s">
        <v>206</v>
      </c>
      <c r="G180" s="29" t="s">
        <v>207</v>
      </c>
      <c r="H180" s="175">
        <v>138881805</v>
      </c>
      <c r="I180" s="25">
        <f t="shared" ref="I180" si="347">IFERROR(H180/H183,"-")</f>
        <v>0.15043263171525578</v>
      </c>
      <c r="J180" s="113">
        <v>1510</v>
      </c>
      <c r="K180" s="25">
        <f t="shared" ref="K180" si="348">IFERROR(J180/J183,"-")</f>
        <v>0.51712328767123283</v>
      </c>
      <c r="L180" s="113">
        <f t="shared" si="264"/>
        <v>91974.705298013243</v>
      </c>
      <c r="M180" s="25">
        <f t="shared" si="346"/>
        <v>6.5345334948935435E-2</v>
      </c>
      <c r="P180" s="41"/>
      <c r="Q180" s="41"/>
      <c r="R180" s="41"/>
    </row>
    <row r="181" spans="2:18" ht="24.95" customHeight="1">
      <c r="B181" s="222"/>
      <c r="C181" s="282"/>
      <c r="D181" s="286"/>
      <c r="E181" s="106">
        <v>4</v>
      </c>
      <c r="F181" s="109" t="s">
        <v>212</v>
      </c>
      <c r="G181" s="29" t="s">
        <v>213</v>
      </c>
      <c r="H181" s="175">
        <v>72348109</v>
      </c>
      <c r="I181" s="25">
        <f t="shared" ref="I181" si="349">IFERROR(H181/H183,"-")</f>
        <v>7.8365315287284631E-2</v>
      </c>
      <c r="J181" s="113">
        <v>1333</v>
      </c>
      <c r="K181" s="25">
        <f t="shared" ref="K181" si="350">IFERROR(J181/J183,"-")</f>
        <v>0.45650684931506852</v>
      </c>
      <c r="L181" s="113">
        <f t="shared" si="264"/>
        <v>54274.65041260315</v>
      </c>
      <c r="M181" s="25">
        <f t="shared" si="346"/>
        <v>5.7685649991344991E-2</v>
      </c>
      <c r="P181" s="41"/>
      <c r="Q181" s="41"/>
      <c r="R181" s="41"/>
    </row>
    <row r="182" spans="2:18" ht="24.95" customHeight="1">
      <c r="B182" s="222"/>
      <c r="C182" s="282"/>
      <c r="D182" s="286"/>
      <c r="E182" s="107">
        <v>5</v>
      </c>
      <c r="F182" s="110" t="s">
        <v>228</v>
      </c>
      <c r="G182" s="30" t="s">
        <v>229</v>
      </c>
      <c r="H182" s="176">
        <v>46637374</v>
      </c>
      <c r="I182" s="40">
        <f t="shared" ref="I182" si="351">IFERROR(H182/H183,"-")</f>
        <v>5.0516213460133567E-2</v>
      </c>
      <c r="J182" s="114">
        <v>1319</v>
      </c>
      <c r="K182" s="40">
        <f t="shared" ref="K182" si="352">IFERROR(J182/J183,"-")</f>
        <v>0.45171232876712331</v>
      </c>
      <c r="L182" s="114">
        <f t="shared" si="264"/>
        <v>35358.130401819559</v>
      </c>
      <c r="M182" s="40">
        <f t="shared" si="346"/>
        <v>5.7079799203738964E-2</v>
      </c>
      <c r="P182" s="41"/>
      <c r="Q182" s="41"/>
      <c r="R182" s="41"/>
    </row>
    <row r="183" spans="2:18" ht="24.95" customHeight="1">
      <c r="B183" s="223"/>
      <c r="C183" s="283"/>
      <c r="D183" s="287"/>
      <c r="E183" s="125" t="s">
        <v>107</v>
      </c>
      <c r="F183" s="31"/>
      <c r="G183" s="32"/>
      <c r="H183" s="177">
        <v>923215950</v>
      </c>
      <c r="I183" s="26" t="s">
        <v>196</v>
      </c>
      <c r="J183" s="142">
        <v>2920</v>
      </c>
      <c r="K183" s="26" t="s">
        <v>105</v>
      </c>
      <c r="L183" s="142">
        <f t="shared" si="264"/>
        <v>316169.84589041094</v>
      </c>
      <c r="M183" s="26">
        <f t="shared" si="346"/>
        <v>0.12636316427211355</v>
      </c>
      <c r="P183" s="41"/>
      <c r="Q183" s="41"/>
      <c r="R183" s="41"/>
    </row>
    <row r="184" spans="2:18" ht="24.95" customHeight="1">
      <c r="B184" s="247">
        <v>31</v>
      </c>
      <c r="C184" s="281" t="s">
        <v>36</v>
      </c>
      <c r="D184" s="285">
        <f t="shared" ref="D184" si="353">VLOOKUP(C184,$Q$4:$R$77,2,FALSE)</f>
        <v>31562</v>
      </c>
      <c r="E184" s="105">
        <v>1</v>
      </c>
      <c r="F184" s="108" t="s">
        <v>208</v>
      </c>
      <c r="G184" s="111" t="s">
        <v>209</v>
      </c>
      <c r="H184" s="174">
        <v>133928193</v>
      </c>
      <c r="I184" s="24">
        <f t="shared" ref="I184" si="354">IFERROR(H184/H189,"-")</f>
        <v>0.13509415689461823</v>
      </c>
      <c r="J184" s="112">
        <v>2257</v>
      </c>
      <c r="K184" s="24">
        <f t="shared" ref="K184" si="355">IFERROR(J184/J189,"-")</f>
        <v>0.68601823708206688</v>
      </c>
      <c r="L184" s="112">
        <f t="shared" si="264"/>
        <v>59339.031014621178</v>
      </c>
      <c r="M184" s="24">
        <f>IFERROR(J184/$R$34,0)</f>
        <v>7.1510043723464922E-2</v>
      </c>
      <c r="P184" s="41"/>
      <c r="Q184" s="41"/>
      <c r="R184" s="41"/>
    </row>
    <row r="185" spans="2:18" ht="24.95" customHeight="1">
      <c r="B185" s="222"/>
      <c r="C185" s="282"/>
      <c r="D185" s="286"/>
      <c r="E185" s="106">
        <v>2</v>
      </c>
      <c r="F185" s="109" t="s">
        <v>210</v>
      </c>
      <c r="G185" s="28" t="s">
        <v>211</v>
      </c>
      <c r="H185" s="175">
        <v>78095114</v>
      </c>
      <c r="I185" s="25">
        <f t="shared" ref="I185" si="356">IFERROR(H185/H189,"-")</f>
        <v>7.8775001342839712E-2</v>
      </c>
      <c r="J185" s="113">
        <v>1900</v>
      </c>
      <c r="K185" s="25">
        <f t="shared" ref="K185" si="357">IFERROR(J185/J189,"-")</f>
        <v>0.57750759878419455</v>
      </c>
      <c r="L185" s="113">
        <f t="shared" si="264"/>
        <v>41102.691578947371</v>
      </c>
      <c r="M185" s="25">
        <f t="shared" ref="M185:M189" si="358">IFERROR(J185/$R$34,0)</f>
        <v>6.0198973449084342E-2</v>
      </c>
      <c r="P185" s="41"/>
      <c r="Q185" s="41"/>
      <c r="R185" s="41"/>
    </row>
    <row r="186" spans="2:18" ht="24.95" customHeight="1">
      <c r="B186" s="222"/>
      <c r="C186" s="282"/>
      <c r="D186" s="286"/>
      <c r="E186" s="106">
        <v>3</v>
      </c>
      <c r="F186" s="109" t="s">
        <v>206</v>
      </c>
      <c r="G186" s="29" t="s">
        <v>207</v>
      </c>
      <c r="H186" s="175">
        <v>138025416</v>
      </c>
      <c r="I186" s="25">
        <f t="shared" ref="I186" si="359">IFERROR(H186/H189,"-")</f>
        <v>0.13922704986058423</v>
      </c>
      <c r="J186" s="113">
        <v>1558</v>
      </c>
      <c r="K186" s="25">
        <f t="shared" ref="K186" si="360">IFERROR(J186/J189,"-")</f>
        <v>0.47355623100303951</v>
      </c>
      <c r="L186" s="113">
        <f t="shared" si="264"/>
        <v>88591.409499358153</v>
      </c>
      <c r="M186" s="25">
        <f t="shared" si="358"/>
        <v>4.936315822824916E-2</v>
      </c>
      <c r="P186" s="41"/>
      <c r="Q186" s="41"/>
      <c r="R186" s="41"/>
    </row>
    <row r="187" spans="2:18" ht="24.95" customHeight="1">
      <c r="B187" s="222"/>
      <c r="C187" s="282"/>
      <c r="D187" s="286"/>
      <c r="E187" s="106">
        <v>4</v>
      </c>
      <c r="F187" s="109" t="s">
        <v>212</v>
      </c>
      <c r="G187" s="29" t="s">
        <v>213</v>
      </c>
      <c r="H187" s="175">
        <v>75438651</v>
      </c>
      <c r="I187" s="25">
        <f t="shared" ref="I187" si="361">IFERROR(H187/H189,"-")</f>
        <v>7.6095411472566862E-2</v>
      </c>
      <c r="J187" s="113">
        <v>1427</v>
      </c>
      <c r="K187" s="25">
        <f t="shared" ref="K187" si="362">IFERROR(J187/J189,"-")</f>
        <v>0.43373860182370821</v>
      </c>
      <c r="L187" s="113">
        <f t="shared" si="264"/>
        <v>52865.207428170987</v>
      </c>
      <c r="M187" s="25">
        <f t="shared" si="358"/>
        <v>4.5212597427285978E-2</v>
      </c>
      <c r="P187" s="41"/>
      <c r="Q187" s="41"/>
      <c r="R187" s="41"/>
    </row>
    <row r="188" spans="2:18" ht="24.95" customHeight="1">
      <c r="B188" s="222"/>
      <c r="C188" s="282"/>
      <c r="D188" s="286"/>
      <c r="E188" s="107">
        <v>5</v>
      </c>
      <c r="F188" s="110" t="s">
        <v>228</v>
      </c>
      <c r="G188" s="30" t="s">
        <v>229</v>
      </c>
      <c r="H188" s="176">
        <v>42997911</v>
      </c>
      <c r="I188" s="40">
        <f t="shared" ref="I188" si="363">IFERROR(H188/H189,"-")</f>
        <v>4.3372246012270403E-2</v>
      </c>
      <c r="J188" s="114">
        <v>1340</v>
      </c>
      <c r="K188" s="40">
        <f t="shared" ref="K188" si="364">IFERROR(J188/J189,"-")</f>
        <v>0.40729483282674772</v>
      </c>
      <c r="L188" s="114">
        <f t="shared" si="264"/>
        <v>32087.993283582091</v>
      </c>
      <c r="M188" s="40">
        <f t="shared" si="358"/>
        <v>4.245611811672264E-2</v>
      </c>
      <c r="P188" s="41"/>
      <c r="Q188" s="41"/>
      <c r="R188" s="41"/>
    </row>
    <row r="189" spans="2:18" ht="24.95" customHeight="1">
      <c r="B189" s="223"/>
      <c r="C189" s="283"/>
      <c r="D189" s="287"/>
      <c r="E189" s="125" t="s">
        <v>107</v>
      </c>
      <c r="F189" s="31"/>
      <c r="G189" s="32"/>
      <c r="H189" s="177">
        <v>991369250</v>
      </c>
      <c r="I189" s="26" t="s">
        <v>196</v>
      </c>
      <c r="J189" s="142">
        <v>3290</v>
      </c>
      <c r="K189" s="26" t="s">
        <v>105</v>
      </c>
      <c r="L189" s="142">
        <f t="shared" si="264"/>
        <v>301328.03951367782</v>
      </c>
      <c r="M189" s="26">
        <f t="shared" si="358"/>
        <v>0.104239275077625</v>
      </c>
      <c r="P189" s="41"/>
      <c r="Q189" s="41"/>
      <c r="R189" s="41"/>
    </row>
    <row r="190" spans="2:18" ht="24.95" customHeight="1">
      <c r="B190" s="247">
        <v>32</v>
      </c>
      <c r="C190" s="281" t="s">
        <v>37</v>
      </c>
      <c r="D190" s="285">
        <f t="shared" ref="D190" si="365">VLOOKUP(C190,$Q$4:$R$77,2,FALSE)</f>
        <v>25703</v>
      </c>
      <c r="E190" s="105">
        <v>1</v>
      </c>
      <c r="F190" s="108" t="s">
        <v>208</v>
      </c>
      <c r="G190" s="111" t="s">
        <v>209</v>
      </c>
      <c r="H190" s="174">
        <v>131906469</v>
      </c>
      <c r="I190" s="24">
        <f t="shared" ref="I190" si="366">IFERROR(H190/H195,"-")</f>
        <v>0.15379323307516771</v>
      </c>
      <c r="J190" s="112">
        <v>2056</v>
      </c>
      <c r="K190" s="24">
        <f t="shared" ref="K190" si="367">IFERROR(J190/J195,"-")</f>
        <v>0.70823286255597662</v>
      </c>
      <c r="L190" s="112">
        <f t="shared" si="264"/>
        <v>64156.842898832685</v>
      </c>
      <c r="M190" s="24">
        <f>IFERROR(J190/$R$35,0)</f>
        <v>7.9990662568571763E-2</v>
      </c>
      <c r="P190" s="41"/>
      <c r="Q190" s="41"/>
      <c r="R190" s="41"/>
    </row>
    <row r="191" spans="2:18" ht="24.95" customHeight="1">
      <c r="B191" s="222"/>
      <c r="C191" s="282"/>
      <c r="D191" s="286"/>
      <c r="E191" s="106">
        <v>2</v>
      </c>
      <c r="F191" s="109" t="s">
        <v>210</v>
      </c>
      <c r="G191" s="28" t="s">
        <v>211</v>
      </c>
      <c r="H191" s="175">
        <v>69141407</v>
      </c>
      <c r="I191" s="25">
        <f t="shared" ref="I191" si="368">IFERROR(H191/H195,"-")</f>
        <v>8.0613790987734121E-2</v>
      </c>
      <c r="J191" s="113">
        <v>1749</v>
      </c>
      <c r="K191" s="25">
        <f t="shared" ref="K191" si="369">IFERROR(J191/J195,"-")</f>
        <v>0.60248019290389254</v>
      </c>
      <c r="L191" s="113">
        <f t="shared" si="264"/>
        <v>39531.965122927388</v>
      </c>
      <c r="M191" s="25">
        <f t="shared" ref="M191:M195" si="370">IFERROR(J191/$R$35,0)</f>
        <v>6.8046531533284049E-2</v>
      </c>
      <c r="P191" s="41"/>
      <c r="Q191" s="41"/>
      <c r="R191" s="41"/>
    </row>
    <row r="192" spans="2:18" ht="24.95" customHeight="1">
      <c r="B192" s="222"/>
      <c r="C192" s="282"/>
      <c r="D192" s="286"/>
      <c r="E192" s="106">
        <v>3</v>
      </c>
      <c r="F192" s="109" t="s">
        <v>206</v>
      </c>
      <c r="G192" s="29" t="s">
        <v>207</v>
      </c>
      <c r="H192" s="175">
        <v>124764020</v>
      </c>
      <c r="I192" s="25">
        <f t="shared" ref="I192" si="371">IFERROR(H192/H195,"-")</f>
        <v>0.14546566330461688</v>
      </c>
      <c r="J192" s="113">
        <v>1369</v>
      </c>
      <c r="K192" s="25">
        <f t="shared" ref="K192" si="372">IFERROR(J192/J195,"-")</f>
        <v>0.4715811229762315</v>
      </c>
      <c r="L192" s="113">
        <f t="shared" si="264"/>
        <v>91135.149744338938</v>
      </c>
      <c r="M192" s="25">
        <f t="shared" si="370"/>
        <v>5.3262265105240632E-2</v>
      </c>
      <c r="P192" s="41"/>
      <c r="Q192" s="41"/>
      <c r="R192" s="41"/>
    </row>
    <row r="193" spans="2:18" ht="24.95" customHeight="1">
      <c r="B193" s="222"/>
      <c r="C193" s="282"/>
      <c r="D193" s="286"/>
      <c r="E193" s="106">
        <v>4</v>
      </c>
      <c r="F193" s="109" t="s">
        <v>212</v>
      </c>
      <c r="G193" s="29" t="s">
        <v>213</v>
      </c>
      <c r="H193" s="175">
        <v>59438772</v>
      </c>
      <c r="I193" s="25">
        <f t="shared" ref="I193" si="373">IFERROR(H193/H195,"-")</f>
        <v>6.9301232799262869E-2</v>
      </c>
      <c r="J193" s="113">
        <v>1223</v>
      </c>
      <c r="K193" s="25">
        <f t="shared" ref="K193" si="374">IFERROR(J193/J195,"-")</f>
        <v>0.42128832242507752</v>
      </c>
      <c r="L193" s="113">
        <f t="shared" si="264"/>
        <v>48600.794766966479</v>
      </c>
      <c r="M193" s="25">
        <f t="shared" si="370"/>
        <v>4.7581994319729218E-2</v>
      </c>
      <c r="P193" s="41"/>
      <c r="Q193" s="41"/>
      <c r="R193" s="41"/>
    </row>
    <row r="194" spans="2:18" ht="24.95" customHeight="1">
      <c r="B194" s="222"/>
      <c r="C194" s="282"/>
      <c r="D194" s="286"/>
      <c r="E194" s="107">
        <v>5</v>
      </c>
      <c r="F194" s="110" t="s">
        <v>232</v>
      </c>
      <c r="G194" s="30" t="s">
        <v>233</v>
      </c>
      <c r="H194" s="176">
        <v>23897129</v>
      </c>
      <c r="I194" s="40">
        <f t="shared" ref="I194" si="375">IFERROR(H194/H195,"-")</f>
        <v>2.7862293320309778E-2</v>
      </c>
      <c r="J194" s="114">
        <v>1214</v>
      </c>
      <c r="K194" s="40">
        <f t="shared" ref="K194" si="376">IFERROR(J194/J195,"-")</f>
        <v>0.41818808129521184</v>
      </c>
      <c r="L194" s="114">
        <f t="shared" si="264"/>
        <v>19684.620263591434</v>
      </c>
      <c r="M194" s="40">
        <f t="shared" si="370"/>
        <v>4.7231840641170295E-2</v>
      </c>
      <c r="P194" s="41"/>
      <c r="Q194" s="41"/>
      <c r="R194" s="41"/>
    </row>
    <row r="195" spans="2:18" ht="24.95" customHeight="1">
      <c r="B195" s="223"/>
      <c r="C195" s="283"/>
      <c r="D195" s="287"/>
      <c r="E195" s="125" t="s">
        <v>107</v>
      </c>
      <c r="F195" s="31"/>
      <c r="G195" s="32"/>
      <c r="H195" s="177">
        <v>857687080</v>
      </c>
      <c r="I195" s="26" t="s">
        <v>196</v>
      </c>
      <c r="J195" s="142">
        <v>2903</v>
      </c>
      <c r="K195" s="26" t="s">
        <v>105</v>
      </c>
      <c r="L195" s="142">
        <f t="shared" si="264"/>
        <v>295448.52910781949</v>
      </c>
      <c r="M195" s="26">
        <f t="shared" si="370"/>
        <v>0.11294401431739486</v>
      </c>
      <c r="P195" s="41"/>
      <c r="Q195" s="41"/>
      <c r="R195" s="41"/>
    </row>
    <row r="196" spans="2:18" ht="24.95" customHeight="1">
      <c r="B196" s="247">
        <v>33</v>
      </c>
      <c r="C196" s="281" t="s">
        <v>38</v>
      </c>
      <c r="D196" s="285">
        <f t="shared" ref="D196" si="377">VLOOKUP(C196,$Q$4:$R$77,2,FALSE)</f>
        <v>7555</v>
      </c>
      <c r="E196" s="105">
        <v>1</v>
      </c>
      <c r="F196" s="108" t="s">
        <v>208</v>
      </c>
      <c r="G196" s="111" t="s">
        <v>209</v>
      </c>
      <c r="H196" s="174">
        <v>31992400</v>
      </c>
      <c r="I196" s="24">
        <f t="shared" ref="I196" si="378">IFERROR(H196/H201,"-")</f>
        <v>0.10664246374344902</v>
      </c>
      <c r="J196" s="112">
        <v>536</v>
      </c>
      <c r="K196" s="24">
        <f t="shared" ref="K196" si="379">IFERROR(J196/J201,"-")</f>
        <v>0.67</v>
      </c>
      <c r="L196" s="112">
        <f t="shared" si="264"/>
        <v>59687.313432835821</v>
      </c>
      <c r="M196" s="24">
        <f>IFERROR(J196/$R$36,0)</f>
        <v>7.094639311714096E-2</v>
      </c>
      <c r="P196" s="41"/>
      <c r="Q196" s="41"/>
      <c r="R196" s="41"/>
    </row>
    <row r="197" spans="2:18" ht="24.95" customHeight="1">
      <c r="B197" s="222"/>
      <c r="C197" s="282"/>
      <c r="D197" s="286"/>
      <c r="E197" s="106">
        <v>2</v>
      </c>
      <c r="F197" s="109" t="s">
        <v>210</v>
      </c>
      <c r="G197" s="28" t="s">
        <v>211</v>
      </c>
      <c r="H197" s="175">
        <v>16906259</v>
      </c>
      <c r="I197" s="25">
        <f t="shared" ref="I197" si="380">IFERROR(H197/H201,"-")</f>
        <v>5.6354794027483356E-2</v>
      </c>
      <c r="J197" s="113">
        <v>453</v>
      </c>
      <c r="K197" s="25">
        <f t="shared" ref="K197" si="381">IFERROR(J197/J201,"-")</f>
        <v>0.56625000000000003</v>
      </c>
      <c r="L197" s="113">
        <f t="shared" si="264"/>
        <v>37320.660044150107</v>
      </c>
      <c r="M197" s="25">
        <f t="shared" ref="M197:M201" si="382">IFERROR(J197/$R$36,0)</f>
        <v>5.9960291197882196E-2</v>
      </c>
      <c r="P197" s="41"/>
      <c r="Q197" s="41"/>
      <c r="R197" s="41"/>
    </row>
    <row r="198" spans="2:18" ht="24.95" customHeight="1">
      <c r="B198" s="222"/>
      <c r="C198" s="282"/>
      <c r="D198" s="286"/>
      <c r="E198" s="106">
        <v>3</v>
      </c>
      <c r="F198" s="109" t="s">
        <v>206</v>
      </c>
      <c r="G198" s="29" t="s">
        <v>207</v>
      </c>
      <c r="H198" s="175">
        <v>36690310</v>
      </c>
      <c r="I198" s="25">
        <f t="shared" ref="I198" si="383">IFERROR(H198/H201,"-")</f>
        <v>0.12230232973802856</v>
      </c>
      <c r="J198" s="113">
        <v>412</v>
      </c>
      <c r="K198" s="25">
        <f t="shared" ref="K198" si="384">IFERROR(J198/J201,"-")</f>
        <v>0.51500000000000001</v>
      </c>
      <c r="L198" s="113">
        <f t="shared" si="264"/>
        <v>89054.150485436898</v>
      </c>
      <c r="M198" s="25">
        <f t="shared" si="382"/>
        <v>5.4533421575115815E-2</v>
      </c>
      <c r="P198" s="41"/>
      <c r="Q198" s="41"/>
      <c r="R198" s="41"/>
    </row>
    <row r="199" spans="2:18" ht="24.95" customHeight="1">
      <c r="B199" s="222"/>
      <c r="C199" s="282"/>
      <c r="D199" s="286"/>
      <c r="E199" s="106">
        <v>4</v>
      </c>
      <c r="F199" s="109" t="s">
        <v>212</v>
      </c>
      <c r="G199" s="29" t="s">
        <v>213</v>
      </c>
      <c r="H199" s="175">
        <v>22281657</v>
      </c>
      <c r="I199" s="25">
        <f t="shared" ref="I199" si="385">IFERROR(H199/H201,"-")</f>
        <v>7.4272977293559306E-2</v>
      </c>
      <c r="J199" s="113">
        <v>350</v>
      </c>
      <c r="K199" s="25">
        <f t="shared" ref="K199" si="386">IFERROR(J199/J201,"-")</f>
        <v>0.4375</v>
      </c>
      <c r="L199" s="113">
        <f t="shared" si="264"/>
        <v>63661.877142857142</v>
      </c>
      <c r="M199" s="25">
        <f t="shared" si="382"/>
        <v>4.6326935804103242E-2</v>
      </c>
      <c r="P199" s="41"/>
      <c r="Q199" s="41"/>
      <c r="R199" s="41"/>
    </row>
    <row r="200" spans="2:18" ht="24.95" customHeight="1">
      <c r="B200" s="222"/>
      <c r="C200" s="282"/>
      <c r="D200" s="286"/>
      <c r="E200" s="107">
        <v>5</v>
      </c>
      <c r="F200" s="110" t="s">
        <v>228</v>
      </c>
      <c r="G200" s="30" t="s">
        <v>229</v>
      </c>
      <c r="H200" s="176">
        <v>16293073</v>
      </c>
      <c r="I200" s="40">
        <f t="shared" ref="I200" si="387">IFERROR(H200/H201,"-")</f>
        <v>5.4310819028015031E-2</v>
      </c>
      <c r="J200" s="114">
        <v>322</v>
      </c>
      <c r="K200" s="40">
        <f t="shared" ref="K200" si="388">IFERROR(J200/J201,"-")</f>
        <v>0.40250000000000002</v>
      </c>
      <c r="L200" s="114">
        <f t="shared" si="264"/>
        <v>50599.605590062114</v>
      </c>
      <c r="M200" s="40">
        <f t="shared" si="382"/>
        <v>4.2620780939774984E-2</v>
      </c>
      <c r="P200" s="41"/>
      <c r="Q200" s="41"/>
      <c r="R200" s="41"/>
    </row>
    <row r="201" spans="2:18" ht="24.95" customHeight="1">
      <c r="B201" s="223"/>
      <c r="C201" s="283"/>
      <c r="D201" s="287"/>
      <c r="E201" s="125" t="s">
        <v>107</v>
      </c>
      <c r="F201" s="31"/>
      <c r="G201" s="32"/>
      <c r="H201" s="177">
        <v>299996820</v>
      </c>
      <c r="I201" s="26" t="s">
        <v>196</v>
      </c>
      <c r="J201" s="142">
        <v>800</v>
      </c>
      <c r="K201" s="26" t="s">
        <v>105</v>
      </c>
      <c r="L201" s="142">
        <f t="shared" si="264"/>
        <v>374996.02500000002</v>
      </c>
      <c r="M201" s="26">
        <f t="shared" si="382"/>
        <v>0.10589013898080742</v>
      </c>
      <c r="P201" s="41"/>
      <c r="Q201" s="41"/>
      <c r="R201" s="41"/>
    </row>
    <row r="202" spans="2:18" ht="24.95" customHeight="1">
      <c r="B202" s="247">
        <v>34</v>
      </c>
      <c r="C202" s="281" t="s">
        <v>39</v>
      </c>
      <c r="D202" s="285">
        <f t="shared" ref="D202" si="389">VLOOKUP(C202,$Q$4:$R$77,2,FALSE)</f>
        <v>32422</v>
      </c>
      <c r="E202" s="105">
        <v>1</v>
      </c>
      <c r="F202" s="108" t="s">
        <v>208</v>
      </c>
      <c r="G202" s="111" t="s">
        <v>209</v>
      </c>
      <c r="H202" s="174">
        <v>155957274</v>
      </c>
      <c r="I202" s="24">
        <f t="shared" ref="I202" si="390">IFERROR(H202/H207,"-")</f>
        <v>0.14731680875723244</v>
      </c>
      <c r="J202" s="112">
        <v>2556</v>
      </c>
      <c r="K202" s="24">
        <f t="shared" ref="K202" si="391">IFERROR(J202/J207,"-")</f>
        <v>0.73766233766233769</v>
      </c>
      <c r="L202" s="112">
        <f t="shared" ref="L202:L265" si="392">IFERROR(H202/J202,"-")</f>
        <v>61016.147887323947</v>
      </c>
      <c r="M202" s="24">
        <f>IFERROR(J202/$R$37,0)</f>
        <v>7.8835358707050773E-2</v>
      </c>
      <c r="P202" s="41"/>
      <c r="Q202" s="41"/>
      <c r="R202" s="41"/>
    </row>
    <row r="203" spans="2:18" ht="24.95" customHeight="1">
      <c r="B203" s="222"/>
      <c r="C203" s="282"/>
      <c r="D203" s="286"/>
      <c r="E203" s="106">
        <v>2</v>
      </c>
      <c r="F203" s="109" t="s">
        <v>210</v>
      </c>
      <c r="G203" s="28" t="s">
        <v>211</v>
      </c>
      <c r="H203" s="175">
        <v>80434534</v>
      </c>
      <c r="I203" s="25">
        <f t="shared" ref="I203" si="393">IFERROR(H203/H207,"-")</f>
        <v>7.5978237877863328E-2</v>
      </c>
      <c r="J203" s="113">
        <v>2216</v>
      </c>
      <c r="K203" s="25">
        <f t="shared" ref="K203" si="394">IFERROR(J203/J207,"-")</f>
        <v>0.63953823953823952</v>
      </c>
      <c r="L203" s="113">
        <f t="shared" si="392"/>
        <v>36297.172382671481</v>
      </c>
      <c r="M203" s="25">
        <f t="shared" ref="M203:M207" si="395">IFERROR(J203/$R$37,0)</f>
        <v>6.8348652149774841E-2</v>
      </c>
      <c r="P203" s="41"/>
      <c r="Q203" s="41"/>
      <c r="R203" s="41"/>
    </row>
    <row r="204" spans="2:18" ht="24.95" customHeight="1">
      <c r="B204" s="222"/>
      <c r="C204" s="282"/>
      <c r="D204" s="286"/>
      <c r="E204" s="106">
        <v>3</v>
      </c>
      <c r="F204" s="109" t="s">
        <v>206</v>
      </c>
      <c r="G204" s="29" t="s">
        <v>207</v>
      </c>
      <c r="H204" s="175">
        <v>169050264</v>
      </c>
      <c r="I204" s="25">
        <f t="shared" ref="I204" si="396">IFERROR(H204/H207,"-")</f>
        <v>0.15968441082169502</v>
      </c>
      <c r="J204" s="113">
        <v>1931</v>
      </c>
      <c r="K204" s="25">
        <f t="shared" ref="K204" si="397">IFERROR(J204/J207,"-")</f>
        <v>0.55728715728715728</v>
      </c>
      <c r="L204" s="113">
        <f t="shared" si="392"/>
        <v>87545.450025893326</v>
      </c>
      <c r="M204" s="25">
        <f t="shared" si="395"/>
        <v>5.9558324594411204E-2</v>
      </c>
      <c r="P204" s="41"/>
      <c r="Q204" s="41"/>
      <c r="R204" s="41"/>
    </row>
    <row r="205" spans="2:18" ht="24.95" customHeight="1">
      <c r="B205" s="222"/>
      <c r="C205" s="282"/>
      <c r="D205" s="286"/>
      <c r="E205" s="106">
        <v>4</v>
      </c>
      <c r="F205" s="109" t="s">
        <v>214</v>
      </c>
      <c r="G205" s="29" t="s">
        <v>215</v>
      </c>
      <c r="H205" s="175">
        <v>77834694</v>
      </c>
      <c r="I205" s="25">
        <f t="shared" ref="I205" si="398">IFERROR(H205/H207,"-")</f>
        <v>7.3522436219779705E-2</v>
      </c>
      <c r="J205" s="113">
        <v>1521</v>
      </c>
      <c r="K205" s="25">
        <f t="shared" ref="K205" si="399">IFERROR(J205/J207,"-")</f>
        <v>0.43896103896103894</v>
      </c>
      <c r="L205" s="113">
        <f t="shared" si="392"/>
        <v>51173.368836291913</v>
      </c>
      <c r="M205" s="25">
        <f t="shared" si="395"/>
        <v>4.6912590216519647E-2</v>
      </c>
      <c r="P205" s="41"/>
      <c r="Q205" s="41"/>
      <c r="R205" s="41"/>
    </row>
    <row r="206" spans="2:18" ht="24.95" customHeight="1">
      <c r="B206" s="222"/>
      <c r="C206" s="282"/>
      <c r="D206" s="286"/>
      <c r="E206" s="107">
        <v>5</v>
      </c>
      <c r="F206" s="110" t="s">
        <v>228</v>
      </c>
      <c r="G206" s="30" t="s">
        <v>229</v>
      </c>
      <c r="H206" s="176">
        <v>54958019</v>
      </c>
      <c r="I206" s="40">
        <f t="shared" ref="I206" si="400">IFERROR(H206/H207,"-")</f>
        <v>5.1913192421530439E-2</v>
      </c>
      <c r="J206" s="114">
        <v>1483</v>
      </c>
      <c r="K206" s="40">
        <f t="shared" ref="K206" si="401">IFERROR(J206/J207,"-")</f>
        <v>0.42799422799422798</v>
      </c>
      <c r="L206" s="114">
        <f t="shared" si="392"/>
        <v>37058.677680377616</v>
      </c>
      <c r="M206" s="40">
        <f t="shared" si="395"/>
        <v>4.5740546542471158E-2</v>
      </c>
      <c r="P206" s="41"/>
      <c r="Q206" s="41"/>
      <c r="R206" s="41"/>
    </row>
    <row r="207" spans="2:18" ht="24.95" customHeight="1">
      <c r="B207" s="223"/>
      <c r="C207" s="283"/>
      <c r="D207" s="287"/>
      <c r="E207" s="125" t="s">
        <v>107</v>
      </c>
      <c r="F207" s="31"/>
      <c r="G207" s="32"/>
      <c r="H207" s="177">
        <v>1058652270</v>
      </c>
      <c r="I207" s="26" t="s">
        <v>196</v>
      </c>
      <c r="J207" s="142">
        <v>3465</v>
      </c>
      <c r="K207" s="26" t="s">
        <v>105</v>
      </c>
      <c r="L207" s="142">
        <f t="shared" si="392"/>
        <v>305527.35064935067</v>
      </c>
      <c r="M207" s="26">
        <f t="shared" si="395"/>
        <v>0.10687187712047375</v>
      </c>
      <c r="P207" s="41"/>
      <c r="Q207" s="41"/>
      <c r="R207" s="41"/>
    </row>
    <row r="208" spans="2:18" ht="24.95" customHeight="1">
      <c r="B208" s="247">
        <v>35</v>
      </c>
      <c r="C208" s="281" t="s">
        <v>2</v>
      </c>
      <c r="D208" s="285">
        <f t="shared" ref="D208" si="402">VLOOKUP(C208,$Q$4:$R$77,2,FALSE)</f>
        <v>66353</v>
      </c>
      <c r="E208" s="105">
        <v>1</v>
      </c>
      <c r="F208" s="108" t="s">
        <v>208</v>
      </c>
      <c r="G208" s="111" t="s">
        <v>209</v>
      </c>
      <c r="H208" s="174">
        <v>449398748</v>
      </c>
      <c r="I208" s="24">
        <f t="shared" ref="I208" si="403">IFERROR(H208/H213,"-")</f>
        <v>0.15809959312847299</v>
      </c>
      <c r="J208" s="112">
        <v>6620</v>
      </c>
      <c r="K208" s="24">
        <f t="shared" ref="K208" si="404">IFERROR(J208/J213,"-")</f>
        <v>0.71091065292096223</v>
      </c>
      <c r="L208" s="112">
        <f t="shared" si="392"/>
        <v>67885.007250755283</v>
      </c>
      <c r="M208" s="24">
        <f>IFERROR(J208/$R$38,0)</f>
        <v>9.976941509803626E-2</v>
      </c>
      <c r="P208" s="41"/>
      <c r="Q208" s="41"/>
      <c r="R208" s="41"/>
    </row>
    <row r="209" spans="2:18" ht="24.95" customHeight="1">
      <c r="B209" s="222"/>
      <c r="C209" s="282"/>
      <c r="D209" s="286"/>
      <c r="E209" s="106">
        <v>2</v>
      </c>
      <c r="F209" s="109" t="s">
        <v>210</v>
      </c>
      <c r="G209" s="28" t="s">
        <v>211</v>
      </c>
      <c r="H209" s="175">
        <v>234162889</v>
      </c>
      <c r="I209" s="25">
        <f t="shared" ref="I209" si="405">IFERROR(H209/H213,"-")</f>
        <v>8.2379084591236509E-2</v>
      </c>
      <c r="J209" s="113">
        <v>5593</v>
      </c>
      <c r="K209" s="25">
        <f t="shared" ref="K209" si="406">IFERROR(J209/J213,"-")</f>
        <v>0.60062285223367695</v>
      </c>
      <c r="L209" s="113">
        <f t="shared" si="392"/>
        <v>41867.135526551043</v>
      </c>
      <c r="M209" s="25">
        <f t="shared" ref="M209:M213" si="407">IFERROR(J209/$R$38,0)</f>
        <v>8.429159194007807E-2</v>
      </c>
      <c r="P209" s="41"/>
      <c r="Q209" s="41"/>
      <c r="R209" s="41"/>
    </row>
    <row r="210" spans="2:18" ht="24.95" customHeight="1">
      <c r="B210" s="222"/>
      <c r="C210" s="282"/>
      <c r="D210" s="286"/>
      <c r="E210" s="106">
        <v>3</v>
      </c>
      <c r="F210" s="109" t="s">
        <v>206</v>
      </c>
      <c r="G210" s="29" t="s">
        <v>207</v>
      </c>
      <c r="H210" s="175">
        <v>484051727</v>
      </c>
      <c r="I210" s="25">
        <f t="shared" ref="I210" si="408">IFERROR(H210/H213,"-")</f>
        <v>0.17029059700859397</v>
      </c>
      <c r="J210" s="113">
        <v>4685</v>
      </c>
      <c r="K210" s="25">
        <f t="shared" ref="K210" si="409">IFERROR(J210/J213,"-")</f>
        <v>0.50311426116838487</v>
      </c>
      <c r="L210" s="113">
        <f t="shared" si="392"/>
        <v>103319.47214514407</v>
      </c>
      <c r="M210" s="25">
        <f t="shared" si="407"/>
        <v>7.0607206908504513E-2</v>
      </c>
      <c r="P210" s="41"/>
      <c r="Q210" s="41"/>
      <c r="R210" s="41"/>
    </row>
    <row r="211" spans="2:18" ht="24.95" customHeight="1">
      <c r="B211" s="222"/>
      <c r="C211" s="282"/>
      <c r="D211" s="286"/>
      <c r="E211" s="106">
        <v>4</v>
      </c>
      <c r="F211" s="109" t="s">
        <v>232</v>
      </c>
      <c r="G211" s="29" t="s">
        <v>233</v>
      </c>
      <c r="H211" s="175">
        <v>76242563</v>
      </c>
      <c r="I211" s="25">
        <f t="shared" ref="I211" si="410">IFERROR(H211/H213,"-")</f>
        <v>2.6822322587716618E-2</v>
      </c>
      <c r="J211" s="113">
        <v>3903</v>
      </c>
      <c r="K211" s="25">
        <f t="shared" ref="K211" si="411">IFERROR(J211/J213,"-")</f>
        <v>0.41913659793814434</v>
      </c>
      <c r="L211" s="113">
        <f t="shared" si="392"/>
        <v>19534.348706123496</v>
      </c>
      <c r="M211" s="25">
        <f t="shared" si="407"/>
        <v>5.882175636369117E-2</v>
      </c>
      <c r="P211" s="41"/>
      <c r="Q211" s="41"/>
      <c r="R211" s="41"/>
    </row>
    <row r="212" spans="2:18" ht="24.95" customHeight="1">
      <c r="B212" s="222"/>
      <c r="C212" s="282"/>
      <c r="D212" s="286"/>
      <c r="E212" s="107">
        <v>5</v>
      </c>
      <c r="F212" s="110" t="s">
        <v>228</v>
      </c>
      <c r="G212" s="30" t="s">
        <v>229</v>
      </c>
      <c r="H212" s="176">
        <v>141930728</v>
      </c>
      <c r="I212" s="40">
        <f t="shared" ref="I212" si="412">IFERROR(H212/H213,"-")</f>
        <v>4.9931581805893167E-2</v>
      </c>
      <c r="J212" s="114">
        <v>3840</v>
      </c>
      <c r="K212" s="40">
        <f t="shared" ref="K212" si="413">IFERROR(J212/J213,"-")</f>
        <v>0.41237113402061853</v>
      </c>
      <c r="L212" s="114">
        <f t="shared" si="392"/>
        <v>36961.127083333333</v>
      </c>
      <c r="M212" s="40">
        <f t="shared" si="407"/>
        <v>5.787228912031106E-2</v>
      </c>
      <c r="P212" s="41"/>
      <c r="Q212" s="41"/>
      <c r="R212" s="41"/>
    </row>
    <row r="213" spans="2:18" ht="24.95" customHeight="1">
      <c r="B213" s="223"/>
      <c r="C213" s="283"/>
      <c r="D213" s="287"/>
      <c r="E213" s="125" t="s">
        <v>107</v>
      </c>
      <c r="F213" s="31"/>
      <c r="G213" s="32"/>
      <c r="H213" s="177">
        <v>2842504140</v>
      </c>
      <c r="I213" s="26" t="s">
        <v>196</v>
      </c>
      <c r="J213" s="142">
        <v>9312</v>
      </c>
      <c r="K213" s="26" t="s">
        <v>105</v>
      </c>
      <c r="L213" s="142">
        <f t="shared" si="392"/>
        <v>305251.73324742267</v>
      </c>
      <c r="M213" s="26">
        <f t="shared" si="407"/>
        <v>0.14034030111675433</v>
      </c>
      <c r="P213" s="41"/>
      <c r="Q213" s="41"/>
      <c r="R213" s="41"/>
    </row>
    <row r="214" spans="2:18" ht="24.95" customHeight="1">
      <c r="B214" s="247">
        <v>36</v>
      </c>
      <c r="C214" s="281" t="s">
        <v>3</v>
      </c>
      <c r="D214" s="285">
        <f t="shared" ref="D214" si="414">VLOOKUP(C214,$Q$4:$R$77,2,FALSE)</f>
        <v>18444</v>
      </c>
      <c r="E214" s="105">
        <v>1</v>
      </c>
      <c r="F214" s="108" t="s">
        <v>208</v>
      </c>
      <c r="G214" s="111" t="s">
        <v>209</v>
      </c>
      <c r="H214" s="174">
        <v>128886889</v>
      </c>
      <c r="I214" s="24">
        <f t="shared" ref="I214" si="415">IFERROR(H214/H219,"-")</f>
        <v>0.16354618952036096</v>
      </c>
      <c r="J214" s="112">
        <v>1965</v>
      </c>
      <c r="K214" s="24">
        <f t="shared" ref="K214" si="416">IFERROR(J214/J219,"-")</f>
        <v>0.75402916346891791</v>
      </c>
      <c r="L214" s="112">
        <f t="shared" si="392"/>
        <v>65591.292111959294</v>
      </c>
      <c r="M214" s="24">
        <f>IFERROR(J214/$R$39,0)</f>
        <v>0.10653871177618737</v>
      </c>
      <c r="P214" s="41"/>
      <c r="Q214" s="41"/>
      <c r="R214" s="41"/>
    </row>
    <row r="215" spans="2:18" ht="24.95" customHeight="1">
      <c r="B215" s="222"/>
      <c r="C215" s="282"/>
      <c r="D215" s="286"/>
      <c r="E215" s="106">
        <v>2</v>
      </c>
      <c r="F215" s="109" t="s">
        <v>210</v>
      </c>
      <c r="G215" s="28" t="s">
        <v>211</v>
      </c>
      <c r="H215" s="175">
        <v>60724484</v>
      </c>
      <c r="I215" s="25">
        <f t="shared" ref="I215" si="417">IFERROR(H215/H219,"-")</f>
        <v>7.7054059150967066E-2</v>
      </c>
      <c r="J215" s="113">
        <v>1573</v>
      </c>
      <c r="K215" s="25">
        <f t="shared" ref="K215" si="418">IFERROR(J215/J219,"-")</f>
        <v>0.60360706062931702</v>
      </c>
      <c r="L215" s="113">
        <f t="shared" si="392"/>
        <v>38604.249205340115</v>
      </c>
      <c r="M215" s="25">
        <f t="shared" ref="M215:M219" si="419">IFERROR(J215/$R$39,0)</f>
        <v>8.5285187594881809E-2</v>
      </c>
      <c r="P215" s="41"/>
      <c r="Q215" s="41"/>
      <c r="R215" s="41"/>
    </row>
    <row r="216" spans="2:18" ht="24.95" customHeight="1">
      <c r="B216" s="222"/>
      <c r="C216" s="282"/>
      <c r="D216" s="286"/>
      <c r="E216" s="106">
        <v>3</v>
      </c>
      <c r="F216" s="109" t="s">
        <v>206</v>
      </c>
      <c r="G216" s="29" t="s">
        <v>207</v>
      </c>
      <c r="H216" s="175">
        <v>151647642</v>
      </c>
      <c r="I216" s="25">
        <f t="shared" ref="I216" si="420">IFERROR(H216/H219,"-")</f>
        <v>0.19242759439129492</v>
      </c>
      <c r="J216" s="113">
        <v>1430</v>
      </c>
      <c r="K216" s="25">
        <f t="shared" ref="K216" si="421">IFERROR(J216/J219,"-")</f>
        <v>0.54873369148119722</v>
      </c>
      <c r="L216" s="113">
        <f t="shared" si="392"/>
        <v>106047.30209790209</v>
      </c>
      <c r="M216" s="25">
        <f t="shared" si="419"/>
        <v>7.7531988722619821E-2</v>
      </c>
      <c r="P216" s="41"/>
      <c r="Q216" s="41"/>
      <c r="R216" s="41"/>
    </row>
    <row r="217" spans="2:18" ht="24.95" customHeight="1">
      <c r="B217" s="222"/>
      <c r="C217" s="282"/>
      <c r="D217" s="286"/>
      <c r="E217" s="106">
        <v>4</v>
      </c>
      <c r="F217" s="109" t="s">
        <v>228</v>
      </c>
      <c r="G217" s="29" t="s">
        <v>229</v>
      </c>
      <c r="H217" s="175">
        <v>44218641</v>
      </c>
      <c r="I217" s="25">
        <f t="shared" ref="I217" si="422">IFERROR(H217/H219,"-")</f>
        <v>5.6109588007192908E-2</v>
      </c>
      <c r="J217" s="113">
        <v>1222</v>
      </c>
      <c r="K217" s="25">
        <f t="shared" ref="K217" si="423">IFERROR(J217/J219,"-")</f>
        <v>0.46891788181120492</v>
      </c>
      <c r="L217" s="113">
        <f t="shared" si="392"/>
        <v>36185.467266775777</v>
      </c>
      <c r="M217" s="25">
        <f t="shared" si="419"/>
        <v>6.625460854478421E-2</v>
      </c>
      <c r="P217" s="41"/>
      <c r="Q217" s="41"/>
      <c r="R217" s="41"/>
    </row>
    <row r="218" spans="2:18" ht="24.95" customHeight="1">
      <c r="B218" s="222"/>
      <c r="C218" s="282"/>
      <c r="D218" s="286"/>
      <c r="E218" s="107">
        <v>5</v>
      </c>
      <c r="F218" s="110" t="s">
        <v>212</v>
      </c>
      <c r="G218" s="30" t="s">
        <v>213</v>
      </c>
      <c r="H218" s="176">
        <v>48743629</v>
      </c>
      <c r="I218" s="40">
        <f t="shared" ref="I218" si="424">IFERROR(H218/H219,"-")</f>
        <v>6.1851402017657223E-2</v>
      </c>
      <c r="J218" s="114">
        <v>1043</v>
      </c>
      <c r="K218" s="40">
        <f t="shared" ref="K218" si="425">IFERROR(J218/J219,"-")</f>
        <v>0.40023023791250961</v>
      </c>
      <c r="L218" s="114">
        <f t="shared" si="392"/>
        <v>46734.064237775645</v>
      </c>
      <c r="M218" s="40">
        <f t="shared" si="419"/>
        <v>5.6549555410973756E-2</v>
      </c>
      <c r="P218" s="41"/>
      <c r="Q218" s="41"/>
      <c r="R218" s="41"/>
    </row>
    <row r="219" spans="2:18" ht="24.95" customHeight="1">
      <c r="B219" s="223"/>
      <c r="C219" s="283"/>
      <c r="D219" s="287"/>
      <c r="E219" s="125" t="s">
        <v>107</v>
      </c>
      <c r="F219" s="31"/>
      <c r="G219" s="32"/>
      <c r="H219" s="177">
        <v>788076380</v>
      </c>
      <c r="I219" s="26" t="s">
        <v>196</v>
      </c>
      <c r="J219" s="142">
        <v>2606</v>
      </c>
      <c r="K219" s="26" t="s">
        <v>105</v>
      </c>
      <c r="L219" s="142">
        <f t="shared" si="392"/>
        <v>302408.43438219494</v>
      </c>
      <c r="M219" s="26">
        <f t="shared" si="419"/>
        <v>0.14129256126653655</v>
      </c>
      <c r="P219" s="41"/>
      <c r="Q219" s="41"/>
      <c r="R219" s="41"/>
    </row>
    <row r="220" spans="2:18" ht="24.95" customHeight="1">
      <c r="B220" s="247">
        <v>37</v>
      </c>
      <c r="C220" s="281" t="s">
        <v>4</v>
      </c>
      <c r="D220" s="285">
        <f t="shared" ref="D220" si="426">VLOOKUP(C220,$Q$4:$R$77,2,FALSE)</f>
        <v>57228</v>
      </c>
      <c r="E220" s="105">
        <v>1</v>
      </c>
      <c r="F220" s="108" t="s">
        <v>208</v>
      </c>
      <c r="G220" s="111" t="s">
        <v>209</v>
      </c>
      <c r="H220" s="174">
        <v>347382990</v>
      </c>
      <c r="I220" s="24">
        <f t="shared" ref="I220" si="427">IFERROR(H220/H225,"-")</f>
        <v>0.15836877011875367</v>
      </c>
      <c r="J220" s="112">
        <v>5334</v>
      </c>
      <c r="K220" s="24">
        <f t="shared" ref="K220" si="428">IFERROR(J220/J225,"-")</f>
        <v>0.70239662891756649</v>
      </c>
      <c r="L220" s="112">
        <f t="shared" si="392"/>
        <v>65126.169853768282</v>
      </c>
      <c r="M220" s="24">
        <f>IFERROR(J220/$R$40,0)</f>
        <v>9.3206122876913405E-2</v>
      </c>
      <c r="P220" s="41"/>
      <c r="Q220" s="41"/>
      <c r="R220" s="41"/>
    </row>
    <row r="221" spans="2:18" ht="24.95" customHeight="1">
      <c r="B221" s="222"/>
      <c r="C221" s="282"/>
      <c r="D221" s="286"/>
      <c r="E221" s="106">
        <v>2</v>
      </c>
      <c r="F221" s="109" t="s">
        <v>210</v>
      </c>
      <c r="G221" s="28" t="s">
        <v>211</v>
      </c>
      <c r="H221" s="175">
        <v>161839728</v>
      </c>
      <c r="I221" s="25">
        <f t="shared" ref="I221" si="429">IFERROR(H221/H225,"-")</f>
        <v>7.3781271442547092E-2</v>
      </c>
      <c r="J221" s="113">
        <v>4462</v>
      </c>
      <c r="K221" s="25">
        <f t="shared" ref="K221" si="430">IFERROR(J221/J225,"-")</f>
        <v>0.58756913352646822</v>
      </c>
      <c r="L221" s="113">
        <f t="shared" si="392"/>
        <v>36270.66965486329</v>
      </c>
      <c r="M221" s="25">
        <f t="shared" ref="M221:M225" si="431">IFERROR(J221/$R$40,0)</f>
        <v>7.7968826448591599E-2</v>
      </c>
      <c r="P221" s="41"/>
      <c r="Q221" s="41"/>
      <c r="R221" s="41"/>
    </row>
    <row r="222" spans="2:18" ht="24.95" customHeight="1">
      <c r="B222" s="222"/>
      <c r="C222" s="282"/>
      <c r="D222" s="286"/>
      <c r="E222" s="106">
        <v>3</v>
      </c>
      <c r="F222" s="109" t="s">
        <v>206</v>
      </c>
      <c r="G222" s="29" t="s">
        <v>207</v>
      </c>
      <c r="H222" s="175">
        <v>396049497</v>
      </c>
      <c r="I222" s="25">
        <f t="shared" ref="I222" si="432">IFERROR(H222/H225,"-")</f>
        <v>0.18055539146013172</v>
      </c>
      <c r="J222" s="113">
        <v>3895</v>
      </c>
      <c r="K222" s="25">
        <f t="shared" ref="K222" si="433">IFERROR(J222/J225,"-")</f>
        <v>0.51290492494074269</v>
      </c>
      <c r="L222" s="113">
        <f t="shared" si="392"/>
        <v>101681.51399229781</v>
      </c>
      <c r="M222" s="25">
        <f t="shared" si="431"/>
        <v>6.8061088977423634E-2</v>
      </c>
      <c r="P222" s="41"/>
      <c r="Q222" s="41"/>
      <c r="R222" s="41"/>
    </row>
    <row r="223" spans="2:18" ht="24.95" customHeight="1">
      <c r="B223" s="222"/>
      <c r="C223" s="282"/>
      <c r="D223" s="286"/>
      <c r="E223" s="106">
        <v>4</v>
      </c>
      <c r="F223" s="109" t="s">
        <v>228</v>
      </c>
      <c r="G223" s="29" t="s">
        <v>229</v>
      </c>
      <c r="H223" s="175">
        <v>113001645</v>
      </c>
      <c r="I223" s="25">
        <f t="shared" ref="I223" si="434">IFERROR(H223/H225,"-")</f>
        <v>5.1516430151188494E-2</v>
      </c>
      <c r="J223" s="113">
        <v>3151</v>
      </c>
      <c r="K223" s="25">
        <f t="shared" ref="K223" si="435">IFERROR(J223/J225,"-")</f>
        <v>0.41493284171714512</v>
      </c>
      <c r="L223" s="113">
        <f t="shared" si="392"/>
        <v>35862.153284671534</v>
      </c>
      <c r="M223" s="25">
        <f t="shared" si="431"/>
        <v>5.5060459914727057E-2</v>
      </c>
      <c r="P223" s="41"/>
      <c r="Q223" s="41"/>
      <c r="R223" s="41"/>
    </row>
    <row r="224" spans="2:18" ht="24.95" customHeight="1">
      <c r="B224" s="222"/>
      <c r="C224" s="282"/>
      <c r="D224" s="286"/>
      <c r="E224" s="107">
        <v>5</v>
      </c>
      <c r="F224" s="110" t="s">
        <v>232</v>
      </c>
      <c r="G224" s="30" t="s">
        <v>233</v>
      </c>
      <c r="H224" s="176">
        <v>54095732</v>
      </c>
      <c r="I224" s="40">
        <f t="shared" ref="I224" si="436">IFERROR(H224/H225,"-")</f>
        <v>2.4661756021829701E-2</v>
      </c>
      <c r="J224" s="114">
        <v>2996</v>
      </c>
      <c r="K224" s="40">
        <f t="shared" ref="K224" si="437">IFERROR(J224/J225,"-")</f>
        <v>0.39452199104556229</v>
      </c>
      <c r="L224" s="114">
        <f t="shared" si="392"/>
        <v>18055.985313751669</v>
      </c>
      <c r="M224" s="40">
        <f t="shared" si="431"/>
        <v>5.2351995526665265E-2</v>
      </c>
      <c r="P224" s="41"/>
      <c r="Q224" s="41"/>
      <c r="R224" s="41"/>
    </row>
    <row r="225" spans="2:18" ht="24.95" customHeight="1">
      <c r="B225" s="223"/>
      <c r="C225" s="283"/>
      <c r="D225" s="287"/>
      <c r="E225" s="125" t="s">
        <v>107</v>
      </c>
      <c r="F225" s="31"/>
      <c r="G225" s="32"/>
      <c r="H225" s="177">
        <v>2193506900</v>
      </c>
      <c r="I225" s="26" t="s">
        <v>196</v>
      </c>
      <c r="J225" s="142">
        <v>7594</v>
      </c>
      <c r="K225" s="26" t="s">
        <v>105</v>
      </c>
      <c r="L225" s="142">
        <f t="shared" si="392"/>
        <v>288847.3663418488</v>
      </c>
      <c r="M225" s="26">
        <f t="shared" si="431"/>
        <v>0.13269728105123366</v>
      </c>
      <c r="P225" s="41"/>
      <c r="Q225" s="41"/>
      <c r="R225" s="41"/>
    </row>
    <row r="226" spans="2:18" ht="24.95" customHeight="1">
      <c r="B226" s="247">
        <v>38</v>
      </c>
      <c r="C226" s="281" t="s">
        <v>40</v>
      </c>
      <c r="D226" s="285">
        <f t="shared" ref="D226" si="438">VLOOKUP(C226,$Q$4:$R$77,2,FALSE)</f>
        <v>11957</v>
      </c>
      <c r="E226" s="105">
        <v>1</v>
      </c>
      <c r="F226" s="108" t="s">
        <v>208</v>
      </c>
      <c r="G226" s="111" t="s">
        <v>209</v>
      </c>
      <c r="H226" s="174">
        <v>59074304</v>
      </c>
      <c r="I226" s="24">
        <f t="shared" ref="I226" si="439">IFERROR(H226/H231,"-")</f>
        <v>0.16519858138119162</v>
      </c>
      <c r="J226" s="112">
        <v>912</v>
      </c>
      <c r="K226" s="24">
        <f t="shared" ref="K226" si="440">IFERROR(J226/J231,"-")</f>
        <v>0.74267100977198697</v>
      </c>
      <c r="L226" s="112">
        <f t="shared" si="392"/>
        <v>64774.456140350878</v>
      </c>
      <c r="M226" s="24">
        <f>IFERROR(J226/$R$41,0)</f>
        <v>7.6273312703855484E-2</v>
      </c>
      <c r="P226" s="41"/>
      <c r="Q226" s="41"/>
      <c r="R226" s="41"/>
    </row>
    <row r="227" spans="2:18" ht="24.95" customHeight="1">
      <c r="B227" s="222"/>
      <c r="C227" s="282"/>
      <c r="D227" s="286"/>
      <c r="E227" s="106">
        <v>2</v>
      </c>
      <c r="F227" s="109" t="s">
        <v>210</v>
      </c>
      <c r="G227" s="28" t="s">
        <v>211</v>
      </c>
      <c r="H227" s="175">
        <v>26016167</v>
      </c>
      <c r="I227" s="25">
        <f t="shared" ref="I227" si="441">IFERROR(H227/H231,"-")</f>
        <v>7.2753017646660242E-2</v>
      </c>
      <c r="J227" s="113">
        <v>750</v>
      </c>
      <c r="K227" s="25">
        <f t="shared" ref="K227" si="442">IFERROR(J227/J231,"-")</f>
        <v>0.61074918566775249</v>
      </c>
      <c r="L227" s="113">
        <f t="shared" si="392"/>
        <v>34688.222666666668</v>
      </c>
      <c r="M227" s="25">
        <f t="shared" ref="M227:M231" si="443">IFERROR(J227/$R$41,0)</f>
        <v>6.2724763736723255E-2</v>
      </c>
      <c r="P227" s="41"/>
      <c r="Q227" s="41"/>
      <c r="R227" s="41"/>
    </row>
    <row r="228" spans="2:18" ht="24.95" customHeight="1">
      <c r="B228" s="222"/>
      <c r="C228" s="282"/>
      <c r="D228" s="286"/>
      <c r="E228" s="106">
        <v>3</v>
      </c>
      <c r="F228" s="109" t="s">
        <v>206</v>
      </c>
      <c r="G228" s="29" t="s">
        <v>207</v>
      </c>
      <c r="H228" s="175">
        <v>57776762</v>
      </c>
      <c r="I228" s="25">
        <f t="shared" ref="I228" si="444">IFERROR(H228/H231,"-")</f>
        <v>0.16157006469680524</v>
      </c>
      <c r="J228" s="113">
        <v>634</v>
      </c>
      <c r="K228" s="25">
        <f t="shared" ref="K228" si="445">IFERROR(J228/J231,"-")</f>
        <v>0.51628664495114007</v>
      </c>
      <c r="L228" s="113">
        <f t="shared" si="392"/>
        <v>91130.539432176651</v>
      </c>
      <c r="M228" s="25">
        <f t="shared" si="443"/>
        <v>5.3023333612110063E-2</v>
      </c>
      <c r="P228" s="41"/>
      <c r="Q228" s="41"/>
      <c r="R228" s="41"/>
    </row>
    <row r="229" spans="2:18" ht="24.95" customHeight="1">
      <c r="B229" s="222"/>
      <c r="C229" s="282"/>
      <c r="D229" s="286"/>
      <c r="E229" s="106">
        <v>4</v>
      </c>
      <c r="F229" s="109" t="s">
        <v>212</v>
      </c>
      <c r="G229" s="29" t="s">
        <v>213</v>
      </c>
      <c r="H229" s="175">
        <v>23815808</v>
      </c>
      <c r="I229" s="25">
        <f t="shared" ref="I229" si="446">IFERROR(H229/H231,"-")</f>
        <v>6.6599814634241555E-2</v>
      </c>
      <c r="J229" s="113">
        <v>541</v>
      </c>
      <c r="K229" s="25">
        <f t="shared" ref="K229" si="447">IFERROR(J229/J231,"-")</f>
        <v>0.44055374592833874</v>
      </c>
      <c r="L229" s="113">
        <f t="shared" si="392"/>
        <v>44021.826247689467</v>
      </c>
      <c r="M229" s="25">
        <f t="shared" si="443"/>
        <v>4.5245462908756376E-2</v>
      </c>
      <c r="P229" s="41"/>
      <c r="Q229" s="41"/>
      <c r="R229" s="41"/>
    </row>
    <row r="230" spans="2:18" ht="24.95" customHeight="1">
      <c r="B230" s="222"/>
      <c r="C230" s="282"/>
      <c r="D230" s="286"/>
      <c r="E230" s="107">
        <v>5</v>
      </c>
      <c r="F230" s="110" t="s">
        <v>232</v>
      </c>
      <c r="G230" s="30" t="s">
        <v>233</v>
      </c>
      <c r="H230" s="176">
        <v>11570059</v>
      </c>
      <c r="I230" s="40">
        <f t="shared" ref="I230" si="448">IFERROR(H230/H231,"-")</f>
        <v>3.2355139271665202E-2</v>
      </c>
      <c r="J230" s="114">
        <v>541</v>
      </c>
      <c r="K230" s="40">
        <f t="shared" ref="K230" si="449">IFERROR(J230/J231,"-")</f>
        <v>0.44055374592833874</v>
      </c>
      <c r="L230" s="114">
        <f t="shared" si="392"/>
        <v>21386.430683918668</v>
      </c>
      <c r="M230" s="40">
        <f t="shared" si="443"/>
        <v>4.5245462908756376E-2</v>
      </c>
      <c r="P230" s="41"/>
      <c r="Q230" s="41"/>
      <c r="R230" s="41"/>
    </row>
    <row r="231" spans="2:18" ht="24.95" customHeight="1">
      <c r="B231" s="223"/>
      <c r="C231" s="283"/>
      <c r="D231" s="287"/>
      <c r="E231" s="125" t="s">
        <v>107</v>
      </c>
      <c r="F231" s="31"/>
      <c r="G231" s="32"/>
      <c r="H231" s="177">
        <v>357595710</v>
      </c>
      <c r="I231" s="26" t="s">
        <v>196</v>
      </c>
      <c r="J231" s="142">
        <v>1228</v>
      </c>
      <c r="K231" s="26" t="s">
        <v>105</v>
      </c>
      <c r="L231" s="142">
        <f t="shared" si="392"/>
        <v>291201.71824104234</v>
      </c>
      <c r="M231" s="26">
        <f t="shared" si="443"/>
        <v>0.10270134649159487</v>
      </c>
      <c r="P231" s="41"/>
      <c r="Q231" s="41"/>
      <c r="R231" s="41"/>
    </row>
    <row r="232" spans="2:18" ht="24.95" customHeight="1">
      <c r="B232" s="247">
        <v>39</v>
      </c>
      <c r="C232" s="281" t="s">
        <v>8</v>
      </c>
      <c r="D232" s="285">
        <f t="shared" ref="D232" si="450">VLOOKUP(C232,$Q$4:$R$77,2,FALSE)</f>
        <v>66470</v>
      </c>
      <c r="E232" s="105">
        <v>1</v>
      </c>
      <c r="F232" s="108" t="s">
        <v>208</v>
      </c>
      <c r="G232" s="111" t="s">
        <v>209</v>
      </c>
      <c r="H232" s="174">
        <v>362390096</v>
      </c>
      <c r="I232" s="24">
        <f t="shared" ref="I232" si="451">IFERROR(H232/H237,"-")</f>
        <v>0.16704866540878902</v>
      </c>
      <c r="J232" s="112">
        <v>4999</v>
      </c>
      <c r="K232" s="24">
        <f t="shared" ref="K232" si="452">IFERROR(J232/J237,"-")</f>
        <v>0.72302574486549032</v>
      </c>
      <c r="L232" s="112">
        <f t="shared" si="392"/>
        <v>72492.51770354071</v>
      </c>
      <c r="M232" s="24">
        <f>IFERROR(J232/$R$42,0)</f>
        <v>7.520686023770122E-2</v>
      </c>
      <c r="P232" s="41"/>
      <c r="Q232" s="41"/>
      <c r="R232" s="41"/>
    </row>
    <row r="233" spans="2:18" ht="24.95" customHeight="1">
      <c r="B233" s="222"/>
      <c r="C233" s="282"/>
      <c r="D233" s="286"/>
      <c r="E233" s="106">
        <v>2</v>
      </c>
      <c r="F233" s="109" t="s">
        <v>210</v>
      </c>
      <c r="G233" s="28" t="s">
        <v>211</v>
      </c>
      <c r="H233" s="175">
        <v>171135925</v>
      </c>
      <c r="I233" s="25">
        <f t="shared" ref="I233" si="453">IFERROR(H233/H237,"-")</f>
        <v>7.8887442538574826E-2</v>
      </c>
      <c r="J233" s="113">
        <v>4163</v>
      </c>
      <c r="K233" s="25">
        <f t="shared" ref="K233" si="454">IFERROR(J233/J237,"-")</f>
        <v>0.60211165750650852</v>
      </c>
      <c r="L233" s="113">
        <f t="shared" si="392"/>
        <v>41108.797742012968</v>
      </c>
      <c r="M233" s="25">
        <f t="shared" ref="M233:M237" si="455">IFERROR(J233/$R$42,0)</f>
        <v>6.262975778546713E-2</v>
      </c>
      <c r="P233" s="41"/>
      <c r="Q233" s="41"/>
      <c r="R233" s="41"/>
    </row>
    <row r="234" spans="2:18" ht="24.95" customHeight="1">
      <c r="B234" s="222"/>
      <c r="C234" s="282"/>
      <c r="D234" s="286"/>
      <c r="E234" s="106">
        <v>3</v>
      </c>
      <c r="F234" s="109" t="s">
        <v>206</v>
      </c>
      <c r="G234" s="29" t="s">
        <v>207</v>
      </c>
      <c r="H234" s="175">
        <v>366765105</v>
      </c>
      <c r="I234" s="25">
        <f t="shared" ref="I234" si="456">IFERROR(H234/H237,"-")</f>
        <v>0.1690653855748982</v>
      </c>
      <c r="J234" s="113">
        <v>3587</v>
      </c>
      <c r="K234" s="25">
        <f t="shared" ref="K234" si="457">IFERROR(J234/J237,"-")</f>
        <v>0.51880242985247327</v>
      </c>
      <c r="L234" s="113">
        <f t="shared" si="392"/>
        <v>102248.42626149986</v>
      </c>
      <c r="M234" s="25">
        <f t="shared" si="455"/>
        <v>5.3964194373401532E-2</v>
      </c>
      <c r="P234" s="41"/>
      <c r="Q234" s="41"/>
      <c r="R234" s="41"/>
    </row>
    <row r="235" spans="2:18" ht="24.95" customHeight="1">
      <c r="B235" s="222"/>
      <c r="C235" s="282"/>
      <c r="D235" s="286"/>
      <c r="E235" s="106">
        <v>4</v>
      </c>
      <c r="F235" s="109" t="s">
        <v>212</v>
      </c>
      <c r="G235" s="29" t="s">
        <v>213</v>
      </c>
      <c r="H235" s="175">
        <v>181843441</v>
      </c>
      <c r="I235" s="25">
        <f t="shared" ref="I235" si="458">IFERROR(H235/H237,"-")</f>
        <v>8.3823218315524459E-2</v>
      </c>
      <c r="J235" s="113">
        <v>3054</v>
      </c>
      <c r="K235" s="25">
        <f t="shared" ref="K235" si="459">IFERROR(J235/J237,"-")</f>
        <v>0.44171246745733295</v>
      </c>
      <c r="L235" s="113">
        <f t="shared" si="392"/>
        <v>59542.711525867715</v>
      </c>
      <c r="M235" s="25">
        <f t="shared" si="455"/>
        <v>4.5945539341056114E-2</v>
      </c>
      <c r="P235" s="41"/>
      <c r="Q235" s="41"/>
      <c r="R235" s="41"/>
    </row>
    <row r="236" spans="2:18" ht="24.95" customHeight="1">
      <c r="B236" s="222"/>
      <c r="C236" s="282"/>
      <c r="D236" s="286"/>
      <c r="E236" s="107">
        <v>5</v>
      </c>
      <c r="F236" s="110" t="s">
        <v>232</v>
      </c>
      <c r="G236" s="30" t="s">
        <v>233</v>
      </c>
      <c r="H236" s="176">
        <v>57537375</v>
      </c>
      <c r="I236" s="40">
        <f t="shared" ref="I236" si="460">IFERROR(H236/H237,"-")</f>
        <v>2.6522639031710798E-2</v>
      </c>
      <c r="J236" s="114">
        <v>3051</v>
      </c>
      <c r="K236" s="40">
        <f t="shared" ref="K236" si="461">IFERROR(J236/J237,"-")</f>
        <v>0.44127856522996817</v>
      </c>
      <c r="L236" s="114">
        <f t="shared" si="392"/>
        <v>18858.529990167157</v>
      </c>
      <c r="M236" s="40">
        <f t="shared" si="455"/>
        <v>4.5900406198284942E-2</v>
      </c>
      <c r="P236" s="41"/>
      <c r="Q236" s="41"/>
      <c r="R236" s="41"/>
    </row>
    <row r="237" spans="2:18" ht="24.95" customHeight="1">
      <c r="B237" s="223"/>
      <c r="C237" s="283"/>
      <c r="D237" s="287"/>
      <c r="E237" s="125" t="s">
        <v>107</v>
      </c>
      <c r="F237" s="31"/>
      <c r="G237" s="32"/>
      <c r="H237" s="177">
        <v>2169368400</v>
      </c>
      <c r="I237" s="26" t="s">
        <v>196</v>
      </c>
      <c r="J237" s="142">
        <v>6914</v>
      </c>
      <c r="K237" s="26" t="s">
        <v>105</v>
      </c>
      <c r="L237" s="142">
        <f t="shared" si="392"/>
        <v>313764.59357824706</v>
      </c>
      <c r="M237" s="26">
        <f t="shared" si="455"/>
        <v>0.10401684970663458</v>
      </c>
      <c r="P237" s="41"/>
      <c r="Q237" s="41"/>
      <c r="R237" s="41"/>
    </row>
    <row r="238" spans="2:18" ht="24.95" customHeight="1">
      <c r="B238" s="247">
        <v>40</v>
      </c>
      <c r="C238" s="281" t="s">
        <v>41</v>
      </c>
      <c r="D238" s="285">
        <f t="shared" ref="D238" si="462">VLOOKUP(C238,$Q$4:$R$77,2,FALSE)</f>
        <v>14344</v>
      </c>
      <c r="E238" s="105">
        <v>1</v>
      </c>
      <c r="F238" s="108" t="s">
        <v>208</v>
      </c>
      <c r="G238" s="111" t="s">
        <v>209</v>
      </c>
      <c r="H238" s="174">
        <v>52095114</v>
      </c>
      <c r="I238" s="24">
        <f t="shared" ref="I238" si="463">IFERROR(H238/H243,"-")</f>
        <v>0.14313779618392916</v>
      </c>
      <c r="J238" s="112">
        <v>1016</v>
      </c>
      <c r="K238" s="24">
        <f t="shared" ref="K238" si="464">IFERROR(J238/J243,"-")</f>
        <v>0.68371467025572008</v>
      </c>
      <c r="L238" s="112">
        <f t="shared" si="392"/>
        <v>51274.718503937009</v>
      </c>
      <c r="M238" s="24">
        <f>IFERROR(J238/$R$43,0)</f>
        <v>7.0831009481316223E-2</v>
      </c>
      <c r="P238" s="41"/>
      <c r="Q238" s="41"/>
      <c r="R238" s="41"/>
    </row>
    <row r="239" spans="2:18" ht="24.95" customHeight="1">
      <c r="B239" s="222"/>
      <c r="C239" s="282"/>
      <c r="D239" s="286"/>
      <c r="E239" s="106">
        <v>2</v>
      </c>
      <c r="F239" s="109" t="s">
        <v>210</v>
      </c>
      <c r="G239" s="28" t="s">
        <v>211</v>
      </c>
      <c r="H239" s="175">
        <v>35448110</v>
      </c>
      <c r="I239" s="25">
        <f t="shared" ref="I239" si="465">IFERROR(H239/H243,"-")</f>
        <v>9.7398085054300879E-2</v>
      </c>
      <c r="J239" s="113">
        <v>948</v>
      </c>
      <c r="K239" s="25">
        <f t="shared" ref="K239" si="466">IFERROR(J239/J243,"-")</f>
        <v>0.63795423956931363</v>
      </c>
      <c r="L239" s="113">
        <f t="shared" si="392"/>
        <v>37392.52109704641</v>
      </c>
      <c r="M239" s="25">
        <f t="shared" ref="M239:M243" si="467">IFERROR(J239/$R$43,0)</f>
        <v>6.6090351366424979E-2</v>
      </c>
      <c r="P239" s="41"/>
      <c r="Q239" s="41"/>
      <c r="R239" s="41"/>
    </row>
    <row r="240" spans="2:18" ht="24.95" customHeight="1">
      <c r="B240" s="222"/>
      <c r="C240" s="282"/>
      <c r="D240" s="286"/>
      <c r="E240" s="106">
        <v>3</v>
      </c>
      <c r="F240" s="109" t="s">
        <v>206</v>
      </c>
      <c r="G240" s="29" t="s">
        <v>207</v>
      </c>
      <c r="H240" s="175">
        <v>58161359</v>
      </c>
      <c r="I240" s="25">
        <f t="shared" ref="I240" si="468">IFERROR(H240/H243,"-")</f>
        <v>0.15980555777884148</v>
      </c>
      <c r="J240" s="113">
        <v>714</v>
      </c>
      <c r="K240" s="25">
        <f t="shared" ref="K240" si="469">IFERROR(J240/J243,"-")</f>
        <v>0.48048452220726784</v>
      </c>
      <c r="L240" s="113">
        <f t="shared" si="392"/>
        <v>81458.485994397764</v>
      </c>
      <c r="M240" s="25">
        <f t="shared" si="467"/>
        <v>4.9776910206358056E-2</v>
      </c>
      <c r="P240" s="41"/>
      <c r="Q240" s="41"/>
      <c r="R240" s="41"/>
    </row>
    <row r="241" spans="2:18" ht="24.95" customHeight="1">
      <c r="B241" s="222"/>
      <c r="C241" s="282"/>
      <c r="D241" s="286"/>
      <c r="E241" s="106">
        <v>4</v>
      </c>
      <c r="F241" s="109" t="s">
        <v>212</v>
      </c>
      <c r="G241" s="29" t="s">
        <v>213</v>
      </c>
      <c r="H241" s="175">
        <v>32617177</v>
      </c>
      <c r="I241" s="25">
        <f t="shared" ref="I241" si="470">IFERROR(H241/H243,"-")</f>
        <v>8.9619745021023309E-2</v>
      </c>
      <c r="J241" s="113">
        <v>587</v>
      </c>
      <c r="K241" s="25">
        <f t="shared" ref="K241" si="471">IFERROR(J241/J243,"-")</f>
        <v>0.39502018842530284</v>
      </c>
      <c r="L241" s="113">
        <f t="shared" si="392"/>
        <v>55565.889267461673</v>
      </c>
      <c r="M241" s="25">
        <f t="shared" si="467"/>
        <v>4.092303402119353E-2</v>
      </c>
      <c r="P241" s="41"/>
      <c r="Q241" s="41"/>
      <c r="R241" s="41"/>
    </row>
    <row r="242" spans="2:18" ht="24.95" customHeight="1">
      <c r="B242" s="222"/>
      <c r="C242" s="282"/>
      <c r="D242" s="286"/>
      <c r="E242" s="107">
        <v>5</v>
      </c>
      <c r="F242" s="110" t="s">
        <v>214</v>
      </c>
      <c r="G242" s="30" t="s">
        <v>215</v>
      </c>
      <c r="H242" s="176">
        <v>28241101</v>
      </c>
      <c r="I242" s="40">
        <f t="shared" ref="I242" si="472">IFERROR(H242/H243,"-")</f>
        <v>7.7595932680898969E-2</v>
      </c>
      <c r="J242" s="114">
        <v>584</v>
      </c>
      <c r="K242" s="40">
        <f t="shared" ref="K242" si="473">IFERROR(J242/J243,"-")</f>
        <v>0.39300134589502017</v>
      </c>
      <c r="L242" s="114">
        <f t="shared" si="392"/>
        <v>48358.049657534248</v>
      </c>
      <c r="M242" s="40">
        <f t="shared" si="467"/>
        <v>4.0713887339654212E-2</v>
      </c>
      <c r="P242" s="41"/>
      <c r="Q242" s="41"/>
      <c r="R242" s="41"/>
    </row>
    <row r="243" spans="2:18" ht="24.95" customHeight="1">
      <c r="B243" s="223"/>
      <c r="C243" s="283"/>
      <c r="D243" s="287"/>
      <c r="E243" s="125" t="s">
        <v>107</v>
      </c>
      <c r="F243" s="31"/>
      <c r="G243" s="32"/>
      <c r="H243" s="177">
        <v>363950790</v>
      </c>
      <c r="I243" s="26" t="s">
        <v>196</v>
      </c>
      <c r="J243" s="142">
        <v>1486</v>
      </c>
      <c r="K243" s="26" t="s">
        <v>105</v>
      </c>
      <c r="L243" s="142">
        <f t="shared" si="392"/>
        <v>244919.77792732167</v>
      </c>
      <c r="M243" s="26">
        <f t="shared" si="467"/>
        <v>0.1035973229224763</v>
      </c>
      <c r="P243" s="41"/>
      <c r="Q243" s="41"/>
      <c r="R243" s="41"/>
    </row>
    <row r="244" spans="2:18" ht="24.95" customHeight="1">
      <c r="B244" s="247">
        <v>41</v>
      </c>
      <c r="C244" s="281" t="s">
        <v>12</v>
      </c>
      <c r="D244" s="285">
        <f t="shared" ref="D244" si="474">VLOOKUP(C244,$Q$4:$R$77,2,FALSE)</f>
        <v>26342</v>
      </c>
      <c r="E244" s="105">
        <v>1</v>
      </c>
      <c r="F244" s="108" t="s">
        <v>208</v>
      </c>
      <c r="G244" s="111" t="s">
        <v>209</v>
      </c>
      <c r="H244" s="174">
        <v>143529255</v>
      </c>
      <c r="I244" s="24">
        <f t="shared" ref="I244" si="475">IFERROR(H244/H249,"-")</f>
        <v>0.15661219280860314</v>
      </c>
      <c r="J244" s="112">
        <v>2268</v>
      </c>
      <c r="K244" s="24">
        <f t="shared" ref="K244" si="476">IFERROR(J244/J249,"-")</f>
        <v>0.70852858481724457</v>
      </c>
      <c r="L244" s="112">
        <f t="shared" si="392"/>
        <v>63284.503968253972</v>
      </c>
      <c r="M244" s="24">
        <f>IFERROR(J244/$R$44,0)</f>
        <v>8.6098246146837754E-2</v>
      </c>
      <c r="P244" s="41"/>
      <c r="Q244" s="41"/>
      <c r="R244" s="41"/>
    </row>
    <row r="245" spans="2:18" ht="24.95" customHeight="1">
      <c r="B245" s="222"/>
      <c r="C245" s="282"/>
      <c r="D245" s="286"/>
      <c r="E245" s="106">
        <v>2</v>
      </c>
      <c r="F245" s="109" t="s">
        <v>210</v>
      </c>
      <c r="G245" s="28" t="s">
        <v>211</v>
      </c>
      <c r="H245" s="175">
        <v>79042000</v>
      </c>
      <c r="I245" s="25">
        <f t="shared" ref="I245" si="477">IFERROR(H245/H249,"-")</f>
        <v>8.6246813891548507E-2</v>
      </c>
      <c r="J245" s="113">
        <v>1945</v>
      </c>
      <c r="K245" s="25">
        <f t="shared" ref="K245" si="478">IFERROR(J245/J249,"-")</f>
        <v>0.60762261793189631</v>
      </c>
      <c r="L245" s="113">
        <f t="shared" si="392"/>
        <v>40638.560411311053</v>
      </c>
      <c r="M245" s="25">
        <f t="shared" ref="M245:M249" si="479">IFERROR(J245/$R$44,0)</f>
        <v>7.3836458886948605E-2</v>
      </c>
      <c r="P245" s="41"/>
      <c r="Q245" s="41"/>
      <c r="R245" s="41"/>
    </row>
    <row r="246" spans="2:18" ht="24.95" customHeight="1">
      <c r="B246" s="222"/>
      <c r="C246" s="282"/>
      <c r="D246" s="286"/>
      <c r="E246" s="106">
        <v>3</v>
      </c>
      <c r="F246" s="109" t="s">
        <v>206</v>
      </c>
      <c r="G246" s="29" t="s">
        <v>207</v>
      </c>
      <c r="H246" s="175">
        <v>156102132</v>
      </c>
      <c r="I246" s="25">
        <f t="shared" ref="I246" si="480">IFERROR(H246/H249,"-")</f>
        <v>0.17033110911512789</v>
      </c>
      <c r="J246" s="113">
        <v>1660</v>
      </c>
      <c r="K246" s="25">
        <f t="shared" ref="K246" si="481">IFERROR(J246/J249,"-")</f>
        <v>0.51858794126835361</v>
      </c>
      <c r="L246" s="113">
        <f t="shared" si="392"/>
        <v>94037.428915662647</v>
      </c>
      <c r="M246" s="25">
        <f t="shared" si="479"/>
        <v>6.3017234834105235E-2</v>
      </c>
      <c r="P246" s="41"/>
      <c r="Q246" s="41"/>
      <c r="R246" s="41"/>
    </row>
    <row r="247" spans="2:18" ht="24.95" customHeight="1">
      <c r="B247" s="222"/>
      <c r="C247" s="282"/>
      <c r="D247" s="286"/>
      <c r="E247" s="106">
        <v>4</v>
      </c>
      <c r="F247" s="109" t="s">
        <v>212</v>
      </c>
      <c r="G247" s="29" t="s">
        <v>213</v>
      </c>
      <c r="H247" s="175">
        <v>73634646</v>
      </c>
      <c r="I247" s="25">
        <f t="shared" ref="I247" si="482">IFERROR(H247/H249,"-")</f>
        <v>8.0346570298474945E-2</v>
      </c>
      <c r="J247" s="113">
        <v>1440</v>
      </c>
      <c r="K247" s="25">
        <f t="shared" ref="K247" si="483">IFERROR(J247/J249,"-")</f>
        <v>0.44985941893158388</v>
      </c>
      <c r="L247" s="113">
        <f t="shared" si="392"/>
        <v>51135.17083333333</v>
      </c>
      <c r="M247" s="25">
        <f t="shared" si="479"/>
        <v>5.4665553109103336E-2</v>
      </c>
      <c r="P247" s="41"/>
      <c r="Q247" s="41"/>
      <c r="R247" s="41"/>
    </row>
    <row r="248" spans="2:18" ht="24.95" customHeight="1">
      <c r="B248" s="222"/>
      <c r="C248" s="282"/>
      <c r="D248" s="286"/>
      <c r="E248" s="107">
        <v>5</v>
      </c>
      <c r="F248" s="110" t="s">
        <v>228</v>
      </c>
      <c r="G248" s="30" t="s">
        <v>229</v>
      </c>
      <c r="H248" s="176">
        <v>50745422</v>
      </c>
      <c r="I248" s="40">
        <f t="shared" ref="I248" si="484">IFERROR(H248/H249,"-")</f>
        <v>5.5370954265859813E-2</v>
      </c>
      <c r="J248" s="114">
        <v>1421</v>
      </c>
      <c r="K248" s="40">
        <f t="shared" ref="K248" si="485">IFERROR(J248/J249,"-")</f>
        <v>0.44392377382068104</v>
      </c>
      <c r="L248" s="114">
        <f t="shared" si="392"/>
        <v>35711.06403940887</v>
      </c>
      <c r="M248" s="40">
        <f t="shared" si="479"/>
        <v>5.3944271505580441E-2</v>
      </c>
      <c r="P248" s="41"/>
      <c r="Q248" s="41"/>
      <c r="R248" s="41"/>
    </row>
    <row r="249" spans="2:18" ht="24.95" customHeight="1">
      <c r="B249" s="223"/>
      <c r="C249" s="283"/>
      <c r="D249" s="287"/>
      <c r="E249" s="125" t="s">
        <v>107</v>
      </c>
      <c r="F249" s="31"/>
      <c r="G249" s="32"/>
      <c r="H249" s="177">
        <v>916462840</v>
      </c>
      <c r="I249" s="26" t="s">
        <v>196</v>
      </c>
      <c r="J249" s="142">
        <v>3201</v>
      </c>
      <c r="K249" s="26" t="s">
        <v>105</v>
      </c>
      <c r="L249" s="142">
        <f t="shared" si="392"/>
        <v>286305.16713527025</v>
      </c>
      <c r="M249" s="26">
        <f t="shared" si="479"/>
        <v>0.12151696909877761</v>
      </c>
      <c r="P249" s="41"/>
      <c r="Q249" s="41"/>
      <c r="R249" s="41"/>
    </row>
    <row r="250" spans="2:18" ht="24.95" customHeight="1">
      <c r="B250" s="247">
        <v>42</v>
      </c>
      <c r="C250" s="281" t="s">
        <v>13</v>
      </c>
      <c r="D250" s="285">
        <f t="shared" ref="D250" si="486">VLOOKUP(C250,$Q$4:$R$77,2,FALSE)</f>
        <v>70556</v>
      </c>
      <c r="E250" s="105">
        <v>1</v>
      </c>
      <c r="F250" s="108" t="s">
        <v>208</v>
      </c>
      <c r="G250" s="111" t="s">
        <v>209</v>
      </c>
      <c r="H250" s="174">
        <v>376234148</v>
      </c>
      <c r="I250" s="24">
        <f t="shared" ref="I250" si="487">IFERROR(H250/H255,"-")</f>
        <v>0.18895532517173988</v>
      </c>
      <c r="J250" s="112">
        <v>5514</v>
      </c>
      <c r="K250" s="24">
        <f t="shared" ref="K250" si="488">IFERROR(J250/J255,"-")</f>
        <v>0.74142799515933844</v>
      </c>
      <c r="L250" s="112">
        <f t="shared" si="392"/>
        <v>68232.525933986224</v>
      </c>
      <c r="M250" s="24">
        <f>IFERROR(J250/$R$45,0)</f>
        <v>7.8150688814558653E-2</v>
      </c>
      <c r="P250" s="41"/>
      <c r="Q250" s="41"/>
      <c r="R250" s="41"/>
    </row>
    <row r="251" spans="2:18" ht="24.95" customHeight="1">
      <c r="B251" s="222"/>
      <c r="C251" s="282"/>
      <c r="D251" s="286"/>
      <c r="E251" s="106">
        <v>2</v>
      </c>
      <c r="F251" s="109" t="s">
        <v>210</v>
      </c>
      <c r="G251" s="28" t="s">
        <v>211</v>
      </c>
      <c r="H251" s="175">
        <v>165747627</v>
      </c>
      <c r="I251" s="25">
        <f t="shared" ref="I251" si="489">IFERROR(H251/H255,"-")</f>
        <v>8.324309986936447E-2</v>
      </c>
      <c r="J251" s="113">
        <v>4333</v>
      </c>
      <c r="K251" s="25">
        <f t="shared" ref="K251" si="490">IFERROR(J251/J255,"-")</f>
        <v>0.58262740352292586</v>
      </c>
      <c r="L251" s="113">
        <f t="shared" si="392"/>
        <v>38252.394876528961</v>
      </c>
      <c r="M251" s="25">
        <f t="shared" ref="M251:M255" si="491">IFERROR(J251/$R$45,0)</f>
        <v>6.1412211576619989E-2</v>
      </c>
      <c r="P251" s="41"/>
      <c r="Q251" s="41"/>
      <c r="R251" s="41"/>
    </row>
    <row r="252" spans="2:18" ht="24.95" customHeight="1">
      <c r="B252" s="222"/>
      <c r="C252" s="282"/>
      <c r="D252" s="286"/>
      <c r="E252" s="106">
        <v>3</v>
      </c>
      <c r="F252" s="109" t="s">
        <v>206</v>
      </c>
      <c r="G252" s="29" t="s">
        <v>207</v>
      </c>
      <c r="H252" s="175">
        <v>317401129</v>
      </c>
      <c r="I252" s="25">
        <f t="shared" ref="I252" si="492">IFERROR(H252/H255,"-")</f>
        <v>0.15940773547241213</v>
      </c>
      <c r="J252" s="113">
        <v>3834</v>
      </c>
      <c r="K252" s="25">
        <f t="shared" ref="K252" si="493">IFERROR(J252/J255,"-")</f>
        <v>0.51553045582896329</v>
      </c>
      <c r="L252" s="113">
        <f t="shared" si="392"/>
        <v>82785.896974439223</v>
      </c>
      <c r="M252" s="25">
        <f t="shared" si="491"/>
        <v>5.433981518226657E-2</v>
      </c>
      <c r="P252" s="41"/>
      <c r="Q252" s="41"/>
      <c r="R252" s="41"/>
    </row>
    <row r="253" spans="2:18" ht="24.95" customHeight="1">
      <c r="B253" s="222"/>
      <c r="C253" s="282"/>
      <c r="D253" s="286"/>
      <c r="E253" s="106">
        <v>4</v>
      </c>
      <c r="F253" s="109" t="s">
        <v>228</v>
      </c>
      <c r="G253" s="29" t="s">
        <v>229</v>
      </c>
      <c r="H253" s="175">
        <v>112015450</v>
      </c>
      <c r="I253" s="25">
        <f t="shared" ref="I253" si="494">IFERROR(H253/H255,"-")</f>
        <v>5.625729586621353E-2</v>
      </c>
      <c r="J253" s="113">
        <v>3128</v>
      </c>
      <c r="K253" s="25">
        <f t="shared" ref="K253" si="495">IFERROR(J253/J255,"-")</f>
        <v>0.42059970418179371</v>
      </c>
      <c r="L253" s="113">
        <f t="shared" si="392"/>
        <v>35810.565856777495</v>
      </c>
      <c r="M253" s="25">
        <f t="shared" si="491"/>
        <v>4.4333579001077157E-2</v>
      </c>
      <c r="P253" s="41"/>
      <c r="Q253" s="41"/>
      <c r="R253" s="41"/>
    </row>
    <row r="254" spans="2:18" ht="24.95" customHeight="1">
      <c r="B254" s="222"/>
      <c r="C254" s="282"/>
      <c r="D254" s="286"/>
      <c r="E254" s="107">
        <v>5</v>
      </c>
      <c r="F254" s="110" t="s">
        <v>212</v>
      </c>
      <c r="G254" s="30" t="s">
        <v>213</v>
      </c>
      <c r="H254" s="176">
        <v>142280678</v>
      </c>
      <c r="I254" s="40">
        <f t="shared" ref="I254" si="496">IFERROR(H254/H255,"-")</f>
        <v>7.1457340914056575E-2</v>
      </c>
      <c r="J254" s="114">
        <v>3081</v>
      </c>
      <c r="K254" s="40">
        <f t="shared" ref="K254" si="497">IFERROR(J254/J255,"-")</f>
        <v>0.41427995159338443</v>
      </c>
      <c r="L254" s="114">
        <f t="shared" si="392"/>
        <v>46180.03180785459</v>
      </c>
      <c r="M254" s="40">
        <f t="shared" si="491"/>
        <v>4.3667441464935654E-2</v>
      </c>
      <c r="P254" s="41"/>
      <c r="Q254" s="41"/>
      <c r="R254" s="41"/>
    </row>
    <row r="255" spans="2:18" ht="24.95" customHeight="1">
      <c r="B255" s="223"/>
      <c r="C255" s="283"/>
      <c r="D255" s="287"/>
      <c r="E255" s="125" t="s">
        <v>107</v>
      </c>
      <c r="F255" s="31"/>
      <c r="G255" s="32"/>
      <c r="H255" s="177">
        <v>1991127520</v>
      </c>
      <c r="I255" s="26" t="s">
        <v>196</v>
      </c>
      <c r="J255" s="142">
        <v>7437</v>
      </c>
      <c r="K255" s="26" t="s">
        <v>105</v>
      </c>
      <c r="L255" s="142">
        <f t="shared" si="392"/>
        <v>267732.62336963828</v>
      </c>
      <c r="M255" s="26">
        <f t="shared" si="491"/>
        <v>0.10540563524009297</v>
      </c>
      <c r="P255" s="41"/>
      <c r="Q255" s="41"/>
      <c r="R255" s="41"/>
    </row>
    <row r="256" spans="2:18" ht="24.95" customHeight="1">
      <c r="B256" s="247">
        <v>43</v>
      </c>
      <c r="C256" s="281" t="s">
        <v>9</v>
      </c>
      <c r="D256" s="285">
        <f t="shared" ref="D256" si="498">VLOOKUP(C256,$Q$4:$R$77,2,FALSE)</f>
        <v>43423</v>
      </c>
      <c r="E256" s="105">
        <v>1</v>
      </c>
      <c r="F256" s="108" t="s">
        <v>208</v>
      </c>
      <c r="G256" s="111" t="s">
        <v>209</v>
      </c>
      <c r="H256" s="174">
        <v>233041570</v>
      </c>
      <c r="I256" s="24">
        <f t="shared" ref="I256" si="499">IFERROR(H256/H261,"-")</f>
        <v>0.16455312346507001</v>
      </c>
      <c r="J256" s="112">
        <v>3675</v>
      </c>
      <c r="K256" s="24">
        <f t="shared" ref="K256" si="500">IFERROR(J256/J261,"-")</f>
        <v>0.71974148061104581</v>
      </c>
      <c r="L256" s="112">
        <f t="shared" si="392"/>
        <v>63412.672108843537</v>
      </c>
      <c r="M256" s="24">
        <f>IFERROR(J256/$R$46,0)</f>
        <v>8.4632567993920271E-2</v>
      </c>
      <c r="P256" s="41"/>
      <c r="Q256" s="41"/>
      <c r="R256" s="41"/>
    </row>
    <row r="257" spans="2:18" ht="24.95" customHeight="1">
      <c r="B257" s="222"/>
      <c r="C257" s="282"/>
      <c r="D257" s="286"/>
      <c r="E257" s="106">
        <v>2</v>
      </c>
      <c r="F257" s="109" t="s">
        <v>210</v>
      </c>
      <c r="G257" s="28" t="s">
        <v>211</v>
      </c>
      <c r="H257" s="175">
        <v>112661921</v>
      </c>
      <c r="I257" s="25">
        <f t="shared" ref="I257" si="501">IFERROR(H257/H261,"-")</f>
        <v>7.9551776947456049E-2</v>
      </c>
      <c r="J257" s="113">
        <v>3004</v>
      </c>
      <c r="K257" s="25">
        <f t="shared" ref="K257" si="502">IFERROR(J257/J261,"-")</f>
        <v>0.58832745789267527</v>
      </c>
      <c r="L257" s="113">
        <f t="shared" si="392"/>
        <v>37503.968375499331</v>
      </c>
      <c r="M257" s="25">
        <f t="shared" ref="M257:M261" si="503">IFERROR(J257/$R$46,0)</f>
        <v>6.9179927688091558E-2</v>
      </c>
      <c r="P257" s="41"/>
      <c r="Q257" s="41"/>
      <c r="R257" s="41"/>
    </row>
    <row r="258" spans="2:18" ht="24.95" customHeight="1">
      <c r="B258" s="222"/>
      <c r="C258" s="282"/>
      <c r="D258" s="286"/>
      <c r="E258" s="106">
        <v>3</v>
      </c>
      <c r="F258" s="109" t="s">
        <v>206</v>
      </c>
      <c r="G258" s="29" t="s">
        <v>207</v>
      </c>
      <c r="H258" s="175">
        <v>250841231</v>
      </c>
      <c r="I258" s="25">
        <f t="shared" ref="I258" si="504">IFERROR(H258/H261,"-")</f>
        <v>0.17712165282302703</v>
      </c>
      <c r="J258" s="113">
        <v>2738</v>
      </c>
      <c r="K258" s="25">
        <f t="shared" ref="K258" si="505">IFERROR(J258/J261,"-")</f>
        <v>0.53623188405797106</v>
      </c>
      <c r="L258" s="113">
        <f t="shared" si="392"/>
        <v>91614.766617969319</v>
      </c>
      <c r="M258" s="25">
        <f t="shared" si="503"/>
        <v>6.3054141814245901E-2</v>
      </c>
      <c r="P258" s="41"/>
      <c r="Q258" s="41"/>
      <c r="R258" s="41"/>
    </row>
    <row r="259" spans="2:18" ht="24.95" customHeight="1">
      <c r="B259" s="222"/>
      <c r="C259" s="282"/>
      <c r="D259" s="286"/>
      <c r="E259" s="106">
        <v>4</v>
      </c>
      <c r="F259" s="109" t="s">
        <v>212</v>
      </c>
      <c r="G259" s="29" t="s">
        <v>213</v>
      </c>
      <c r="H259" s="175">
        <v>109968968</v>
      </c>
      <c r="I259" s="25">
        <f t="shared" ref="I259" si="506">IFERROR(H259/H261,"-")</f>
        <v>7.7650254281372774E-2</v>
      </c>
      <c r="J259" s="113">
        <v>2267</v>
      </c>
      <c r="K259" s="25">
        <f t="shared" ref="K259" si="507">IFERROR(J259/J261,"-")</f>
        <v>0.44398746572659614</v>
      </c>
      <c r="L259" s="113">
        <f t="shared" si="392"/>
        <v>48508.587560652843</v>
      </c>
      <c r="M259" s="25">
        <f t="shared" si="503"/>
        <v>5.2207355548902656E-2</v>
      </c>
      <c r="P259" s="41"/>
      <c r="Q259" s="41"/>
      <c r="R259" s="41"/>
    </row>
    <row r="260" spans="2:18" ht="24.95" customHeight="1">
      <c r="B260" s="222"/>
      <c r="C260" s="282"/>
      <c r="D260" s="286"/>
      <c r="E260" s="107">
        <v>5</v>
      </c>
      <c r="F260" s="110" t="s">
        <v>228</v>
      </c>
      <c r="G260" s="30" t="s">
        <v>229</v>
      </c>
      <c r="H260" s="176">
        <v>83207760</v>
      </c>
      <c r="I260" s="40">
        <f t="shared" ref="I260" si="508">IFERROR(H260/H261,"-")</f>
        <v>5.8753881569420914E-2</v>
      </c>
      <c r="J260" s="114">
        <v>2229</v>
      </c>
      <c r="K260" s="40">
        <f t="shared" ref="K260" si="509">IFERROR(J260/J261,"-")</f>
        <v>0.43654524089306695</v>
      </c>
      <c r="L260" s="114">
        <f t="shared" si="392"/>
        <v>37329.636608344546</v>
      </c>
      <c r="M260" s="40">
        <f t="shared" si="503"/>
        <v>5.1332243281210416E-2</v>
      </c>
      <c r="P260" s="41"/>
      <c r="Q260" s="41"/>
      <c r="R260" s="41"/>
    </row>
    <row r="261" spans="2:18" ht="24.95" customHeight="1">
      <c r="B261" s="223"/>
      <c r="C261" s="283"/>
      <c r="D261" s="287"/>
      <c r="E261" s="125" t="s">
        <v>107</v>
      </c>
      <c r="F261" s="31"/>
      <c r="G261" s="32"/>
      <c r="H261" s="177">
        <v>1416208730</v>
      </c>
      <c r="I261" s="26" t="s">
        <v>196</v>
      </c>
      <c r="J261" s="142">
        <v>5106</v>
      </c>
      <c r="K261" s="26" t="s">
        <v>105</v>
      </c>
      <c r="L261" s="142">
        <f t="shared" si="392"/>
        <v>277361.67841754796</v>
      </c>
      <c r="M261" s="26">
        <f t="shared" si="503"/>
        <v>0.11758745365359372</v>
      </c>
      <c r="P261" s="41"/>
      <c r="Q261" s="41"/>
      <c r="R261" s="41"/>
    </row>
    <row r="262" spans="2:18" ht="24.95" customHeight="1">
      <c r="B262" s="247">
        <v>44</v>
      </c>
      <c r="C262" s="281" t="s">
        <v>19</v>
      </c>
      <c r="D262" s="285">
        <f t="shared" ref="D262" si="510">VLOOKUP(C262,$Q$4:$R$77,2,FALSE)</f>
        <v>46653</v>
      </c>
      <c r="E262" s="105">
        <v>1</v>
      </c>
      <c r="F262" s="108" t="s">
        <v>208</v>
      </c>
      <c r="G262" s="111" t="s">
        <v>209</v>
      </c>
      <c r="H262" s="174">
        <v>303229401</v>
      </c>
      <c r="I262" s="24">
        <f t="shared" ref="I262" si="511">IFERROR(H262/H267,"-")</f>
        <v>0.13588303080638808</v>
      </c>
      <c r="J262" s="112">
        <v>4267</v>
      </c>
      <c r="K262" s="24">
        <f t="shared" ref="K262" si="512">IFERROR(J262/J267,"-")</f>
        <v>0.70459048877146635</v>
      </c>
      <c r="L262" s="112">
        <f t="shared" si="392"/>
        <v>71063.83899695336</v>
      </c>
      <c r="M262" s="24">
        <f>IFERROR(J262/$R$47,0)</f>
        <v>9.1462499732064384E-2</v>
      </c>
      <c r="P262" s="41"/>
      <c r="Q262" s="41"/>
      <c r="R262" s="41"/>
    </row>
    <row r="263" spans="2:18" ht="24.95" customHeight="1">
      <c r="B263" s="222"/>
      <c r="C263" s="282"/>
      <c r="D263" s="286"/>
      <c r="E263" s="106">
        <v>2</v>
      </c>
      <c r="F263" s="109" t="s">
        <v>210</v>
      </c>
      <c r="G263" s="28" t="s">
        <v>211</v>
      </c>
      <c r="H263" s="175">
        <v>161636823</v>
      </c>
      <c r="I263" s="25">
        <f t="shared" ref="I263" si="513">IFERROR(H263/H267,"-")</f>
        <v>7.2432624695108958E-2</v>
      </c>
      <c r="J263" s="113">
        <v>3511</v>
      </c>
      <c r="K263" s="25">
        <f t="shared" ref="K263" si="514">IFERROR(J263/J267,"-")</f>
        <v>0.57975561426684286</v>
      </c>
      <c r="L263" s="113">
        <f t="shared" si="392"/>
        <v>46037.260894332096</v>
      </c>
      <c r="M263" s="25">
        <f t="shared" ref="M263:M267" si="515">IFERROR(J263/$R$47,0)</f>
        <v>7.5257754056545126E-2</v>
      </c>
      <c r="P263" s="41"/>
      <c r="Q263" s="41"/>
      <c r="R263" s="41"/>
    </row>
    <row r="264" spans="2:18" ht="24.95" customHeight="1">
      <c r="B264" s="222"/>
      <c r="C264" s="282"/>
      <c r="D264" s="286"/>
      <c r="E264" s="106">
        <v>3</v>
      </c>
      <c r="F264" s="109" t="s">
        <v>206</v>
      </c>
      <c r="G264" s="29" t="s">
        <v>207</v>
      </c>
      <c r="H264" s="175">
        <v>311679516</v>
      </c>
      <c r="I264" s="25">
        <f t="shared" ref="I264" si="516">IFERROR(H264/H267,"-")</f>
        <v>0.13966969276289976</v>
      </c>
      <c r="J264" s="113">
        <v>2854</v>
      </c>
      <c r="K264" s="25">
        <f t="shared" ref="K264" si="517">IFERROR(J264/J267,"-")</f>
        <v>0.47126816380449144</v>
      </c>
      <c r="L264" s="113">
        <f t="shared" si="392"/>
        <v>109207.95935529082</v>
      </c>
      <c r="M264" s="25">
        <f t="shared" si="515"/>
        <v>6.1175058409962915E-2</v>
      </c>
      <c r="P264" s="41"/>
      <c r="Q264" s="41"/>
      <c r="R264" s="41"/>
    </row>
    <row r="265" spans="2:18" ht="24.95" customHeight="1">
      <c r="B265" s="222"/>
      <c r="C265" s="282"/>
      <c r="D265" s="286"/>
      <c r="E265" s="106">
        <v>4</v>
      </c>
      <c r="F265" s="109" t="s">
        <v>228</v>
      </c>
      <c r="G265" s="29" t="s">
        <v>229</v>
      </c>
      <c r="H265" s="175">
        <v>124463587</v>
      </c>
      <c r="I265" s="25">
        <f t="shared" ref="I265" si="518">IFERROR(H265/H267,"-")</f>
        <v>5.5774569915779913E-2</v>
      </c>
      <c r="J265" s="113">
        <v>2624</v>
      </c>
      <c r="K265" s="25">
        <f t="shared" ref="K265" si="519">IFERROR(J265/J267,"-")</f>
        <v>0.4332892998678996</v>
      </c>
      <c r="L265" s="113">
        <f t="shared" si="392"/>
        <v>47432.769435975613</v>
      </c>
      <c r="M265" s="25">
        <f t="shared" si="515"/>
        <v>5.6245043191220284E-2</v>
      </c>
      <c r="P265" s="41"/>
      <c r="Q265" s="41"/>
      <c r="R265" s="41"/>
    </row>
    <row r="266" spans="2:18" ht="24.95" customHeight="1">
      <c r="B266" s="222"/>
      <c r="C266" s="282"/>
      <c r="D266" s="286"/>
      <c r="E266" s="107">
        <v>5</v>
      </c>
      <c r="F266" s="110" t="s">
        <v>212</v>
      </c>
      <c r="G266" s="30" t="s">
        <v>213</v>
      </c>
      <c r="H266" s="176">
        <v>153822550</v>
      </c>
      <c r="I266" s="40">
        <f t="shared" ref="I266" si="520">IFERROR(H266/H267,"-")</f>
        <v>6.8930895986458685E-2</v>
      </c>
      <c r="J266" s="114">
        <v>2488</v>
      </c>
      <c r="K266" s="40">
        <f t="shared" ref="K266" si="521">IFERROR(J266/J267,"-")</f>
        <v>0.41083223249669748</v>
      </c>
      <c r="L266" s="114">
        <f t="shared" ref="L266:L329" si="522">IFERROR(H266/J266,"-")</f>
        <v>61825.783762057879</v>
      </c>
      <c r="M266" s="40">
        <f t="shared" si="515"/>
        <v>5.3329903757528989E-2</v>
      </c>
      <c r="P266" s="41"/>
      <c r="Q266" s="41"/>
      <c r="R266" s="41"/>
    </row>
    <row r="267" spans="2:18" ht="24.95" customHeight="1">
      <c r="B267" s="223"/>
      <c r="C267" s="283"/>
      <c r="D267" s="287"/>
      <c r="E267" s="125" t="s">
        <v>107</v>
      </c>
      <c r="F267" s="31"/>
      <c r="G267" s="32"/>
      <c r="H267" s="177">
        <v>2231547230</v>
      </c>
      <c r="I267" s="26" t="s">
        <v>196</v>
      </c>
      <c r="J267" s="142">
        <v>6056</v>
      </c>
      <c r="K267" s="26" t="s">
        <v>105</v>
      </c>
      <c r="L267" s="142">
        <f t="shared" si="522"/>
        <v>368485.34180977545</v>
      </c>
      <c r="M267" s="26">
        <f t="shared" si="515"/>
        <v>0.12980944419437121</v>
      </c>
      <c r="P267" s="41"/>
      <c r="Q267" s="41"/>
      <c r="R267" s="41"/>
    </row>
    <row r="268" spans="2:18" ht="24.95" customHeight="1">
      <c r="B268" s="247">
        <v>45</v>
      </c>
      <c r="C268" s="281" t="s">
        <v>42</v>
      </c>
      <c r="D268" s="285">
        <f t="shared" ref="D268" si="523">VLOOKUP(C268,$Q$4:$R$77,2,FALSE)</f>
        <v>16304</v>
      </c>
      <c r="E268" s="105">
        <v>1</v>
      </c>
      <c r="F268" s="108" t="s">
        <v>208</v>
      </c>
      <c r="G268" s="111" t="s">
        <v>209</v>
      </c>
      <c r="H268" s="174">
        <v>74107477</v>
      </c>
      <c r="I268" s="24">
        <f t="shared" ref="I268" si="524">IFERROR(H268/H273,"-")</f>
        <v>0.13112211387721368</v>
      </c>
      <c r="J268" s="112">
        <v>1401</v>
      </c>
      <c r="K268" s="24">
        <f t="shared" ref="K268" si="525">IFERROR(J268/J273,"-")</f>
        <v>0.73543307086614174</v>
      </c>
      <c r="L268" s="112">
        <f t="shared" si="522"/>
        <v>52896.129193433262</v>
      </c>
      <c r="M268" s="24">
        <f>IFERROR(J268/$R$48,0)</f>
        <v>8.5929833169774289E-2</v>
      </c>
      <c r="P268" s="41"/>
      <c r="Q268" s="41"/>
      <c r="R268" s="41"/>
    </row>
    <row r="269" spans="2:18" ht="24.95" customHeight="1">
      <c r="B269" s="222"/>
      <c r="C269" s="282"/>
      <c r="D269" s="286"/>
      <c r="E269" s="106">
        <v>2</v>
      </c>
      <c r="F269" s="109" t="s">
        <v>210</v>
      </c>
      <c r="G269" s="28" t="s">
        <v>211</v>
      </c>
      <c r="H269" s="175">
        <v>44957057</v>
      </c>
      <c r="I269" s="25">
        <f t="shared" ref="I269" si="526">IFERROR(H269/H273,"-")</f>
        <v>7.9544798799969757E-2</v>
      </c>
      <c r="J269" s="113">
        <v>1231</v>
      </c>
      <c r="K269" s="25">
        <f t="shared" ref="K269" si="527">IFERROR(J269/J273,"-")</f>
        <v>0.64619422572178475</v>
      </c>
      <c r="L269" s="113">
        <f t="shared" si="522"/>
        <v>36520.761169780664</v>
      </c>
      <c r="M269" s="25">
        <f t="shared" ref="M269:M273" si="528">IFERROR(J269/$R$48,0)</f>
        <v>7.5502944062806679E-2</v>
      </c>
      <c r="P269" s="41"/>
      <c r="Q269" s="41"/>
      <c r="R269" s="41"/>
    </row>
    <row r="270" spans="2:18" ht="24.95" customHeight="1">
      <c r="B270" s="222"/>
      <c r="C270" s="282"/>
      <c r="D270" s="286"/>
      <c r="E270" s="106">
        <v>3</v>
      </c>
      <c r="F270" s="109" t="s">
        <v>206</v>
      </c>
      <c r="G270" s="29" t="s">
        <v>207</v>
      </c>
      <c r="H270" s="175">
        <v>107736950</v>
      </c>
      <c r="I270" s="25">
        <f t="shared" ref="I270" si="529">IFERROR(H270/H273,"-")</f>
        <v>0.19062444436859827</v>
      </c>
      <c r="J270" s="113">
        <v>1007</v>
      </c>
      <c r="K270" s="25">
        <f t="shared" ref="K270" si="530">IFERROR(J270/J273,"-")</f>
        <v>0.52860892388451441</v>
      </c>
      <c r="L270" s="113">
        <f t="shared" si="522"/>
        <v>106988.03376365441</v>
      </c>
      <c r="M270" s="25">
        <f t="shared" si="528"/>
        <v>6.1763984298331701E-2</v>
      </c>
      <c r="P270" s="41"/>
      <c r="Q270" s="41"/>
      <c r="R270" s="41"/>
    </row>
    <row r="271" spans="2:18" ht="24.95" customHeight="1">
      <c r="B271" s="222"/>
      <c r="C271" s="282"/>
      <c r="D271" s="286"/>
      <c r="E271" s="106">
        <v>4</v>
      </c>
      <c r="F271" s="109" t="s">
        <v>212</v>
      </c>
      <c r="G271" s="29" t="s">
        <v>213</v>
      </c>
      <c r="H271" s="175">
        <v>39315328</v>
      </c>
      <c r="I271" s="25">
        <f t="shared" ref="I271" si="531">IFERROR(H271/H273,"-")</f>
        <v>6.9562601829448428E-2</v>
      </c>
      <c r="J271" s="113">
        <v>860</v>
      </c>
      <c r="K271" s="25">
        <f t="shared" ref="K271" si="532">IFERROR(J271/J273,"-")</f>
        <v>0.45144356955380577</v>
      </c>
      <c r="L271" s="113">
        <f t="shared" si="522"/>
        <v>45715.497674418606</v>
      </c>
      <c r="M271" s="25">
        <f t="shared" si="528"/>
        <v>5.2747791952894994E-2</v>
      </c>
      <c r="P271" s="41"/>
      <c r="Q271" s="41"/>
      <c r="R271" s="41"/>
    </row>
    <row r="272" spans="2:18" ht="24.95" customHeight="1">
      <c r="B272" s="222"/>
      <c r="C272" s="282"/>
      <c r="D272" s="286"/>
      <c r="E272" s="107">
        <v>5</v>
      </c>
      <c r="F272" s="110" t="s">
        <v>214</v>
      </c>
      <c r="G272" s="30" t="s">
        <v>215</v>
      </c>
      <c r="H272" s="176">
        <v>44708914</v>
      </c>
      <c r="I272" s="40">
        <f t="shared" ref="I272" si="533">IFERROR(H272/H273,"-")</f>
        <v>7.9105746817349526E-2</v>
      </c>
      <c r="J272" s="114">
        <v>814</v>
      </c>
      <c r="K272" s="40">
        <f t="shared" ref="K272" si="534">IFERROR(J272/J273,"-")</f>
        <v>0.42729658792650921</v>
      </c>
      <c r="L272" s="114">
        <f t="shared" si="522"/>
        <v>54924.955773955771</v>
      </c>
      <c r="M272" s="40">
        <f t="shared" si="528"/>
        <v>4.9926398429833173E-2</v>
      </c>
      <c r="P272" s="41"/>
      <c r="Q272" s="41"/>
      <c r="R272" s="41"/>
    </row>
    <row r="273" spans="2:18" ht="24.95" customHeight="1">
      <c r="B273" s="223"/>
      <c r="C273" s="283"/>
      <c r="D273" s="287"/>
      <c r="E273" s="125" t="s">
        <v>107</v>
      </c>
      <c r="F273" s="31"/>
      <c r="G273" s="32"/>
      <c r="H273" s="177">
        <v>565179090</v>
      </c>
      <c r="I273" s="26" t="s">
        <v>196</v>
      </c>
      <c r="J273" s="142">
        <v>1905</v>
      </c>
      <c r="K273" s="26" t="s">
        <v>105</v>
      </c>
      <c r="L273" s="142">
        <f t="shared" si="522"/>
        <v>296681.93700787402</v>
      </c>
      <c r="M273" s="26">
        <f t="shared" si="528"/>
        <v>0.11684249263984298</v>
      </c>
      <c r="P273" s="41"/>
      <c r="Q273" s="41"/>
      <c r="R273" s="41"/>
    </row>
    <row r="274" spans="2:18" ht="24.95" customHeight="1">
      <c r="B274" s="247">
        <v>46</v>
      </c>
      <c r="C274" s="281" t="s">
        <v>22</v>
      </c>
      <c r="D274" s="285">
        <f t="shared" ref="D274" si="535">VLOOKUP(C274,$Q$4:$R$77,2,FALSE)</f>
        <v>21150</v>
      </c>
      <c r="E274" s="105">
        <v>1</v>
      </c>
      <c r="F274" s="108" t="s">
        <v>208</v>
      </c>
      <c r="G274" s="111" t="s">
        <v>209</v>
      </c>
      <c r="H274" s="174">
        <v>83910561</v>
      </c>
      <c r="I274" s="24">
        <f t="shared" ref="I274" si="536">IFERROR(H274/H279,"-")</f>
        <v>0.13328323478074791</v>
      </c>
      <c r="J274" s="112">
        <v>1650</v>
      </c>
      <c r="K274" s="24">
        <f t="shared" ref="K274" si="537">IFERROR(J274/J279,"-")</f>
        <v>0.66265060240963858</v>
      </c>
      <c r="L274" s="112">
        <f t="shared" si="522"/>
        <v>50854.885454545452</v>
      </c>
      <c r="M274" s="24">
        <f>IFERROR(J274/$R$49,0)</f>
        <v>7.8014184397163122E-2</v>
      </c>
      <c r="P274" s="41"/>
      <c r="Q274" s="41"/>
      <c r="R274" s="41"/>
    </row>
    <row r="275" spans="2:18" ht="24.95" customHeight="1">
      <c r="B275" s="222"/>
      <c r="C275" s="282"/>
      <c r="D275" s="286"/>
      <c r="E275" s="106">
        <v>2</v>
      </c>
      <c r="F275" s="109" t="s">
        <v>210</v>
      </c>
      <c r="G275" s="28" t="s">
        <v>211</v>
      </c>
      <c r="H275" s="175">
        <v>50583669</v>
      </c>
      <c r="I275" s="25">
        <f t="shared" ref="I275" si="538">IFERROR(H275/H279,"-")</f>
        <v>8.0346918803208101E-2</v>
      </c>
      <c r="J275" s="113">
        <v>1493</v>
      </c>
      <c r="K275" s="25">
        <f t="shared" ref="K275" si="539">IFERROR(J275/J279,"-")</f>
        <v>0.59959839357429723</v>
      </c>
      <c r="L275" s="113">
        <f t="shared" si="522"/>
        <v>33880.555257870059</v>
      </c>
      <c r="M275" s="25">
        <f t="shared" ref="M275:M279" si="540">IFERROR(J275/$R$49,0)</f>
        <v>7.0591016548463351E-2</v>
      </c>
      <c r="P275" s="41"/>
      <c r="Q275" s="41"/>
      <c r="R275" s="41"/>
    </row>
    <row r="276" spans="2:18" ht="24.95" customHeight="1">
      <c r="B276" s="222"/>
      <c r="C276" s="282"/>
      <c r="D276" s="286"/>
      <c r="E276" s="106">
        <v>3</v>
      </c>
      <c r="F276" s="109" t="s">
        <v>206</v>
      </c>
      <c r="G276" s="29" t="s">
        <v>207</v>
      </c>
      <c r="H276" s="175">
        <v>85400550</v>
      </c>
      <c r="I276" s="25">
        <f t="shared" ref="I276" si="541">IFERROR(H276/H279,"-")</f>
        <v>0.13564992797575268</v>
      </c>
      <c r="J276" s="113">
        <v>1133</v>
      </c>
      <c r="K276" s="25">
        <f t="shared" ref="K276" si="542">IFERROR(J276/J279,"-")</f>
        <v>0.45502008032128516</v>
      </c>
      <c r="L276" s="113">
        <f t="shared" si="522"/>
        <v>75375.595763459845</v>
      </c>
      <c r="M276" s="25">
        <f t="shared" si="540"/>
        <v>5.3569739952718673E-2</v>
      </c>
      <c r="P276" s="41"/>
      <c r="Q276" s="41"/>
      <c r="R276" s="41"/>
    </row>
    <row r="277" spans="2:18" ht="24.95" customHeight="1">
      <c r="B277" s="222"/>
      <c r="C277" s="282"/>
      <c r="D277" s="286"/>
      <c r="E277" s="106">
        <v>4</v>
      </c>
      <c r="F277" s="109" t="s">
        <v>214</v>
      </c>
      <c r="G277" s="29" t="s">
        <v>215</v>
      </c>
      <c r="H277" s="175">
        <v>38430592</v>
      </c>
      <c r="I277" s="25">
        <f t="shared" ref="I277" si="543">IFERROR(H277/H279,"-")</f>
        <v>6.1043014791655761E-2</v>
      </c>
      <c r="J277" s="113">
        <v>919</v>
      </c>
      <c r="K277" s="25">
        <f t="shared" ref="K277" si="544">IFERROR(J277/J279,"-")</f>
        <v>0.36907630522088353</v>
      </c>
      <c r="L277" s="113">
        <f t="shared" si="522"/>
        <v>41817.836779107725</v>
      </c>
      <c r="M277" s="25">
        <f t="shared" si="540"/>
        <v>4.3451536643026006E-2</v>
      </c>
      <c r="P277" s="41"/>
      <c r="Q277" s="41"/>
      <c r="R277" s="41"/>
    </row>
    <row r="278" spans="2:18" ht="24.95" customHeight="1">
      <c r="B278" s="222"/>
      <c r="C278" s="282"/>
      <c r="D278" s="286"/>
      <c r="E278" s="107">
        <v>5</v>
      </c>
      <c r="F278" s="110" t="s">
        <v>228</v>
      </c>
      <c r="G278" s="30" t="s">
        <v>229</v>
      </c>
      <c r="H278" s="176">
        <v>26680075</v>
      </c>
      <c r="I278" s="40">
        <f t="shared" ref="I278" si="545">IFERROR(H278/H279,"-")</f>
        <v>4.2378535643361546E-2</v>
      </c>
      <c r="J278" s="114">
        <v>901</v>
      </c>
      <c r="K278" s="40">
        <f t="shared" ref="K278" si="546">IFERROR(J278/J279,"-")</f>
        <v>0.36184738955823292</v>
      </c>
      <c r="L278" s="114">
        <f t="shared" si="522"/>
        <v>29611.625971143174</v>
      </c>
      <c r="M278" s="40">
        <f t="shared" si="540"/>
        <v>4.2600472813238768E-2</v>
      </c>
      <c r="P278" s="41"/>
      <c r="Q278" s="41"/>
      <c r="R278" s="41"/>
    </row>
    <row r="279" spans="2:18" ht="24.95" customHeight="1">
      <c r="B279" s="223"/>
      <c r="C279" s="283"/>
      <c r="D279" s="287"/>
      <c r="E279" s="125" t="s">
        <v>107</v>
      </c>
      <c r="F279" s="31"/>
      <c r="G279" s="32"/>
      <c r="H279" s="177">
        <v>629565760</v>
      </c>
      <c r="I279" s="26" t="s">
        <v>196</v>
      </c>
      <c r="J279" s="142">
        <v>2490</v>
      </c>
      <c r="K279" s="26" t="s">
        <v>105</v>
      </c>
      <c r="L279" s="142">
        <f t="shared" si="522"/>
        <v>252837.6546184739</v>
      </c>
      <c r="M279" s="26">
        <f t="shared" si="540"/>
        <v>0.11773049645390071</v>
      </c>
      <c r="P279" s="41"/>
      <c r="Q279" s="41"/>
      <c r="R279" s="41"/>
    </row>
    <row r="280" spans="2:18" ht="24.95" customHeight="1">
      <c r="B280" s="247">
        <v>47</v>
      </c>
      <c r="C280" s="281" t="s">
        <v>14</v>
      </c>
      <c r="D280" s="285">
        <f t="shared" ref="D280" si="547">VLOOKUP(C280,$Q$4:$R$77,2,FALSE)</f>
        <v>43039</v>
      </c>
      <c r="E280" s="105">
        <v>1</v>
      </c>
      <c r="F280" s="108" t="s">
        <v>208</v>
      </c>
      <c r="G280" s="111" t="s">
        <v>209</v>
      </c>
      <c r="H280" s="174">
        <v>206884373</v>
      </c>
      <c r="I280" s="24">
        <f t="shared" ref="I280" si="548">IFERROR(H280/H285,"-")</f>
        <v>0.16579426677464651</v>
      </c>
      <c r="J280" s="112">
        <v>3291</v>
      </c>
      <c r="K280" s="24">
        <f t="shared" ref="K280" si="549">IFERROR(J280/J285,"-")</f>
        <v>0.72345570455045061</v>
      </c>
      <c r="L280" s="112">
        <f t="shared" si="522"/>
        <v>62863.680644181099</v>
      </c>
      <c r="M280" s="24">
        <f>IFERROR(J280/$R$50,0)</f>
        <v>7.6465531262343456E-2</v>
      </c>
      <c r="P280" s="41"/>
      <c r="Q280" s="41"/>
      <c r="R280" s="41"/>
    </row>
    <row r="281" spans="2:18" ht="24.95" customHeight="1">
      <c r="B281" s="222"/>
      <c r="C281" s="282"/>
      <c r="D281" s="286"/>
      <c r="E281" s="106">
        <v>2</v>
      </c>
      <c r="F281" s="109" t="s">
        <v>210</v>
      </c>
      <c r="G281" s="28" t="s">
        <v>211</v>
      </c>
      <c r="H281" s="175">
        <v>100807608</v>
      </c>
      <c r="I281" s="25">
        <f t="shared" ref="I281" si="550">IFERROR(H281/H285,"-")</f>
        <v>8.0785818722354588E-2</v>
      </c>
      <c r="J281" s="113">
        <v>2790</v>
      </c>
      <c r="K281" s="25">
        <f t="shared" ref="K281" si="551">IFERROR(J281/J285,"-")</f>
        <v>0.613321609144867</v>
      </c>
      <c r="L281" s="113">
        <f t="shared" si="522"/>
        <v>36131.759139784946</v>
      </c>
      <c r="M281" s="25">
        <f t="shared" ref="M281:M285" si="552">IFERROR(J281/$R$50,0)</f>
        <v>6.482492622969864E-2</v>
      </c>
      <c r="P281" s="41"/>
      <c r="Q281" s="41"/>
      <c r="R281" s="41"/>
    </row>
    <row r="282" spans="2:18" ht="24.95" customHeight="1">
      <c r="B282" s="222"/>
      <c r="C282" s="282"/>
      <c r="D282" s="286"/>
      <c r="E282" s="106">
        <v>3</v>
      </c>
      <c r="F282" s="109" t="s">
        <v>206</v>
      </c>
      <c r="G282" s="29" t="s">
        <v>207</v>
      </c>
      <c r="H282" s="175">
        <v>188560818</v>
      </c>
      <c r="I282" s="25">
        <f t="shared" ref="I282" si="553">IFERROR(H282/H285,"-")</f>
        <v>0.15111002396849746</v>
      </c>
      <c r="J282" s="113">
        <v>2361</v>
      </c>
      <c r="K282" s="25">
        <f t="shared" ref="K282" si="554">IFERROR(J282/J285,"-")</f>
        <v>0.51901516816882831</v>
      </c>
      <c r="L282" s="113">
        <f t="shared" si="522"/>
        <v>79864.810673443455</v>
      </c>
      <c r="M282" s="25">
        <f t="shared" si="552"/>
        <v>5.4857222519110571E-2</v>
      </c>
      <c r="P282" s="41"/>
      <c r="Q282" s="41"/>
      <c r="R282" s="41"/>
    </row>
    <row r="283" spans="2:18" ht="24.95" customHeight="1">
      <c r="B283" s="222"/>
      <c r="C283" s="282"/>
      <c r="D283" s="286"/>
      <c r="E283" s="106">
        <v>4</v>
      </c>
      <c r="F283" s="109" t="s">
        <v>212</v>
      </c>
      <c r="G283" s="29" t="s">
        <v>213</v>
      </c>
      <c r="H283" s="175">
        <v>95958336</v>
      </c>
      <c r="I283" s="25">
        <f t="shared" ref="I283" si="555">IFERROR(H283/H285,"-")</f>
        <v>7.6899679407081978E-2</v>
      </c>
      <c r="J283" s="113">
        <v>2121</v>
      </c>
      <c r="K283" s="25">
        <f t="shared" ref="K283" si="556">IFERROR(J283/J285,"-")</f>
        <v>0.46625632007034512</v>
      </c>
      <c r="L283" s="113">
        <f t="shared" si="522"/>
        <v>45242.025459688826</v>
      </c>
      <c r="M283" s="25">
        <f t="shared" si="552"/>
        <v>4.9280884778921445E-2</v>
      </c>
      <c r="P283" s="41"/>
      <c r="Q283" s="41"/>
      <c r="R283" s="41"/>
    </row>
    <row r="284" spans="2:18" ht="24.95" customHeight="1">
      <c r="B284" s="222"/>
      <c r="C284" s="282"/>
      <c r="D284" s="286"/>
      <c r="E284" s="107">
        <v>5</v>
      </c>
      <c r="F284" s="110" t="s">
        <v>228</v>
      </c>
      <c r="G284" s="30" t="s">
        <v>229</v>
      </c>
      <c r="H284" s="176">
        <v>61385284</v>
      </c>
      <c r="I284" s="40">
        <f t="shared" ref="I284" si="557">IFERROR(H284/H285,"-")</f>
        <v>4.9193315106179816E-2</v>
      </c>
      <c r="J284" s="114">
        <v>1940</v>
      </c>
      <c r="K284" s="40">
        <f t="shared" ref="K284" si="558">IFERROR(J284/J285,"-")</f>
        <v>0.42646735546273906</v>
      </c>
      <c r="L284" s="114">
        <f t="shared" si="522"/>
        <v>31641.898969072165</v>
      </c>
      <c r="M284" s="40">
        <f t="shared" si="552"/>
        <v>4.5075396733195473E-2</v>
      </c>
      <c r="P284" s="41"/>
      <c r="Q284" s="41"/>
      <c r="R284" s="41"/>
    </row>
    <row r="285" spans="2:18" ht="24.95" customHeight="1">
      <c r="B285" s="223"/>
      <c r="C285" s="283"/>
      <c r="D285" s="287"/>
      <c r="E285" s="125" t="s">
        <v>107</v>
      </c>
      <c r="F285" s="31"/>
      <c r="G285" s="32"/>
      <c r="H285" s="177">
        <v>1247837920</v>
      </c>
      <c r="I285" s="26" t="s">
        <v>196</v>
      </c>
      <c r="J285" s="142">
        <v>4549</v>
      </c>
      <c r="K285" s="26" t="s">
        <v>105</v>
      </c>
      <c r="L285" s="142">
        <f t="shared" si="522"/>
        <v>274310.38030336337</v>
      </c>
      <c r="M285" s="26">
        <f t="shared" si="552"/>
        <v>0.10569483491716815</v>
      </c>
      <c r="P285" s="41"/>
      <c r="Q285" s="41"/>
      <c r="R285" s="41"/>
    </row>
    <row r="286" spans="2:18" ht="24.95" customHeight="1">
      <c r="B286" s="247">
        <v>48</v>
      </c>
      <c r="C286" s="281" t="s">
        <v>23</v>
      </c>
      <c r="D286" s="285">
        <f t="shared" ref="D286" si="559">VLOOKUP(C286,$Q$4:$R$77,2,FALSE)</f>
        <v>23103</v>
      </c>
      <c r="E286" s="105">
        <v>1</v>
      </c>
      <c r="F286" s="108" t="s">
        <v>208</v>
      </c>
      <c r="G286" s="111" t="s">
        <v>209</v>
      </c>
      <c r="H286" s="174">
        <v>69355342</v>
      </c>
      <c r="I286" s="24">
        <f t="shared" ref="I286" si="560">IFERROR(H286/H291,"-")</f>
        <v>0.14935433398599846</v>
      </c>
      <c r="J286" s="112">
        <v>1408</v>
      </c>
      <c r="K286" s="24">
        <f t="shared" ref="K286" si="561">IFERROR(J286/J291,"-")</f>
        <v>0.67692307692307696</v>
      </c>
      <c r="L286" s="112">
        <f t="shared" si="522"/>
        <v>49258.055397727272</v>
      </c>
      <c r="M286" s="24">
        <f>IFERROR(J286/$R$51,0)</f>
        <v>6.0944466086655415E-2</v>
      </c>
      <c r="P286" s="41"/>
      <c r="Q286" s="41"/>
      <c r="R286" s="41"/>
    </row>
    <row r="287" spans="2:18" ht="24.95" customHeight="1">
      <c r="B287" s="222"/>
      <c r="C287" s="282"/>
      <c r="D287" s="286"/>
      <c r="E287" s="106">
        <v>2</v>
      </c>
      <c r="F287" s="109" t="s">
        <v>210</v>
      </c>
      <c r="G287" s="28" t="s">
        <v>211</v>
      </c>
      <c r="H287" s="175">
        <v>39123562</v>
      </c>
      <c r="I287" s="25">
        <f t="shared" ref="I287" si="562">IFERROR(H287/H291,"-")</f>
        <v>8.4251239733918667E-2</v>
      </c>
      <c r="J287" s="113">
        <v>1209</v>
      </c>
      <c r="K287" s="25">
        <f t="shared" ref="K287" si="563">IFERROR(J287/J291,"-")</f>
        <v>0.58125000000000004</v>
      </c>
      <c r="L287" s="113">
        <f t="shared" si="522"/>
        <v>32360.266335814722</v>
      </c>
      <c r="M287" s="25">
        <f t="shared" ref="M287:M291" si="564">IFERROR(J287/$R$51,0)</f>
        <v>5.2330866121282953E-2</v>
      </c>
      <c r="P287" s="41"/>
      <c r="Q287" s="41"/>
      <c r="R287" s="41"/>
    </row>
    <row r="288" spans="2:18" ht="24.95" customHeight="1">
      <c r="B288" s="222"/>
      <c r="C288" s="282"/>
      <c r="D288" s="286"/>
      <c r="E288" s="106">
        <v>3</v>
      </c>
      <c r="F288" s="109" t="s">
        <v>206</v>
      </c>
      <c r="G288" s="29" t="s">
        <v>207</v>
      </c>
      <c r="H288" s="175">
        <v>64527206</v>
      </c>
      <c r="I288" s="25">
        <f t="shared" ref="I288" si="565">IFERROR(H288/H291,"-")</f>
        <v>0.13895710983744156</v>
      </c>
      <c r="J288" s="113">
        <v>971</v>
      </c>
      <c r="K288" s="25">
        <f t="shared" ref="K288" si="566">IFERROR(J288/J291,"-")</f>
        <v>0.46682692307692308</v>
      </c>
      <c r="L288" s="113">
        <f t="shared" si="522"/>
        <v>66454.383110195675</v>
      </c>
      <c r="M288" s="25">
        <f t="shared" si="564"/>
        <v>4.2029173700385232E-2</v>
      </c>
      <c r="P288" s="41"/>
      <c r="Q288" s="41"/>
      <c r="R288" s="41"/>
    </row>
    <row r="289" spans="2:18" ht="24.95" customHeight="1">
      <c r="B289" s="222"/>
      <c r="C289" s="282"/>
      <c r="D289" s="286"/>
      <c r="E289" s="106">
        <v>4</v>
      </c>
      <c r="F289" s="109" t="s">
        <v>212</v>
      </c>
      <c r="G289" s="29" t="s">
        <v>213</v>
      </c>
      <c r="H289" s="175">
        <v>33762429</v>
      </c>
      <c r="I289" s="25">
        <f t="shared" ref="I289" si="567">IFERROR(H289/H291,"-")</f>
        <v>7.2706224951562634E-2</v>
      </c>
      <c r="J289" s="113">
        <v>813</v>
      </c>
      <c r="K289" s="25">
        <f t="shared" ref="K289" si="568">IFERROR(J289/J291,"-")</f>
        <v>0.39086538461538461</v>
      </c>
      <c r="L289" s="113">
        <f t="shared" si="522"/>
        <v>41528.202952029518</v>
      </c>
      <c r="M289" s="25">
        <f t="shared" si="564"/>
        <v>3.5190235034411113E-2</v>
      </c>
      <c r="P289" s="41"/>
      <c r="Q289" s="41"/>
      <c r="R289" s="41"/>
    </row>
    <row r="290" spans="2:18" ht="24.95" customHeight="1">
      <c r="B290" s="222"/>
      <c r="C290" s="282"/>
      <c r="D290" s="286"/>
      <c r="E290" s="107">
        <v>5</v>
      </c>
      <c r="F290" s="110" t="s">
        <v>214</v>
      </c>
      <c r="G290" s="30" t="s">
        <v>215</v>
      </c>
      <c r="H290" s="176">
        <v>42006877</v>
      </c>
      <c r="I290" s="40">
        <f t="shared" ref="I290" si="569">IFERROR(H290/H291,"-")</f>
        <v>9.0460359018440961E-2</v>
      </c>
      <c r="J290" s="114">
        <v>783</v>
      </c>
      <c r="K290" s="40">
        <f t="shared" ref="K290" si="570">IFERROR(J290/J291,"-")</f>
        <v>0.37644230769230769</v>
      </c>
      <c r="L290" s="114">
        <f t="shared" si="522"/>
        <v>53648.629629629628</v>
      </c>
      <c r="M290" s="40">
        <f t="shared" si="564"/>
        <v>3.3891702376314767E-2</v>
      </c>
      <c r="P290" s="41"/>
      <c r="Q290" s="41"/>
      <c r="R290" s="41"/>
    </row>
    <row r="291" spans="2:18" ht="24.95" customHeight="1">
      <c r="B291" s="223"/>
      <c r="C291" s="283"/>
      <c r="D291" s="287"/>
      <c r="E291" s="125" t="s">
        <v>107</v>
      </c>
      <c r="F291" s="31"/>
      <c r="G291" s="32"/>
      <c r="H291" s="177">
        <v>464367790</v>
      </c>
      <c r="I291" s="26" t="s">
        <v>196</v>
      </c>
      <c r="J291" s="142">
        <v>2080</v>
      </c>
      <c r="K291" s="26" t="s">
        <v>105</v>
      </c>
      <c r="L291" s="142">
        <f t="shared" si="522"/>
        <v>223253.74519230769</v>
      </c>
      <c r="M291" s="26">
        <f t="shared" si="564"/>
        <v>9.0031597628013674E-2</v>
      </c>
      <c r="P291" s="41"/>
      <c r="Q291" s="41"/>
      <c r="R291" s="41"/>
    </row>
    <row r="292" spans="2:18" ht="24.95" customHeight="1">
      <c r="B292" s="247">
        <v>49</v>
      </c>
      <c r="C292" s="281" t="s">
        <v>24</v>
      </c>
      <c r="D292" s="285">
        <f t="shared" ref="D292" si="571">VLOOKUP(C292,$Q$4:$R$77,2,FALSE)</f>
        <v>22902</v>
      </c>
      <c r="E292" s="105">
        <v>1</v>
      </c>
      <c r="F292" s="108" t="s">
        <v>208</v>
      </c>
      <c r="G292" s="111" t="s">
        <v>209</v>
      </c>
      <c r="H292" s="174">
        <v>115397709</v>
      </c>
      <c r="I292" s="24">
        <f t="shared" ref="I292" si="572">IFERROR(H292/H297,"-")</f>
        <v>0.14583739091171866</v>
      </c>
      <c r="J292" s="112">
        <v>2011</v>
      </c>
      <c r="K292" s="24">
        <f t="shared" ref="K292" si="573">IFERROR(J292/J297,"-")</f>
        <v>0.72390208783297338</v>
      </c>
      <c r="L292" s="112">
        <f t="shared" si="522"/>
        <v>57383.246643460967</v>
      </c>
      <c r="M292" s="24">
        <f>IFERROR(J292/$R$52,0)</f>
        <v>8.7808924984717499E-2</v>
      </c>
      <c r="P292" s="41"/>
      <c r="Q292" s="41"/>
      <c r="R292" s="41"/>
    </row>
    <row r="293" spans="2:18" ht="24.95" customHeight="1">
      <c r="B293" s="222"/>
      <c r="C293" s="282"/>
      <c r="D293" s="286"/>
      <c r="E293" s="106">
        <v>2</v>
      </c>
      <c r="F293" s="109" t="s">
        <v>210</v>
      </c>
      <c r="G293" s="28" t="s">
        <v>211</v>
      </c>
      <c r="H293" s="175">
        <v>57097689</v>
      </c>
      <c r="I293" s="25">
        <f t="shared" ref="I293" si="574">IFERROR(H293/H297,"-")</f>
        <v>7.2158954133558564E-2</v>
      </c>
      <c r="J293" s="113">
        <v>1653</v>
      </c>
      <c r="K293" s="25">
        <f t="shared" ref="K293" si="575">IFERROR(J293/J297,"-")</f>
        <v>0.59503239740820735</v>
      </c>
      <c r="L293" s="113">
        <f t="shared" si="522"/>
        <v>34541.856624319422</v>
      </c>
      <c r="M293" s="25">
        <f t="shared" ref="M293:M297" si="576">IFERROR(J293/$R$52,0)</f>
        <v>7.2177102436468424E-2</v>
      </c>
      <c r="P293" s="41"/>
      <c r="Q293" s="41"/>
      <c r="R293" s="41"/>
    </row>
    <row r="294" spans="2:18" ht="24.95" customHeight="1">
      <c r="B294" s="222"/>
      <c r="C294" s="282"/>
      <c r="D294" s="286"/>
      <c r="E294" s="106">
        <v>3</v>
      </c>
      <c r="F294" s="109" t="s">
        <v>206</v>
      </c>
      <c r="G294" s="29" t="s">
        <v>207</v>
      </c>
      <c r="H294" s="175">
        <v>101026910</v>
      </c>
      <c r="I294" s="25">
        <f t="shared" ref="I294" si="577">IFERROR(H294/H297,"-")</f>
        <v>0.1276758533072179</v>
      </c>
      <c r="J294" s="113">
        <v>1303</v>
      </c>
      <c r="K294" s="25">
        <f t="shared" ref="K294" si="578">IFERROR(J294/J297,"-")</f>
        <v>0.46904247660187187</v>
      </c>
      <c r="L294" s="113">
        <f t="shared" si="522"/>
        <v>77534.082885648502</v>
      </c>
      <c r="M294" s="25">
        <f t="shared" si="576"/>
        <v>5.6894594358571304E-2</v>
      </c>
      <c r="P294" s="41"/>
      <c r="Q294" s="41"/>
      <c r="R294" s="41"/>
    </row>
    <row r="295" spans="2:18" ht="24.95" customHeight="1">
      <c r="B295" s="222"/>
      <c r="C295" s="282"/>
      <c r="D295" s="286"/>
      <c r="E295" s="106">
        <v>4</v>
      </c>
      <c r="F295" s="109" t="s">
        <v>228</v>
      </c>
      <c r="G295" s="29" t="s">
        <v>229</v>
      </c>
      <c r="H295" s="175">
        <v>47973448</v>
      </c>
      <c r="I295" s="25">
        <f t="shared" ref="I295" si="579">IFERROR(H295/H297,"-")</f>
        <v>6.0627914973242727E-2</v>
      </c>
      <c r="J295" s="113">
        <v>1171</v>
      </c>
      <c r="K295" s="25">
        <f t="shared" ref="K295" si="580">IFERROR(J295/J297,"-")</f>
        <v>0.4215262778977682</v>
      </c>
      <c r="L295" s="113">
        <f t="shared" si="522"/>
        <v>40967.9316823228</v>
      </c>
      <c r="M295" s="25">
        <f t="shared" si="576"/>
        <v>5.1130905597764384E-2</v>
      </c>
      <c r="P295" s="41"/>
      <c r="Q295" s="41"/>
      <c r="R295" s="41"/>
    </row>
    <row r="296" spans="2:18" ht="24.95" customHeight="1">
      <c r="B296" s="222"/>
      <c r="C296" s="282"/>
      <c r="D296" s="286"/>
      <c r="E296" s="107">
        <v>5</v>
      </c>
      <c r="F296" s="110" t="s">
        <v>212</v>
      </c>
      <c r="G296" s="30" t="s">
        <v>213</v>
      </c>
      <c r="H296" s="176">
        <v>54150339</v>
      </c>
      <c r="I296" s="40">
        <f t="shared" ref="I296" si="581">IFERROR(H296/H297,"-")</f>
        <v>6.8434150254621462E-2</v>
      </c>
      <c r="J296" s="114">
        <v>1108</v>
      </c>
      <c r="K296" s="40">
        <f t="shared" ref="K296" si="582">IFERROR(J296/J297,"-")</f>
        <v>0.39884809215262779</v>
      </c>
      <c r="L296" s="114">
        <f t="shared" si="522"/>
        <v>48872.147111913357</v>
      </c>
      <c r="M296" s="40">
        <f t="shared" si="576"/>
        <v>4.8380054143742905E-2</v>
      </c>
      <c r="P296" s="41"/>
      <c r="Q296" s="41"/>
      <c r="R296" s="41"/>
    </row>
    <row r="297" spans="2:18" ht="24.95" customHeight="1">
      <c r="B297" s="223"/>
      <c r="C297" s="283"/>
      <c r="D297" s="287"/>
      <c r="E297" s="125" t="s">
        <v>107</v>
      </c>
      <c r="F297" s="31"/>
      <c r="G297" s="32"/>
      <c r="H297" s="177">
        <v>791276560</v>
      </c>
      <c r="I297" s="26" t="s">
        <v>196</v>
      </c>
      <c r="J297" s="142">
        <v>2778</v>
      </c>
      <c r="K297" s="26" t="s">
        <v>105</v>
      </c>
      <c r="L297" s="142">
        <f t="shared" si="522"/>
        <v>284836.77465802734</v>
      </c>
      <c r="M297" s="26">
        <f t="shared" si="576"/>
        <v>0.12129944982970919</v>
      </c>
      <c r="P297" s="41"/>
      <c r="Q297" s="41"/>
      <c r="R297" s="41"/>
    </row>
    <row r="298" spans="2:18" ht="24.95" customHeight="1">
      <c r="B298" s="247">
        <v>50</v>
      </c>
      <c r="C298" s="281" t="s">
        <v>15</v>
      </c>
      <c r="D298" s="285">
        <f t="shared" ref="D298" si="583">VLOOKUP(C298,$Q$4:$R$77,2,FALSE)</f>
        <v>20903</v>
      </c>
      <c r="E298" s="105">
        <v>1</v>
      </c>
      <c r="F298" s="108" t="s">
        <v>208</v>
      </c>
      <c r="G298" s="111" t="s">
        <v>209</v>
      </c>
      <c r="H298" s="174">
        <v>97090177</v>
      </c>
      <c r="I298" s="24">
        <f t="shared" ref="I298" si="584">IFERROR(H298/H303,"-")</f>
        <v>0.14882282874571845</v>
      </c>
      <c r="J298" s="112">
        <v>1568</v>
      </c>
      <c r="K298" s="24">
        <f t="shared" ref="K298" si="585">IFERROR(J298/J303,"-")</f>
        <v>0.67296137339055795</v>
      </c>
      <c r="L298" s="112">
        <f t="shared" si="522"/>
        <v>61919.755739795917</v>
      </c>
      <c r="M298" s="24">
        <f>IFERROR(J298/$R$53,0)</f>
        <v>7.5013156006314877E-2</v>
      </c>
      <c r="P298" s="41"/>
      <c r="Q298" s="41"/>
      <c r="R298" s="41"/>
    </row>
    <row r="299" spans="2:18" ht="24.95" customHeight="1">
      <c r="B299" s="222"/>
      <c r="C299" s="282"/>
      <c r="D299" s="286"/>
      <c r="E299" s="106">
        <v>2</v>
      </c>
      <c r="F299" s="109" t="s">
        <v>210</v>
      </c>
      <c r="G299" s="28" t="s">
        <v>211</v>
      </c>
      <c r="H299" s="175">
        <v>55224467</v>
      </c>
      <c r="I299" s="25">
        <f t="shared" ref="I299" si="586">IFERROR(H299/H303,"-")</f>
        <v>8.4649772498762474E-2</v>
      </c>
      <c r="J299" s="113">
        <v>1390</v>
      </c>
      <c r="K299" s="25">
        <f t="shared" ref="K299" si="587">IFERROR(J299/J303,"-")</f>
        <v>0.59656652360515017</v>
      </c>
      <c r="L299" s="113">
        <f t="shared" si="522"/>
        <v>39729.832374100719</v>
      </c>
      <c r="M299" s="25">
        <f t="shared" ref="M299:M303" si="588">IFERROR(J299/$R$53,0)</f>
        <v>6.649763191886332E-2</v>
      </c>
      <c r="P299" s="41"/>
      <c r="Q299" s="41"/>
      <c r="R299" s="41"/>
    </row>
    <row r="300" spans="2:18" ht="24.95" customHeight="1">
      <c r="B300" s="222"/>
      <c r="C300" s="282"/>
      <c r="D300" s="286"/>
      <c r="E300" s="106">
        <v>3</v>
      </c>
      <c r="F300" s="109" t="s">
        <v>206</v>
      </c>
      <c r="G300" s="29" t="s">
        <v>207</v>
      </c>
      <c r="H300" s="175">
        <v>100437148</v>
      </c>
      <c r="I300" s="25">
        <f t="shared" ref="I300" si="589">IFERROR(H300/H303,"-")</f>
        <v>0.15395316950047769</v>
      </c>
      <c r="J300" s="113">
        <v>1054</v>
      </c>
      <c r="K300" s="25">
        <f t="shared" ref="K300" si="590">IFERROR(J300/J303,"-")</f>
        <v>0.45236051502145924</v>
      </c>
      <c r="L300" s="113">
        <f t="shared" si="522"/>
        <v>95291.411764705888</v>
      </c>
      <c r="M300" s="25">
        <f t="shared" si="588"/>
        <v>5.0423384203224418E-2</v>
      </c>
      <c r="P300" s="41"/>
      <c r="Q300" s="41"/>
      <c r="R300" s="41"/>
    </row>
    <row r="301" spans="2:18" ht="24.95" customHeight="1">
      <c r="B301" s="222"/>
      <c r="C301" s="282"/>
      <c r="D301" s="286"/>
      <c r="E301" s="106">
        <v>4</v>
      </c>
      <c r="F301" s="109" t="s">
        <v>232</v>
      </c>
      <c r="G301" s="29" t="s">
        <v>233</v>
      </c>
      <c r="H301" s="175">
        <v>16662134</v>
      </c>
      <c r="I301" s="25">
        <f t="shared" ref="I301" si="591">IFERROR(H301/H303,"-")</f>
        <v>2.554023477390728E-2</v>
      </c>
      <c r="J301" s="113">
        <v>939</v>
      </c>
      <c r="K301" s="25">
        <f t="shared" ref="K301" si="592">IFERROR(J301/J303,"-")</f>
        <v>0.40300429184549358</v>
      </c>
      <c r="L301" s="113">
        <f t="shared" si="522"/>
        <v>17744.551650692225</v>
      </c>
      <c r="M301" s="25">
        <f t="shared" si="588"/>
        <v>4.4921781562455153E-2</v>
      </c>
      <c r="P301" s="41"/>
      <c r="Q301" s="41"/>
      <c r="R301" s="41"/>
    </row>
    <row r="302" spans="2:18" ht="24.95" customHeight="1">
      <c r="B302" s="222"/>
      <c r="C302" s="282"/>
      <c r="D302" s="286"/>
      <c r="E302" s="107">
        <v>5</v>
      </c>
      <c r="F302" s="110" t="s">
        <v>228</v>
      </c>
      <c r="G302" s="30" t="s">
        <v>229</v>
      </c>
      <c r="H302" s="176">
        <v>25500777</v>
      </c>
      <c r="I302" s="40">
        <f t="shared" ref="I302" si="593">IFERROR(H302/H303,"-")</f>
        <v>3.908838036574757E-2</v>
      </c>
      <c r="J302" s="114">
        <v>917</v>
      </c>
      <c r="K302" s="40">
        <f t="shared" ref="K302" si="594">IFERROR(J302/J303,"-")</f>
        <v>0.39356223175965666</v>
      </c>
      <c r="L302" s="114">
        <f t="shared" si="522"/>
        <v>27808.917121046892</v>
      </c>
      <c r="M302" s="40">
        <f t="shared" si="588"/>
        <v>4.3869301057264505E-2</v>
      </c>
      <c r="P302" s="41"/>
      <c r="Q302" s="41"/>
      <c r="R302" s="41"/>
    </row>
    <row r="303" spans="2:18" ht="24.95" customHeight="1">
      <c r="B303" s="223"/>
      <c r="C303" s="283"/>
      <c r="D303" s="287"/>
      <c r="E303" s="125" t="s">
        <v>107</v>
      </c>
      <c r="F303" s="31"/>
      <c r="G303" s="32"/>
      <c r="H303" s="177">
        <v>652387660</v>
      </c>
      <c r="I303" s="26" t="s">
        <v>196</v>
      </c>
      <c r="J303" s="142">
        <v>2330</v>
      </c>
      <c r="K303" s="26" t="s">
        <v>105</v>
      </c>
      <c r="L303" s="142">
        <f t="shared" si="522"/>
        <v>279994.70386266097</v>
      </c>
      <c r="M303" s="26">
        <f t="shared" si="588"/>
        <v>0.11146725350428169</v>
      </c>
      <c r="P303" s="41"/>
      <c r="Q303" s="41"/>
      <c r="R303" s="41"/>
    </row>
    <row r="304" spans="2:18" ht="24.95" customHeight="1">
      <c r="B304" s="247">
        <v>51</v>
      </c>
      <c r="C304" s="281" t="s">
        <v>43</v>
      </c>
      <c r="D304" s="285">
        <f t="shared" ref="D304" si="595">VLOOKUP(C304,$Q$4:$R$77,2,FALSE)</f>
        <v>28605</v>
      </c>
      <c r="E304" s="105">
        <v>1</v>
      </c>
      <c r="F304" s="108" t="s">
        <v>208</v>
      </c>
      <c r="G304" s="111" t="s">
        <v>209</v>
      </c>
      <c r="H304" s="174">
        <v>131939351</v>
      </c>
      <c r="I304" s="24">
        <f t="shared" ref="I304" si="596">IFERROR(H304/H309,"-")</f>
        <v>0.15410086445240442</v>
      </c>
      <c r="J304" s="112">
        <v>2068</v>
      </c>
      <c r="K304" s="24">
        <f t="shared" ref="K304" si="597">IFERROR(J304/J309,"-")</f>
        <v>0.7279127067933826</v>
      </c>
      <c r="L304" s="112">
        <f t="shared" si="522"/>
        <v>63800.459864603479</v>
      </c>
      <c r="M304" s="24">
        <f>IFERROR(J304/$R$54,0)</f>
        <v>7.2295053312357985E-2</v>
      </c>
      <c r="P304" s="41"/>
      <c r="Q304" s="41"/>
      <c r="R304" s="41"/>
    </row>
    <row r="305" spans="2:18" ht="24.95" customHeight="1">
      <c r="B305" s="222"/>
      <c r="C305" s="282"/>
      <c r="D305" s="286"/>
      <c r="E305" s="106">
        <v>2</v>
      </c>
      <c r="F305" s="109" t="s">
        <v>210</v>
      </c>
      <c r="G305" s="28" t="s">
        <v>211</v>
      </c>
      <c r="H305" s="175">
        <v>74781153</v>
      </c>
      <c r="I305" s="25">
        <f t="shared" ref="I305" si="598">IFERROR(H305/H309,"-")</f>
        <v>8.7341950939621618E-2</v>
      </c>
      <c r="J305" s="113">
        <v>1734</v>
      </c>
      <c r="K305" s="25">
        <f t="shared" ref="K305" si="599">IFERROR(J305/J309,"-")</f>
        <v>0.61034846884899685</v>
      </c>
      <c r="L305" s="113">
        <f t="shared" si="522"/>
        <v>43126.385813148787</v>
      </c>
      <c r="M305" s="25">
        <f t="shared" ref="M305:M309" si="600">IFERROR(J305/$R$54,0)</f>
        <v>6.0618772941793395E-2</v>
      </c>
      <c r="P305" s="41"/>
      <c r="Q305" s="41"/>
      <c r="R305" s="41"/>
    </row>
    <row r="306" spans="2:18" ht="24.95" customHeight="1">
      <c r="B306" s="222"/>
      <c r="C306" s="282"/>
      <c r="D306" s="286"/>
      <c r="E306" s="106">
        <v>3</v>
      </c>
      <c r="F306" s="109" t="s">
        <v>206</v>
      </c>
      <c r="G306" s="29" t="s">
        <v>207</v>
      </c>
      <c r="H306" s="175">
        <v>147648854</v>
      </c>
      <c r="I306" s="25">
        <f t="shared" ref="I306" si="601">IFERROR(H306/H309,"-")</f>
        <v>0.17244905226801405</v>
      </c>
      <c r="J306" s="113">
        <v>1503</v>
      </c>
      <c r="K306" s="25">
        <f t="shared" ref="K306" si="602">IFERROR(J306/J309,"-")</f>
        <v>0.529039070749736</v>
      </c>
      <c r="L306" s="113">
        <f t="shared" si="522"/>
        <v>98236.097139055229</v>
      </c>
      <c r="M306" s="25">
        <f t="shared" si="600"/>
        <v>5.2543261667540642E-2</v>
      </c>
      <c r="P306" s="41"/>
      <c r="Q306" s="41"/>
      <c r="R306" s="41"/>
    </row>
    <row r="307" spans="2:18" ht="24.95" customHeight="1">
      <c r="B307" s="222"/>
      <c r="C307" s="282"/>
      <c r="D307" s="286"/>
      <c r="E307" s="106">
        <v>4</v>
      </c>
      <c r="F307" s="109" t="s">
        <v>212</v>
      </c>
      <c r="G307" s="29" t="s">
        <v>213</v>
      </c>
      <c r="H307" s="175">
        <v>63204552</v>
      </c>
      <c r="I307" s="25">
        <f t="shared" ref="I307" si="603">IFERROR(H307/H309,"-")</f>
        <v>7.3820858043533555E-2</v>
      </c>
      <c r="J307" s="113">
        <v>1308</v>
      </c>
      <c r="K307" s="25">
        <f t="shared" ref="K307" si="604">IFERROR(J307/J309,"-")</f>
        <v>0.4604012671594509</v>
      </c>
      <c r="L307" s="113">
        <f t="shared" si="522"/>
        <v>48321.522935779816</v>
      </c>
      <c r="M307" s="25">
        <f t="shared" si="600"/>
        <v>4.5726271630833773E-2</v>
      </c>
      <c r="P307" s="41"/>
      <c r="Q307" s="41"/>
      <c r="R307" s="41"/>
    </row>
    <row r="308" spans="2:18" ht="24.95" customHeight="1">
      <c r="B308" s="222"/>
      <c r="C308" s="282"/>
      <c r="D308" s="286"/>
      <c r="E308" s="107">
        <v>5</v>
      </c>
      <c r="F308" s="110" t="s">
        <v>214</v>
      </c>
      <c r="G308" s="30" t="s">
        <v>215</v>
      </c>
      <c r="H308" s="176">
        <v>61335521</v>
      </c>
      <c r="I308" s="40">
        <f t="shared" ref="I308" si="605">IFERROR(H308/H309,"-")</f>
        <v>7.163789071342791E-2</v>
      </c>
      <c r="J308" s="114">
        <v>1181</v>
      </c>
      <c r="K308" s="40">
        <f t="shared" ref="K308" si="606">IFERROR(J308/J309,"-")</f>
        <v>0.41569869764167544</v>
      </c>
      <c r="L308" s="114">
        <f t="shared" si="522"/>
        <v>51935.242167654527</v>
      </c>
      <c r="M308" s="40">
        <f t="shared" si="600"/>
        <v>4.1286488376158018E-2</v>
      </c>
      <c r="P308" s="41"/>
      <c r="Q308" s="41"/>
      <c r="R308" s="41"/>
    </row>
    <row r="309" spans="2:18" ht="24.95" customHeight="1">
      <c r="B309" s="223"/>
      <c r="C309" s="283"/>
      <c r="D309" s="287"/>
      <c r="E309" s="125" t="s">
        <v>107</v>
      </c>
      <c r="F309" s="31"/>
      <c r="G309" s="32"/>
      <c r="H309" s="177">
        <v>856188260</v>
      </c>
      <c r="I309" s="26" t="s">
        <v>196</v>
      </c>
      <c r="J309" s="142">
        <v>2841</v>
      </c>
      <c r="K309" s="26" t="s">
        <v>105</v>
      </c>
      <c r="L309" s="142">
        <f t="shared" si="522"/>
        <v>301368.62372404081</v>
      </c>
      <c r="M309" s="26">
        <f t="shared" si="600"/>
        <v>9.9318300996329309E-2</v>
      </c>
      <c r="P309" s="41"/>
      <c r="Q309" s="41"/>
      <c r="R309" s="41"/>
    </row>
    <row r="310" spans="2:18" ht="24.95" customHeight="1">
      <c r="B310" s="247">
        <v>52</v>
      </c>
      <c r="C310" s="281" t="s">
        <v>5</v>
      </c>
      <c r="D310" s="285">
        <f t="shared" ref="D310" si="607">VLOOKUP(C310,$Q$4:$R$77,2,FALSE)</f>
        <v>22912</v>
      </c>
      <c r="E310" s="105">
        <v>1</v>
      </c>
      <c r="F310" s="108" t="s">
        <v>208</v>
      </c>
      <c r="G310" s="111" t="s">
        <v>209</v>
      </c>
      <c r="H310" s="174">
        <v>145128463</v>
      </c>
      <c r="I310" s="24">
        <f t="shared" ref="I310" si="608">IFERROR(H310/H315,"-")</f>
        <v>0.15182317895096886</v>
      </c>
      <c r="J310" s="112">
        <v>2330</v>
      </c>
      <c r="K310" s="24">
        <f t="shared" ref="K310" si="609">IFERROR(J310/J315,"-")</f>
        <v>0.73132454488386689</v>
      </c>
      <c r="L310" s="112">
        <f t="shared" si="522"/>
        <v>62286.893991416306</v>
      </c>
      <c r="M310" s="24">
        <f>IFERROR(J310/$R$55,0)</f>
        <v>0.10169343575418995</v>
      </c>
      <c r="P310" s="41"/>
      <c r="Q310" s="41"/>
      <c r="R310" s="41"/>
    </row>
    <row r="311" spans="2:18" ht="24.95" customHeight="1">
      <c r="B311" s="222"/>
      <c r="C311" s="282"/>
      <c r="D311" s="286"/>
      <c r="E311" s="106">
        <v>2</v>
      </c>
      <c r="F311" s="109" t="s">
        <v>210</v>
      </c>
      <c r="G311" s="28" t="s">
        <v>211</v>
      </c>
      <c r="H311" s="175">
        <v>78365361</v>
      </c>
      <c r="I311" s="25">
        <f t="shared" ref="I311" si="610">IFERROR(H311/H315,"-")</f>
        <v>8.1980322679089335E-2</v>
      </c>
      <c r="J311" s="113">
        <v>1938</v>
      </c>
      <c r="K311" s="25">
        <f t="shared" ref="K311" si="611">IFERROR(J311/J315,"-")</f>
        <v>0.60828625235404898</v>
      </c>
      <c r="L311" s="113">
        <f t="shared" si="522"/>
        <v>40436.202786377711</v>
      </c>
      <c r="M311" s="25">
        <f t="shared" ref="M311:M315" si="612">IFERROR(J311/$R$55,0)</f>
        <v>8.4584497206703912E-2</v>
      </c>
      <c r="P311" s="41"/>
      <c r="Q311" s="41"/>
      <c r="R311" s="41"/>
    </row>
    <row r="312" spans="2:18" ht="24.95" customHeight="1">
      <c r="B312" s="222"/>
      <c r="C312" s="282"/>
      <c r="D312" s="286"/>
      <c r="E312" s="106">
        <v>3</v>
      </c>
      <c r="F312" s="109" t="s">
        <v>206</v>
      </c>
      <c r="G312" s="29" t="s">
        <v>207</v>
      </c>
      <c r="H312" s="175">
        <v>170882791</v>
      </c>
      <c r="I312" s="25">
        <f t="shared" ref="I312" si="613">IFERROR(H312/H315,"-")</f>
        <v>0.17876554344569895</v>
      </c>
      <c r="J312" s="113">
        <v>1649</v>
      </c>
      <c r="K312" s="25">
        <f t="shared" ref="K312" si="614">IFERROR(J312/J315,"-")</f>
        <v>0.5175768989328311</v>
      </c>
      <c r="L312" s="113">
        <f t="shared" si="522"/>
        <v>103628.13280776227</v>
      </c>
      <c r="M312" s="25">
        <f t="shared" si="612"/>
        <v>7.1971019553072627E-2</v>
      </c>
      <c r="P312" s="41"/>
      <c r="Q312" s="41"/>
      <c r="R312" s="41"/>
    </row>
    <row r="313" spans="2:18" ht="24.95" customHeight="1">
      <c r="B313" s="222"/>
      <c r="C313" s="282"/>
      <c r="D313" s="286"/>
      <c r="E313" s="106">
        <v>4</v>
      </c>
      <c r="F313" s="109" t="s">
        <v>228</v>
      </c>
      <c r="G313" s="29" t="s">
        <v>229</v>
      </c>
      <c r="H313" s="175">
        <v>47527112</v>
      </c>
      <c r="I313" s="25">
        <f t="shared" ref="I313" si="615">IFERROR(H313/H315,"-")</f>
        <v>4.9719518012112759E-2</v>
      </c>
      <c r="J313" s="113">
        <v>1337</v>
      </c>
      <c r="K313" s="25">
        <f t="shared" ref="K313" si="616">IFERROR(J313/J315,"-")</f>
        <v>0.41964846202134337</v>
      </c>
      <c r="L313" s="113">
        <f t="shared" si="522"/>
        <v>35547.578160059835</v>
      </c>
      <c r="M313" s="25">
        <f t="shared" si="612"/>
        <v>5.8353701117318434E-2</v>
      </c>
      <c r="P313" s="41"/>
      <c r="Q313" s="41"/>
      <c r="R313" s="41"/>
    </row>
    <row r="314" spans="2:18" ht="24.95" customHeight="1">
      <c r="B314" s="222"/>
      <c r="C314" s="282"/>
      <c r="D314" s="286"/>
      <c r="E314" s="107">
        <v>5</v>
      </c>
      <c r="F314" s="110" t="s">
        <v>212</v>
      </c>
      <c r="G314" s="30" t="s">
        <v>213</v>
      </c>
      <c r="H314" s="176">
        <v>68551169</v>
      </c>
      <c r="I314" s="40">
        <f t="shared" ref="I314" si="617">IFERROR(H314/H315,"-")</f>
        <v>7.1713406062772878E-2</v>
      </c>
      <c r="J314" s="114">
        <v>1335</v>
      </c>
      <c r="K314" s="40">
        <f t="shared" ref="K314" si="618">IFERROR(J314/J315,"-")</f>
        <v>0.41902071563088511</v>
      </c>
      <c r="L314" s="114">
        <f t="shared" si="522"/>
        <v>51349.190262172284</v>
      </c>
      <c r="M314" s="40">
        <f t="shared" si="612"/>
        <v>5.8266410614525137E-2</v>
      </c>
      <c r="P314" s="41"/>
      <c r="Q314" s="41"/>
      <c r="R314" s="41"/>
    </row>
    <row r="315" spans="2:18" ht="24.95" customHeight="1">
      <c r="B315" s="223"/>
      <c r="C315" s="283"/>
      <c r="D315" s="287"/>
      <c r="E315" s="125" t="s">
        <v>107</v>
      </c>
      <c r="F315" s="31"/>
      <c r="G315" s="32"/>
      <c r="H315" s="177">
        <v>955904520</v>
      </c>
      <c r="I315" s="26" t="s">
        <v>196</v>
      </c>
      <c r="J315" s="142">
        <v>3186</v>
      </c>
      <c r="K315" s="26" t="s">
        <v>105</v>
      </c>
      <c r="L315" s="142">
        <f t="shared" si="522"/>
        <v>300032.80602636538</v>
      </c>
      <c r="M315" s="26">
        <f t="shared" si="612"/>
        <v>0.13905377094972068</v>
      </c>
      <c r="P315" s="41"/>
      <c r="Q315" s="41"/>
      <c r="R315" s="41"/>
    </row>
    <row r="316" spans="2:18" ht="24.95" customHeight="1">
      <c r="B316" s="247">
        <v>53</v>
      </c>
      <c r="C316" s="281" t="s">
        <v>20</v>
      </c>
      <c r="D316" s="285">
        <f t="shared" ref="D316" si="619">VLOOKUP(C316,$Q$4:$R$77,2,FALSE)</f>
        <v>12794</v>
      </c>
      <c r="E316" s="105">
        <v>1</v>
      </c>
      <c r="F316" s="108" t="s">
        <v>208</v>
      </c>
      <c r="G316" s="111" t="s">
        <v>209</v>
      </c>
      <c r="H316" s="174">
        <v>57360729</v>
      </c>
      <c r="I316" s="24">
        <f t="shared" ref="I316" si="620">IFERROR(H316/H321,"-")</f>
        <v>0.15022805381584489</v>
      </c>
      <c r="J316" s="112">
        <v>985</v>
      </c>
      <c r="K316" s="24">
        <f t="shared" ref="K316" si="621">IFERROR(J316/J321,"-")</f>
        <v>0.70965417867435154</v>
      </c>
      <c r="L316" s="112">
        <f t="shared" si="522"/>
        <v>58234.242639593911</v>
      </c>
      <c r="M316" s="24">
        <f>IFERROR(J316/$R$56,0)</f>
        <v>7.698921369391902E-2</v>
      </c>
      <c r="P316" s="41"/>
      <c r="Q316" s="41"/>
      <c r="R316" s="41"/>
    </row>
    <row r="317" spans="2:18" ht="24.95" customHeight="1">
      <c r="B317" s="222"/>
      <c r="C317" s="282"/>
      <c r="D317" s="286"/>
      <c r="E317" s="106">
        <v>2</v>
      </c>
      <c r="F317" s="109" t="s">
        <v>210</v>
      </c>
      <c r="G317" s="28" t="s">
        <v>211</v>
      </c>
      <c r="H317" s="175">
        <v>31663530</v>
      </c>
      <c r="I317" s="25">
        <f t="shared" ref="I317" si="622">IFERROR(H317/H321,"-")</f>
        <v>8.2926953191958558E-2</v>
      </c>
      <c r="J317" s="113">
        <v>858</v>
      </c>
      <c r="K317" s="25">
        <f t="shared" ref="K317" si="623">IFERROR(J317/J321,"-")</f>
        <v>0.61815561959654175</v>
      </c>
      <c r="L317" s="113">
        <f t="shared" si="522"/>
        <v>36903.881118881116</v>
      </c>
      <c r="M317" s="25">
        <f t="shared" ref="M317:M321" si="624">IFERROR(J317/$R$56,0)</f>
        <v>6.7062685633890881E-2</v>
      </c>
      <c r="P317" s="41"/>
      <c r="Q317" s="41"/>
      <c r="R317" s="41"/>
    </row>
    <row r="318" spans="2:18" ht="24.95" customHeight="1">
      <c r="B318" s="222"/>
      <c r="C318" s="282"/>
      <c r="D318" s="286"/>
      <c r="E318" s="106">
        <v>3</v>
      </c>
      <c r="F318" s="109" t="s">
        <v>206</v>
      </c>
      <c r="G318" s="29" t="s">
        <v>207</v>
      </c>
      <c r="H318" s="175">
        <v>54195563</v>
      </c>
      <c r="I318" s="25">
        <f t="shared" ref="I318" si="625">IFERROR(H318/H321,"-")</f>
        <v>0.14193846725595158</v>
      </c>
      <c r="J318" s="113">
        <v>650</v>
      </c>
      <c r="K318" s="25">
        <f t="shared" ref="K318" si="626">IFERROR(J318/J321,"-")</f>
        <v>0.46829971181556196</v>
      </c>
      <c r="L318" s="113">
        <f t="shared" si="522"/>
        <v>83377.789230769224</v>
      </c>
      <c r="M318" s="25">
        <f t="shared" si="624"/>
        <v>5.0805064874159762E-2</v>
      </c>
      <c r="P318" s="41"/>
      <c r="Q318" s="41"/>
      <c r="R318" s="41"/>
    </row>
    <row r="319" spans="2:18" ht="24.95" customHeight="1">
      <c r="B319" s="222"/>
      <c r="C319" s="282"/>
      <c r="D319" s="286"/>
      <c r="E319" s="106">
        <v>4</v>
      </c>
      <c r="F319" s="109" t="s">
        <v>228</v>
      </c>
      <c r="G319" s="29" t="s">
        <v>229</v>
      </c>
      <c r="H319" s="175">
        <v>20761718</v>
      </c>
      <c r="I319" s="25">
        <f t="shared" ref="I319" si="627">IFERROR(H319/H321,"-")</f>
        <v>5.4375049679256965E-2</v>
      </c>
      <c r="J319" s="113">
        <v>640</v>
      </c>
      <c r="K319" s="25">
        <f t="shared" ref="K319" si="628">IFERROR(J319/J321,"-")</f>
        <v>0.4610951008645533</v>
      </c>
      <c r="L319" s="113">
        <f t="shared" si="522"/>
        <v>32440.184375000001</v>
      </c>
      <c r="M319" s="25">
        <f t="shared" si="624"/>
        <v>5.0023448491480382E-2</v>
      </c>
      <c r="P319" s="41"/>
      <c r="Q319" s="41"/>
      <c r="R319" s="41"/>
    </row>
    <row r="320" spans="2:18" ht="24.95" customHeight="1">
      <c r="B320" s="222"/>
      <c r="C320" s="282"/>
      <c r="D320" s="286"/>
      <c r="E320" s="107">
        <v>5</v>
      </c>
      <c r="F320" s="110" t="s">
        <v>212</v>
      </c>
      <c r="G320" s="30" t="s">
        <v>213</v>
      </c>
      <c r="H320" s="176">
        <v>27067502</v>
      </c>
      <c r="I320" s="40">
        <f t="shared" ref="I320" si="629">IFERROR(H320/H321,"-")</f>
        <v>7.088993145670254E-2</v>
      </c>
      <c r="J320" s="114">
        <v>615</v>
      </c>
      <c r="K320" s="40">
        <f t="shared" ref="K320" si="630">IFERROR(J320/J321,"-")</f>
        <v>0.4430835734870317</v>
      </c>
      <c r="L320" s="114">
        <f t="shared" si="522"/>
        <v>44012.198373983738</v>
      </c>
      <c r="M320" s="40">
        <f t="shared" si="624"/>
        <v>4.8069407534781929E-2</v>
      </c>
      <c r="P320" s="41"/>
      <c r="Q320" s="41"/>
      <c r="R320" s="41"/>
    </row>
    <row r="321" spans="2:18" ht="24.95" customHeight="1">
      <c r="B321" s="223"/>
      <c r="C321" s="283"/>
      <c r="D321" s="287"/>
      <c r="E321" s="125" t="s">
        <v>107</v>
      </c>
      <c r="F321" s="31"/>
      <c r="G321" s="32"/>
      <c r="H321" s="177">
        <v>381824350</v>
      </c>
      <c r="I321" s="26" t="s">
        <v>196</v>
      </c>
      <c r="J321" s="142">
        <v>1388</v>
      </c>
      <c r="K321" s="26" t="s">
        <v>105</v>
      </c>
      <c r="L321" s="142">
        <f t="shared" si="522"/>
        <v>275089.58933717577</v>
      </c>
      <c r="M321" s="26">
        <f t="shared" si="624"/>
        <v>0.10848835391589808</v>
      </c>
      <c r="P321" s="41"/>
      <c r="Q321" s="41"/>
      <c r="R321" s="41"/>
    </row>
    <row r="322" spans="2:18" ht="24.95" customHeight="1">
      <c r="B322" s="247">
        <v>54</v>
      </c>
      <c r="C322" s="281" t="s">
        <v>25</v>
      </c>
      <c r="D322" s="285">
        <f t="shared" ref="D322" si="631">VLOOKUP(C322,$Q$4:$R$77,2,FALSE)</f>
        <v>21237</v>
      </c>
      <c r="E322" s="105">
        <v>1</v>
      </c>
      <c r="F322" s="108" t="s">
        <v>208</v>
      </c>
      <c r="G322" s="111" t="s">
        <v>209</v>
      </c>
      <c r="H322" s="174">
        <v>111450133</v>
      </c>
      <c r="I322" s="24">
        <f t="shared" ref="I322" si="632">IFERROR(H322/H327,"-")</f>
        <v>0.15139712825325144</v>
      </c>
      <c r="J322" s="112">
        <v>1854</v>
      </c>
      <c r="K322" s="24">
        <f t="shared" ref="K322" si="633">IFERROR(J322/J327,"-")</f>
        <v>0.73747016706443913</v>
      </c>
      <c r="L322" s="112">
        <f t="shared" si="522"/>
        <v>60113.340345199569</v>
      </c>
      <c r="M322" s="24">
        <f>IFERROR(J322/$R$57,0)</f>
        <v>8.7300466167537782E-2</v>
      </c>
      <c r="P322" s="41"/>
      <c r="Q322" s="41"/>
      <c r="R322" s="41"/>
    </row>
    <row r="323" spans="2:18" ht="24.95" customHeight="1">
      <c r="B323" s="222"/>
      <c r="C323" s="282"/>
      <c r="D323" s="286"/>
      <c r="E323" s="106">
        <v>2</v>
      </c>
      <c r="F323" s="109" t="s">
        <v>210</v>
      </c>
      <c r="G323" s="28" t="s">
        <v>211</v>
      </c>
      <c r="H323" s="175">
        <v>57172238</v>
      </c>
      <c r="I323" s="25">
        <f t="shared" ref="I323" si="634">IFERROR(H323/H327,"-")</f>
        <v>7.7664444321582066E-2</v>
      </c>
      <c r="J323" s="113">
        <v>1549</v>
      </c>
      <c r="K323" s="25">
        <f t="shared" ref="K323" si="635">IFERROR(J323/J327,"-")</f>
        <v>0.61614956245027841</v>
      </c>
      <c r="L323" s="113">
        <f t="shared" si="522"/>
        <v>36909.127178825045</v>
      </c>
      <c r="M323" s="25">
        <f t="shared" ref="M323:M327" si="636">IFERROR(J323/$R$57,0)</f>
        <v>7.2938738993266472E-2</v>
      </c>
      <c r="P323" s="41"/>
      <c r="Q323" s="41"/>
      <c r="R323" s="41"/>
    </row>
    <row r="324" spans="2:18" ht="24.95" customHeight="1">
      <c r="B324" s="222"/>
      <c r="C324" s="282"/>
      <c r="D324" s="286"/>
      <c r="E324" s="106">
        <v>3</v>
      </c>
      <c r="F324" s="109" t="s">
        <v>206</v>
      </c>
      <c r="G324" s="29" t="s">
        <v>207</v>
      </c>
      <c r="H324" s="175">
        <v>128512307</v>
      </c>
      <c r="I324" s="25">
        <f t="shared" ref="I324" si="637">IFERROR(H324/H327,"-")</f>
        <v>0.17457488565760818</v>
      </c>
      <c r="J324" s="113">
        <v>1254</v>
      </c>
      <c r="K324" s="25">
        <f t="shared" ref="K324" si="638">IFERROR(J324/J327,"-")</f>
        <v>0.49880668257756561</v>
      </c>
      <c r="L324" s="113">
        <f t="shared" si="522"/>
        <v>102481.90350877192</v>
      </c>
      <c r="M324" s="25">
        <f t="shared" si="636"/>
        <v>5.9047888119790934E-2</v>
      </c>
      <c r="P324" s="41"/>
      <c r="Q324" s="41"/>
      <c r="R324" s="41"/>
    </row>
    <row r="325" spans="2:18" ht="24.95" customHeight="1">
      <c r="B325" s="222"/>
      <c r="C325" s="282"/>
      <c r="D325" s="286"/>
      <c r="E325" s="106">
        <v>4</v>
      </c>
      <c r="F325" s="109" t="s">
        <v>212</v>
      </c>
      <c r="G325" s="29" t="s">
        <v>213</v>
      </c>
      <c r="H325" s="175">
        <v>55296938</v>
      </c>
      <c r="I325" s="25">
        <f t="shared" ref="I325" si="639">IFERROR(H325/H327,"-")</f>
        <v>7.5116981820004577E-2</v>
      </c>
      <c r="J325" s="113">
        <v>1144</v>
      </c>
      <c r="K325" s="25">
        <f t="shared" ref="K325" si="640">IFERROR(J325/J327,"-")</f>
        <v>0.45505171042163883</v>
      </c>
      <c r="L325" s="113">
        <f t="shared" si="522"/>
        <v>48336.484265734267</v>
      </c>
      <c r="M325" s="25">
        <f t="shared" si="636"/>
        <v>5.3868248811037342E-2</v>
      </c>
      <c r="P325" s="41"/>
      <c r="Q325" s="41"/>
      <c r="R325" s="41"/>
    </row>
    <row r="326" spans="2:18" ht="24.95" customHeight="1">
      <c r="B326" s="222"/>
      <c r="C326" s="282"/>
      <c r="D326" s="286"/>
      <c r="E326" s="107">
        <v>5</v>
      </c>
      <c r="F326" s="110" t="s">
        <v>228</v>
      </c>
      <c r="G326" s="30" t="s">
        <v>229</v>
      </c>
      <c r="H326" s="176">
        <v>41874290</v>
      </c>
      <c r="I326" s="40">
        <f t="shared" ref="I326" si="641">IFERROR(H326/H327,"-")</f>
        <v>5.6883263240644528E-2</v>
      </c>
      <c r="J326" s="114">
        <v>1130</v>
      </c>
      <c r="K326" s="40">
        <f t="shared" ref="K326" si="642">IFERROR(J326/J327,"-")</f>
        <v>0.44948289578361178</v>
      </c>
      <c r="L326" s="114">
        <f t="shared" si="522"/>
        <v>37056.893805309737</v>
      </c>
      <c r="M326" s="40">
        <f t="shared" si="636"/>
        <v>5.320902198992325E-2</v>
      </c>
      <c r="P326" s="41"/>
      <c r="Q326" s="41"/>
      <c r="R326" s="41"/>
    </row>
    <row r="327" spans="2:18" ht="24.95" customHeight="1">
      <c r="B327" s="223"/>
      <c r="C327" s="283"/>
      <c r="D327" s="287"/>
      <c r="E327" s="125" t="s">
        <v>107</v>
      </c>
      <c r="F327" s="31"/>
      <c r="G327" s="32"/>
      <c r="H327" s="177">
        <v>736144300</v>
      </c>
      <c r="I327" s="26" t="s">
        <v>196</v>
      </c>
      <c r="J327" s="142">
        <v>2514</v>
      </c>
      <c r="K327" s="26" t="s">
        <v>105</v>
      </c>
      <c r="L327" s="142">
        <f t="shared" si="522"/>
        <v>292817.93953858392</v>
      </c>
      <c r="M327" s="26">
        <f t="shared" si="636"/>
        <v>0.11837830202005933</v>
      </c>
      <c r="P327" s="41"/>
      <c r="Q327" s="41"/>
      <c r="R327" s="41"/>
    </row>
    <row r="328" spans="2:18" ht="24.95" customHeight="1">
      <c r="B328" s="247">
        <v>55</v>
      </c>
      <c r="C328" s="281" t="s">
        <v>16</v>
      </c>
      <c r="D328" s="285">
        <f t="shared" ref="D328" si="643">VLOOKUP(C328,$Q$4:$R$77,2,FALSE)</f>
        <v>21975</v>
      </c>
      <c r="E328" s="105">
        <v>1</v>
      </c>
      <c r="F328" s="108" t="s">
        <v>208</v>
      </c>
      <c r="G328" s="111" t="s">
        <v>209</v>
      </c>
      <c r="H328" s="174">
        <v>90614800</v>
      </c>
      <c r="I328" s="24">
        <f t="shared" ref="I328" si="644">IFERROR(H328/H333,"-")</f>
        <v>0.15049410721638068</v>
      </c>
      <c r="J328" s="112">
        <v>1517</v>
      </c>
      <c r="K328" s="24">
        <f t="shared" ref="K328" si="645">IFERROR(J328/J333,"-")</f>
        <v>0.73038035628310061</v>
      </c>
      <c r="L328" s="112">
        <f t="shared" si="522"/>
        <v>59732.893869479238</v>
      </c>
      <c r="M328" s="24">
        <f>IFERROR(J328/$R$58,0)</f>
        <v>6.9032992036405005E-2</v>
      </c>
      <c r="P328" s="41"/>
      <c r="Q328" s="41"/>
      <c r="R328" s="41"/>
    </row>
    <row r="329" spans="2:18" ht="24.95" customHeight="1">
      <c r="B329" s="222"/>
      <c r="C329" s="282"/>
      <c r="D329" s="286"/>
      <c r="E329" s="106">
        <v>2</v>
      </c>
      <c r="F329" s="109" t="s">
        <v>210</v>
      </c>
      <c r="G329" s="28" t="s">
        <v>211</v>
      </c>
      <c r="H329" s="175">
        <v>49297917</v>
      </c>
      <c r="I329" s="25">
        <f t="shared" ref="I329" si="646">IFERROR(H329/H333,"-")</f>
        <v>8.1874550366410739E-2</v>
      </c>
      <c r="J329" s="113">
        <v>1312</v>
      </c>
      <c r="K329" s="25">
        <f t="shared" ref="K329" si="647">IFERROR(J329/J333,"-")</f>
        <v>0.6316803081367357</v>
      </c>
      <c r="L329" s="113">
        <f t="shared" si="522"/>
        <v>37574.631859756097</v>
      </c>
      <c r="M329" s="25">
        <f t="shared" ref="M329:M333" si="648">IFERROR(J329/$R$58,0)</f>
        <v>5.9704209328782711E-2</v>
      </c>
      <c r="P329" s="41"/>
      <c r="Q329" s="41"/>
      <c r="R329" s="41"/>
    </row>
    <row r="330" spans="2:18" ht="24.95" customHeight="1">
      <c r="B330" s="222"/>
      <c r="C330" s="282"/>
      <c r="D330" s="286"/>
      <c r="E330" s="106">
        <v>3</v>
      </c>
      <c r="F330" s="109" t="s">
        <v>206</v>
      </c>
      <c r="G330" s="29" t="s">
        <v>207</v>
      </c>
      <c r="H330" s="175">
        <v>95823973</v>
      </c>
      <c r="I330" s="25">
        <f t="shared" ref="I330" si="649">IFERROR(H330/H333,"-")</f>
        <v>0.15914556194530657</v>
      </c>
      <c r="J330" s="113">
        <v>1083</v>
      </c>
      <c r="K330" s="25">
        <f t="shared" ref="K330" si="650">IFERROR(J330/J333,"-")</f>
        <v>0.52142513240250365</v>
      </c>
      <c r="L330" s="113">
        <f t="shared" ref="L330:L393" si="651">IFERROR(H330/J330,"-")</f>
        <v>88480.122807017542</v>
      </c>
      <c r="M330" s="25">
        <f t="shared" si="648"/>
        <v>4.9283276450511948E-2</v>
      </c>
      <c r="P330" s="41"/>
      <c r="Q330" s="41"/>
      <c r="R330" s="41"/>
    </row>
    <row r="331" spans="2:18" ht="24.95" customHeight="1">
      <c r="B331" s="222"/>
      <c r="C331" s="282"/>
      <c r="D331" s="286"/>
      <c r="E331" s="106">
        <v>4</v>
      </c>
      <c r="F331" s="109" t="s">
        <v>228</v>
      </c>
      <c r="G331" s="29" t="s">
        <v>229</v>
      </c>
      <c r="H331" s="175">
        <v>37054148</v>
      </c>
      <c r="I331" s="25">
        <f t="shared" ref="I331" si="652">IFERROR(H331/H333,"-")</f>
        <v>6.1539957290902121E-2</v>
      </c>
      <c r="J331" s="113">
        <v>961</v>
      </c>
      <c r="K331" s="25">
        <f t="shared" ref="K331" si="653">IFERROR(J331/J333,"-")</f>
        <v>0.46268656716417911</v>
      </c>
      <c r="L331" s="113">
        <f t="shared" si="651"/>
        <v>38557.906347554628</v>
      </c>
      <c r="M331" s="25">
        <f t="shared" si="648"/>
        <v>4.3731513083048922E-2</v>
      </c>
      <c r="P331" s="41"/>
      <c r="Q331" s="41"/>
      <c r="R331" s="41"/>
    </row>
    <row r="332" spans="2:18" ht="24.95" customHeight="1">
      <c r="B332" s="222"/>
      <c r="C332" s="282"/>
      <c r="D332" s="286"/>
      <c r="E332" s="107">
        <v>5</v>
      </c>
      <c r="F332" s="110" t="s">
        <v>212</v>
      </c>
      <c r="G332" s="30" t="s">
        <v>213</v>
      </c>
      <c r="H332" s="176">
        <v>48989276</v>
      </c>
      <c r="I332" s="40">
        <f t="shared" ref="I332" si="654">IFERROR(H332/H333,"-")</f>
        <v>8.1361955826165983E-2</v>
      </c>
      <c r="J332" s="114">
        <v>879</v>
      </c>
      <c r="K332" s="40">
        <f t="shared" ref="K332" si="655">IFERROR(J332/J333,"-")</f>
        <v>0.42320654790563311</v>
      </c>
      <c r="L332" s="114">
        <f t="shared" si="651"/>
        <v>55732.96473265074</v>
      </c>
      <c r="M332" s="40">
        <f t="shared" si="648"/>
        <v>0.04</v>
      </c>
      <c r="P332" s="41"/>
      <c r="Q332" s="41"/>
      <c r="R332" s="41"/>
    </row>
    <row r="333" spans="2:18" ht="24.95" customHeight="1">
      <c r="B333" s="223"/>
      <c r="C333" s="283"/>
      <c r="D333" s="287"/>
      <c r="E333" s="125" t="s">
        <v>107</v>
      </c>
      <c r="F333" s="31"/>
      <c r="G333" s="32"/>
      <c r="H333" s="177">
        <v>602115270</v>
      </c>
      <c r="I333" s="26" t="s">
        <v>196</v>
      </c>
      <c r="J333" s="142">
        <v>2077</v>
      </c>
      <c r="K333" s="26" t="s">
        <v>105</v>
      </c>
      <c r="L333" s="142">
        <f t="shared" si="651"/>
        <v>289896.61531054403</v>
      </c>
      <c r="M333" s="26">
        <f t="shared" si="648"/>
        <v>9.45164960182025E-2</v>
      </c>
      <c r="P333" s="41"/>
      <c r="Q333" s="41"/>
      <c r="R333" s="41"/>
    </row>
    <row r="334" spans="2:18" ht="24.95" customHeight="1">
      <c r="B334" s="247">
        <v>56</v>
      </c>
      <c r="C334" s="281" t="s">
        <v>10</v>
      </c>
      <c r="D334" s="285">
        <f t="shared" ref="D334" si="656">VLOOKUP(C334,$Q$4:$R$77,2,FALSE)</f>
        <v>14205</v>
      </c>
      <c r="E334" s="105">
        <v>1</v>
      </c>
      <c r="F334" s="108" t="s">
        <v>208</v>
      </c>
      <c r="G334" s="111" t="s">
        <v>209</v>
      </c>
      <c r="H334" s="174">
        <v>61521963</v>
      </c>
      <c r="I334" s="24">
        <f t="shared" ref="I334" si="657">IFERROR(H334/H339,"-")</f>
        <v>0.15057840012470783</v>
      </c>
      <c r="J334" s="112">
        <v>1017</v>
      </c>
      <c r="K334" s="24">
        <f t="shared" ref="K334" si="658">IFERROR(J334/J339,"-")</f>
        <v>0.68163538873994634</v>
      </c>
      <c r="L334" s="112">
        <f t="shared" si="651"/>
        <v>60493.572271386431</v>
      </c>
      <c r="M334" s="24">
        <f>IFERROR(J334/$R$59,0)</f>
        <v>7.1594508975712776E-2</v>
      </c>
      <c r="P334" s="41"/>
      <c r="Q334" s="41"/>
      <c r="R334" s="41"/>
    </row>
    <row r="335" spans="2:18" ht="24.95" customHeight="1">
      <c r="B335" s="222"/>
      <c r="C335" s="282"/>
      <c r="D335" s="286"/>
      <c r="E335" s="106">
        <v>2</v>
      </c>
      <c r="F335" s="109" t="s">
        <v>210</v>
      </c>
      <c r="G335" s="28" t="s">
        <v>211</v>
      </c>
      <c r="H335" s="175">
        <v>30105422</v>
      </c>
      <c r="I335" s="25">
        <f t="shared" ref="I335" si="659">IFERROR(H335/H339,"-")</f>
        <v>7.3684682002737492E-2</v>
      </c>
      <c r="J335" s="113">
        <v>880</v>
      </c>
      <c r="K335" s="25">
        <f t="shared" ref="K335" si="660">IFERROR(J335/J339,"-")</f>
        <v>0.58981233243967823</v>
      </c>
      <c r="L335" s="113">
        <f t="shared" si="651"/>
        <v>34210.706818181818</v>
      </c>
      <c r="M335" s="25">
        <f t="shared" ref="M335:M339" si="661">IFERROR(J335/$R$59,0)</f>
        <v>6.1950017599436816E-2</v>
      </c>
      <c r="P335" s="41"/>
      <c r="Q335" s="41"/>
      <c r="R335" s="41"/>
    </row>
    <row r="336" spans="2:18" ht="24.95" customHeight="1">
      <c r="B336" s="222"/>
      <c r="C336" s="282"/>
      <c r="D336" s="286"/>
      <c r="E336" s="106">
        <v>3</v>
      </c>
      <c r="F336" s="109" t="s">
        <v>206</v>
      </c>
      <c r="G336" s="29" t="s">
        <v>207</v>
      </c>
      <c r="H336" s="175">
        <v>61036110</v>
      </c>
      <c r="I336" s="25">
        <f t="shared" ref="I336" si="662">IFERROR(H336/H339,"-")</f>
        <v>0.14938924809072951</v>
      </c>
      <c r="J336" s="113">
        <v>705</v>
      </c>
      <c r="K336" s="25">
        <f t="shared" ref="K336" si="663">IFERROR(J336/J339,"-")</f>
        <v>0.47252010723860588</v>
      </c>
      <c r="L336" s="113">
        <f t="shared" si="651"/>
        <v>86576.042553191495</v>
      </c>
      <c r="M336" s="25">
        <f t="shared" si="661"/>
        <v>4.9630411826821541E-2</v>
      </c>
      <c r="P336" s="41"/>
      <c r="Q336" s="41"/>
      <c r="R336" s="41"/>
    </row>
    <row r="337" spans="2:18" ht="24.95" customHeight="1">
      <c r="B337" s="222"/>
      <c r="C337" s="282"/>
      <c r="D337" s="286"/>
      <c r="E337" s="106">
        <v>4</v>
      </c>
      <c r="F337" s="109" t="s">
        <v>212</v>
      </c>
      <c r="G337" s="29" t="s">
        <v>213</v>
      </c>
      <c r="H337" s="175">
        <v>25689042</v>
      </c>
      <c r="I337" s="25">
        <f t="shared" ref="I337" si="664">IFERROR(H337/H339,"-")</f>
        <v>6.2875348192261427E-2</v>
      </c>
      <c r="J337" s="113">
        <v>609</v>
      </c>
      <c r="K337" s="25">
        <f t="shared" ref="K337" si="665">IFERROR(J337/J339,"-")</f>
        <v>0.4081769436997319</v>
      </c>
      <c r="L337" s="113">
        <f t="shared" si="651"/>
        <v>42182.334975369457</v>
      </c>
      <c r="M337" s="25">
        <f t="shared" si="661"/>
        <v>4.2872228088701163E-2</v>
      </c>
      <c r="P337" s="41"/>
      <c r="Q337" s="41"/>
      <c r="R337" s="41"/>
    </row>
    <row r="338" spans="2:18" ht="24.95" customHeight="1">
      <c r="B338" s="222"/>
      <c r="C338" s="282"/>
      <c r="D338" s="286"/>
      <c r="E338" s="107">
        <v>5</v>
      </c>
      <c r="F338" s="110" t="s">
        <v>228</v>
      </c>
      <c r="G338" s="30" t="s">
        <v>229</v>
      </c>
      <c r="H338" s="176">
        <v>18638472</v>
      </c>
      <c r="I338" s="40">
        <f t="shared" ref="I338" si="666">IFERROR(H338/H339,"-")</f>
        <v>4.5618688963633421E-2</v>
      </c>
      <c r="J338" s="114">
        <v>570</v>
      </c>
      <c r="K338" s="40">
        <f t="shared" ref="K338" si="667">IFERROR(J338/J339,"-")</f>
        <v>0.38203753351206432</v>
      </c>
      <c r="L338" s="114">
        <f t="shared" si="651"/>
        <v>32699.073684210525</v>
      </c>
      <c r="M338" s="40">
        <f t="shared" si="661"/>
        <v>4.0126715945089757E-2</v>
      </c>
      <c r="P338" s="41"/>
      <c r="Q338" s="41"/>
      <c r="R338" s="41"/>
    </row>
    <row r="339" spans="2:18" ht="24.95" customHeight="1">
      <c r="B339" s="223"/>
      <c r="C339" s="283"/>
      <c r="D339" s="287"/>
      <c r="E339" s="125" t="s">
        <v>107</v>
      </c>
      <c r="F339" s="31"/>
      <c r="G339" s="32"/>
      <c r="H339" s="177">
        <v>408570970</v>
      </c>
      <c r="I339" s="26" t="s">
        <v>196</v>
      </c>
      <c r="J339" s="142">
        <v>1492</v>
      </c>
      <c r="K339" s="26" t="s">
        <v>105</v>
      </c>
      <c r="L339" s="142">
        <f t="shared" si="651"/>
        <v>273841.13270777481</v>
      </c>
      <c r="M339" s="26">
        <f t="shared" si="661"/>
        <v>0.10503343892995425</v>
      </c>
      <c r="P339" s="41"/>
      <c r="Q339" s="41"/>
      <c r="R339" s="41"/>
    </row>
    <row r="340" spans="2:18" ht="24.95" customHeight="1">
      <c r="B340" s="247">
        <v>57</v>
      </c>
      <c r="C340" s="281" t="s">
        <v>44</v>
      </c>
      <c r="D340" s="285">
        <f t="shared" ref="D340" si="668">VLOOKUP(C340,$Q$4:$R$77,2,FALSE)</f>
        <v>10006</v>
      </c>
      <c r="E340" s="105">
        <v>1</v>
      </c>
      <c r="F340" s="108" t="s">
        <v>208</v>
      </c>
      <c r="G340" s="111" t="s">
        <v>209</v>
      </c>
      <c r="H340" s="174">
        <v>60186253</v>
      </c>
      <c r="I340" s="24">
        <f t="shared" ref="I340" si="669">IFERROR(H340/H345,"-")</f>
        <v>0.16195479471200686</v>
      </c>
      <c r="J340" s="112">
        <v>847</v>
      </c>
      <c r="K340" s="24">
        <f t="shared" ref="K340" si="670">IFERROR(J340/J345,"-")</f>
        <v>0.76790571169537625</v>
      </c>
      <c r="L340" s="112">
        <f t="shared" si="651"/>
        <v>71058.149940968127</v>
      </c>
      <c r="M340" s="24">
        <f>IFERROR(J340/$R$60,0)</f>
        <v>8.4649210473715777E-2</v>
      </c>
      <c r="P340" s="41"/>
      <c r="Q340" s="41"/>
      <c r="R340" s="41"/>
    </row>
    <row r="341" spans="2:18" ht="24.95" customHeight="1">
      <c r="B341" s="222"/>
      <c r="C341" s="282"/>
      <c r="D341" s="286"/>
      <c r="E341" s="106">
        <v>2</v>
      </c>
      <c r="F341" s="109" t="s">
        <v>210</v>
      </c>
      <c r="G341" s="28" t="s">
        <v>211</v>
      </c>
      <c r="H341" s="175">
        <v>29340406</v>
      </c>
      <c r="I341" s="25">
        <f t="shared" ref="I341" si="671">IFERROR(H341/H345,"-")</f>
        <v>7.8951906683689621E-2</v>
      </c>
      <c r="J341" s="113">
        <v>693</v>
      </c>
      <c r="K341" s="25">
        <f t="shared" ref="K341" si="672">IFERROR(J341/J345,"-")</f>
        <v>0.628286491387126</v>
      </c>
      <c r="L341" s="113">
        <f t="shared" si="651"/>
        <v>42338.248196248198</v>
      </c>
      <c r="M341" s="25">
        <f t="shared" ref="M341:M345" si="673">IFERROR(J341/$R$60,0)</f>
        <v>6.9258444933040175E-2</v>
      </c>
      <c r="P341" s="41"/>
      <c r="Q341" s="41"/>
      <c r="R341" s="41"/>
    </row>
    <row r="342" spans="2:18" ht="24.95" customHeight="1">
      <c r="B342" s="222"/>
      <c r="C342" s="282"/>
      <c r="D342" s="286"/>
      <c r="E342" s="106">
        <v>3</v>
      </c>
      <c r="F342" s="109" t="s">
        <v>206</v>
      </c>
      <c r="G342" s="29" t="s">
        <v>207</v>
      </c>
      <c r="H342" s="175">
        <v>64904517</v>
      </c>
      <c r="I342" s="25">
        <f t="shared" ref="I342" si="674">IFERROR(H342/H345,"-")</f>
        <v>0.17465114046253982</v>
      </c>
      <c r="J342" s="113">
        <v>594</v>
      </c>
      <c r="K342" s="25">
        <f t="shared" ref="K342" si="675">IFERROR(J342/J345,"-")</f>
        <v>0.53853127833182235</v>
      </c>
      <c r="L342" s="113">
        <f t="shared" si="651"/>
        <v>109266.86363636363</v>
      </c>
      <c r="M342" s="25">
        <f t="shared" si="673"/>
        <v>5.9364381371177291E-2</v>
      </c>
      <c r="P342" s="41"/>
      <c r="Q342" s="41"/>
      <c r="R342" s="41"/>
    </row>
    <row r="343" spans="2:18" ht="24.95" customHeight="1">
      <c r="B343" s="222"/>
      <c r="C343" s="282"/>
      <c r="D343" s="286"/>
      <c r="E343" s="106">
        <v>4</v>
      </c>
      <c r="F343" s="109" t="s">
        <v>212</v>
      </c>
      <c r="G343" s="29" t="s">
        <v>213</v>
      </c>
      <c r="H343" s="175">
        <v>26375738</v>
      </c>
      <c r="I343" s="25">
        <f t="shared" ref="I343" si="676">IFERROR(H343/H345,"-")</f>
        <v>7.0974300944896471E-2</v>
      </c>
      <c r="J343" s="113">
        <v>503</v>
      </c>
      <c r="K343" s="25">
        <f t="shared" ref="K343" si="677">IFERROR(J343/J345,"-")</f>
        <v>0.45602901178603805</v>
      </c>
      <c r="L343" s="113">
        <f t="shared" si="651"/>
        <v>52436.854870775351</v>
      </c>
      <c r="M343" s="25">
        <f t="shared" si="673"/>
        <v>5.0269838097141716E-2</v>
      </c>
      <c r="P343" s="41"/>
      <c r="Q343" s="41"/>
      <c r="R343" s="41"/>
    </row>
    <row r="344" spans="2:18" ht="24.95" customHeight="1">
      <c r="B344" s="222"/>
      <c r="C344" s="282"/>
      <c r="D344" s="286"/>
      <c r="E344" s="107">
        <v>5</v>
      </c>
      <c r="F344" s="110" t="s">
        <v>232</v>
      </c>
      <c r="G344" s="30" t="s">
        <v>233</v>
      </c>
      <c r="H344" s="176">
        <v>8932247</v>
      </c>
      <c r="I344" s="40">
        <f t="shared" ref="I344" si="678">IFERROR(H344/H345,"-")</f>
        <v>2.4035725055054333E-2</v>
      </c>
      <c r="J344" s="114">
        <v>503</v>
      </c>
      <c r="K344" s="40">
        <f t="shared" ref="K344" si="679">IFERROR(J344/J345,"-")</f>
        <v>0.45602901178603805</v>
      </c>
      <c r="L344" s="114">
        <f t="shared" si="651"/>
        <v>17757.946322067593</v>
      </c>
      <c r="M344" s="40">
        <f t="shared" si="673"/>
        <v>5.0269838097141716E-2</v>
      </c>
      <c r="P344" s="41"/>
      <c r="Q344" s="41"/>
      <c r="R344" s="41"/>
    </row>
    <row r="345" spans="2:18" ht="24.95" customHeight="1">
      <c r="B345" s="223"/>
      <c r="C345" s="283"/>
      <c r="D345" s="287"/>
      <c r="E345" s="125" t="s">
        <v>107</v>
      </c>
      <c r="F345" s="31"/>
      <c r="G345" s="32"/>
      <c r="H345" s="177">
        <v>371623780</v>
      </c>
      <c r="I345" s="26" t="s">
        <v>196</v>
      </c>
      <c r="J345" s="142">
        <v>1103</v>
      </c>
      <c r="K345" s="26" t="s">
        <v>105</v>
      </c>
      <c r="L345" s="142">
        <f t="shared" si="651"/>
        <v>336920.92475067999</v>
      </c>
      <c r="M345" s="26">
        <f t="shared" si="673"/>
        <v>0.11023385968418949</v>
      </c>
      <c r="P345" s="41"/>
      <c r="Q345" s="41"/>
      <c r="R345" s="41"/>
    </row>
    <row r="346" spans="2:18" ht="24.95" customHeight="1">
      <c r="B346" s="247">
        <v>58</v>
      </c>
      <c r="C346" s="281" t="s">
        <v>26</v>
      </c>
      <c r="D346" s="285">
        <f t="shared" ref="D346" si="680">VLOOKUP(C346,$Q$4:$R$77,2,FALSE)</f>
        <v>11734</v>
      </c>
      <c r="E346" s="105">
        <v>1</v>
      </c>
      <c r="F346" s="108" t="s">
        <v>208</v>
      </c>
      <c r="G346" s="111" t="s">
        <v>209</v>
      </c>
      <c r="H346" s="174">
        <v>67906573</v>
      </c>
      <c r="I346" s="24">
        <f t="shared" ref="I346" si="681">IFERROR(H346/H351,"-")</f>
        <v>0.14550786349949352</v>
      </c>
      <c r="J346" s="112">
        <v>1066</v>
      </c>
      <c r="K346" s="24">
        <f t="shared" ref="K346" si="682">IFERROR(J346/J351,"-")</f>
        <v>0.70924817032601462</v>
      </c>
      <c r="L346" s="112">
        <f t="shared" si="651"/>
        <v>63702.226078799249</v>
      </c>
      <c r="M346" s="24">
        <f>IFERROR(J346/$R$61,0)</f>
        <v>9.0847110959604571E-2</v>
      </c>
      <c r="P346" s="41"/>
      <c r="Q346" s="41"/>
      <c r="R346" s="41"/>
    </row>
    <row r="347" spans="2:18" ht="24.95" customHeight="1">
      <c r="B347" s="222"/>
      <c r="C347" s="282"/>
      <c r="D347" s="286"/>
      <c r="E347" s="106">
        <v>2</v>
      </c>
      <c r="F347" s="109" t="s">
        <v>210</v>
      </c>
      <c r="G347" s="28" t="s">
        <v>211</v>
      </c>
      <c r="H347" s="175">
        <v>40248525</v>
      </c>
      <c r="I347" s="25">
        <f t="shared" ref="I347" si="683">IFERROR(H347/H351,"-")</f>
        <v>8.6243151774953397E-2</v>
      </c>
      <c r="J347" s="113">
        <v>935</v>
      </c>
      <c r="K347" s="25">
        <f t="shared" ref="K347" si="684">IFERROR(J347/J351,"-")</f>
        <v>0.62208915502328677</v>
      </c>
      <c r="L347" s="113">
        <f t="shared" si="651"/>
        <v>43046.550802139034</v>
      </c>
      <c r="M347" s="25">
        <f t="shared" ref="M347:M351" si="685">IFERROR(J347/$R$61,0)</f>
        <v>7.9682972558377363E-2</v>
      </c>
      <c r="P347" s="41"/>
      <c r="Q347" s="41"/>
      <c r="R347" s="41"/>
    </row>
    <row r="348" spans="2:18" ht="24.95" customHeight="1">
      <c r="B348" s="222"/>
      <c r="C348" s="282"/>
      <c r="D348" s="286"/>
      <c r="E348" s="106">
        <v>3</v>
      </c>
      <c r="F348" s="109" t="s">
        <v>206</v>
      </c>
      <c r="G348" s="29" t="s">
        <v>207</v>
      </c>
      <c r="H348" s="175">
        <v>63376125</v>
      </c>
      <c r="I348" s="25">
        <f t="shared" ref="I348" si="686">IFERROR(H348/H351,"-")</f>
        <v>0.13580017571534406</v>
      </c>
      <c r="J348" s="113">
        <v>738</v>
      </c>
      <c r="K348" s="25">
        <f t="shared" ref="K348" si="687">IFERROR(J348/J351,"-")</f>
        <v>0.49101796407185627</v>
      </c>
      <c r="L348" s="113">
        <f t="shared" si="651"/>
        <v>85875.508130081304</v>
      </c>
      <c r="M348" s="25">
        <f t="shared" si="685"/>
        <v>6.2894153741264697E-2</v>
      </c>
      <c r="P348" s="41"/>
      <c r="Q348" s="41"/>
      <c r="R348" s="41"/>
    </row>
    <row r="349" spans="2:18" ht="24.95" customHeight="1">
      <c r="B349" s="222"/>
      <c r="C349" s="282"/>
      <c r="D349" s="286"/>
      <c r="E349" s="106">
        <v>4</v>
      </c>
      <c r="F349" s="109" t="s">
        <v>228</v>
      </c>
      <c r="G349" s="29" t="s">
        <v>229</v>
      </c>
      <c r="H349" s="175">
        <v>28409515</v>
      </c>
      <c r="I349" s="25">
        <f t="shared" ref="I349" si="688">IFERROR(H349/H351,"-")</f>
        <v>6.0874929304808437E-2</v>
      </c>
      <c r="J349" s="113">
        <v>662</v>
      </c>
      <c r="K349" s="25">
        <f t="shared" ref="K349" si="689">IFERROR(J349/J351,"-")</f>
        <v>0.44045242847638055</v>
      </c>
      <c r="L349" s="113">
        <f t="shared" si="651"/>
        <v>42914.6752265861</v>
      </c>
      <c r="M349" s="25">
        <f t="shared" si="685"/>
        <v>5.6417249019942051E-2</v>
      </c>
      <c r="P349" s="41"/>
      <c r="Q349" s="41"/>
      <c r="R349" s="41"/>
    </row>
    <row r="350" spans="2:18" ht="24.95" customHeight="1">
      <c r="B350" s="222"/>
      <c r="C350" s="282"/>
      <c r="D350" s="286"/>
      <c r="E350" s="107">
        <v>5</v>
      </c>
      <c r="F350" s="110" t="s">
        <v>232</v>
      </c>
      <c r="G350" s="30" t="s">
        <v>233</v>
      </c>
      <c r="H350" s="176">
        <v>12090975</v>
      </c>
      <c r="I350" s="40">
        <f t="shared" ref="I350" si="690">IFERROR(H350/H351,"-")</f>
        <v>2.5908124385481634E-2</v>
      </c>
      <c r="J350" s="114">
        <v>635</v>
      </c>
      <c r="K350" s="40">
        <f t="shared" ref="K350" si="691">IFERROR(J350/J351,"-")</f>
        <v>0.42248835662009315</v>
      </c>
      <c r="L350" s="114">
        <f t="shared" si="651"/>
        <v>19040.905511811023</v>
      </c>
      <c r="M350" s="40">
        <f t="shared" si="685"/>
        <v>5.411624339526163E-2</v>
      </c>
      <c r="P350" s="41"/>
      <c r="Q350" s="41"/>
      <c r="R350" s="41"/>
    </row>
    <row r="351" spans="2:18" ht="24.95" customHeight="1">
      <c r="B351" s="223"/>
      <c r="C351" s="283"/>
      <c r="D351" s="287"/>
      <c r="E351" s="125" t="s">
        <v>107</v>
      </c>
      <c r="F351" s="31"/>
      <c r="G351" s="32"/>
      <c r="H351" s="177">
        <v>466686620</v>
      </c>
      <c r="I351" s="26" t="s">
        <v>196</v>
      </c>
      <c r="J351" s="142">
        <v>1503</v>
      </c>
      <c r="K351" s="26" t="s">
        <v>105</v>
      </c>
      <c r="L351" s="142">
        <f t="shared" si="651"/>
        <v>310503.40652029274</v>
      </c>
      <c r="M351" s="26">
        <f t="shared" si="685"/>
        <v>0.12808931310720981</v>
      </c>
      <c r="P351" s="41"/>
      <c r="Q351" s="41"/>
      <c r="R351" s="41"/>
    </row>
    <row r="352" spans="2:18" ht="24.95" customHeight="1">
      <c r="B352" s="247">
        <v>59</v>
      </c>
      <c r="C352" s="281" t="s">
        <v>21</v>
      </c>
      <c r="D352" s="285">
        <f t="shared" ref="D352" si="692">VLOOKUP(C352,$Q$4:$R$77,2,FALSE)</f>
        <v>83614</v>
      </c>
      <c r="E352" s="105">
        <v>1</v>
      </c>
      <c r="F352" s="108" t="s">
        <v>208</v>
      </c>
      <c r="G352" s="111" t="s">
        <v>209</v>
      </c>
      <c r="H352" s="174">
        <v>463107851</v>
      </c>
      <c r="I352" s="24">
        <f t="shared" ref="I352" si="693">IFERROR(H352/H357,"-")</f>
        <v>0.14647508280469909</v>
      </c>
      <c r="J352" s="112">
        <v>7276</v>
      </c>
      <c r="K352" s="24">
        <f t="shared" ref="K352" si="694">IFERROR(J352/J357,"-")</f>
        <v>0.7264376996805112</v>
      </c>
      <c r="L352" s="112">
        <f t="shared" si="651"/>
        <v>63648.687603078615</v>
      </c>
      <c r="M352" s="24">
        <f>IFERROR(J352/$R$62,0)</f>
        <v>8.7018920276508718E-2</v>
      </c>
      <c r="P352" s="41"/>
      <c r="Q352" s="41"/>
      <c r="R352" s="41"/>
    </row>
    <row r="353" spans="2:18" ht="24.95" customHeight="1">
      <c r="B353" s="222"/>
      <c r="C353" s="282"/>
      <c r="D353" s="286"/>
      <c r="E353" s="106">
        <v>2</v>
      </c>
      <c r="F353" s="109" t="s">
        <v>210</v>
      </c>
      <c r="G353" s="28" t="s">
        <v>211</v>
      </c>
      <c r="H353" s="175">
        <v>247860017</v>
      </c>
      <c r="I353" s="25">
        <f t="shared" ref="I353" si="695">IFERROR(H353/H357,"-")</f>
        <v>7.8394949331250102E-2</v>
      </c>
      <c r="J353" s="113">
        <v>6165</v>
      </c>
      <c r="K353" s="25">
        <f t="shared" ref="K353" si="696">IFERROR(J353/J357,"-")</f>
        <v>0.61551517571884984</v>
      </c>
      <c r="L353" s="113">
        <f t="shared" si="651"/>
        <v>40204.382319545824</v>
      </c>
      <c r="M353" s="25">
        <f t="shared" ref="M353:M357" si="697">IFERROR(J353/$R$62,0)</f>
        <v>7.3731671729614659E-2</v>
      </c>
      <c r="P353" s="41"/>
      <c r="Q353" s="41"/>
      <c r="R353" s="41"/>
    </row>
    <row r="354" spans="2:18" ht="24.95" customHeight="1">
      <c r="B354" s="222"/>
      <c r="C354" s="282"/>
      <c r="D354" s="286"/>
      <c r="E354" s="106">
        <v>3</v>
      </c>
      <c r="F354" s="109" t="s">
        <v>206</v>
      </c>
      <c r="G354" s="29" t="s">
        <v>207</v>
      </c>
      <c r="H354" s="175">
        <v>468850749</v>
      </c>
      <c r="I354" s="25">
        <f t="shared" ref="I354" si="698">IFERROR(H354/H357,"-")</f>
        <v>0.14829148789969485</v>
      </c>
      <c r="J354" s="113">
        <v>4895</v>
      </c>
      <c r="K354" s="25">
        <f t="shared" ref="K354" si="699">IFERROR(J354/J357,"-")</f>
        <v>0.48871805111821087</v>
      </c>
      <c r="L354" s="113">
        <f t="shared" si="651"/>
        <v>95781.562614913171</v>
      </c>
      <c r="M354" s="25">
        <f t="shared" si="697"/>
        <v>5.8542827756117397E-2</v>
      </c>
      <c r="P354" s="41"/>
      <c r="Q354" s="41"/>
      <c r="R354" s="41"/>
    </row>
    <row r="355" spans="2:18" ht="24.95" customHeight="1">
      <c r="B355" s="222"/>
      <c r="C355" s="282"/>
      <c r="D355" s="286"/>
      <c r="E355" s="106">
        <v>4</v>
      </c>
      <c r="F355" s="109" t="s">
        <v>212</v>
      </c>
      <c r="G355" s="29" t="s">
        <v>213</v>
      </c>
      <c r="H355" s="175">
        <v>240915745</v>
      </c>
      <c r="I355" s="25">
        <f t="shared" ref="I355" si="700">IFERROR(H355/H357,"-")</f>
        <v>7.6198565024609727E-2</v>
      </c>
      <c r="J355" s="113">
        <v>4400</v>
      </c>
      <c r="K355" s="25">
        <f t="shared" ref="K355" si="701">IFERROR(J355/J357,"-")</f>
        <v>0.43929712460063897</v>
      </c>
      <c r="L355" s="113">
        <f t="shared" si="651"/>
        <v>54753.578409090907</v>
      </c>
      <c r="M355" s="25">
        <f t="shared" si="697"/>
        <v>5.2622766522352718E-2</v>
      </c>
      <c r="P355" s="41"/>
      <c r="Q355" s="41"/>
      <c r="R355" s="41"/>
    </row>
    <row r="356" spans="2:18" ht="24.95" customHeight="1">
      <c r="B356" s="222"/>
      <c r="C356" s="282"/>
      <c r="D356" s="286"/>
      <c r="E356" s="107">
        <v>5</v>
      </c>
      <c r="F356" s="110" t="s">
        <v>228</v>
      </c>
      <c r="G356" s="30" t="s">
        <v>229</v>
      </c>
      <c r="H356" s="176">
        <v>185601047</v>
      </c>
      <c r="I356" s="40">
        <f t="shared" ref="I356" si="702">IFERROR(H356/H357,"-")</f>
        <v>5.8703234396179235E-2</v>
      </c>
      <c r="J356" s="114">
        <v>4362</v>
      </c>
      <c r="K356" s="40">
        <f t="shared" ref="K356" si="703">IFERROR(J356/J357,"-")</f>
        <v>0.4355031948881789</v>
      </c>
      <c r="L356" s="114">
        <f t="shared" si="651"/>
        <v>42549.529344337461</v>
      </c>
      <c r="M356" s="40">
        <f t="shared" si="697"/>
        <v>5.2168297175114217E-2</v>
      </c>
      <c r="P356" s="41"/>
      <c r="Q356" s="41"/>
      <c r="R356" s="41"/>
    </row>
    <row r="357" spans="2:18" ht="24.95" customHeight="1">
      <c r="B357" s="223"/>
      <c r="C357" s="283"/>
      <c r="D357" s="287"/>
      <c r="E357" s="125" t="s">
        <v>107</v>
      </c>
      <c r="F357" s="31"/>
      <c r="G357" s="32"/>
      <c r="H357" s="177">
        <v>3161683490</v>
      </c>
      <c r="I357" s="26" t="s">
        <v>196</v>
      </c>
      <c r="J357" s="142">
        <v>10016</v>
      </c>
      <c r="K357" s="26" t="s">
        <v>105</v>
      </c>
      <c r="L357" s="142">
        <f t="shared" si="651"/>
        <v>315663.28773961659</v>
      </c>
      <c r="M357" s="26">
        <f t="shared" si="697"/>
        <v>0.11978855215633745</v>
      </c>
      <c r="P357" s="41"/>
      <c r="Q357" s="41"/>
      <c r="R357" s="41"/>
    </row>
    <row r="358" spans="2:18" ht="24.95" customHeight="1">
      <c r="B358" s="247">
        <v>60</v>
      </c>
      <c r="C358" s="281" t="s">
        <v>45</v>
      </c>
      <c r="D358" s="285">
        <f t="shared" ref="D358" si="704">VLOOKUP(C358,$Q$4:$R$77,2,FALSE)</f>
        <v>11177</v>
      </c>
      <c r="E358" s="105">
        <v>1</v>
      </c>
      <c r="F358" s="108" t="s">
        <v>208</v>
      </c>
      <c r="G358" s="111" t="s">
        <v>209</v>
      </c>
      <c r="H358" s="174">
        <v>33244967</v>
      </c>
      <c r="I358" s="24">
        <f t="shared" ref="I358" si="705">IFERROR(H358/H363,"-")</f>
        <v>0.13667055801643196</v>
      </c>
      <c r="J358" s="112">
        <v>662</v>
      </c>
      <c r="K358" s="24">
        <f t="shared" ref="K358" si="706">IFERROR(J358/J363,"-")</f>
        <v>0.69030239833159546</v>
      </c>
      <c r="L358" s="112">
        <f t="shared" si="651"/>
        <v>50218.983383685802</v>
      </c>
      <c r="M358" s="24">
        <f>IFERROR(J358/$R$63,0)</f>
        <v>5.9228773373892818E-2</v>
      </c>
      <c r="P358" s="41"/>
      <c r="Q358" s="41"/>
      <c r="R358" s="41"/>
    </row>
    <row r="359" spans="2:18" ht="24.95" customHeight="1">
      <c r="B359" s="222"/>
      <c r="C359" s="282"/>
      <c r="D359" s="286"/>
      <c r="E359" s="106">
        <v>2</v>
      </c>
      <c r="F359" s="109" t="s">
        <v>210</v>
      </c>
      <c r="G359" s="28" t="s">
        <v>211</v>
      </c>
      <c r="H359" s="175">
        <v>21652257</v>
      </c>
      <c r="I359" s="25">
        <f t="shared" ref="I359" si="707">IFERROR(H359/H363,"-")</f>
        <v>8.9012753314063914E-2</v>
      </c>
      <c r="J359" s="113">
        <v>605</v>
      </c>
      <c r="K359" s="25">
        <f t="shared" ref="K359" si="708">IFERROR(J359/J363,"-")</f>
        <v>0.63086548488008343</v>
      </c>
      <c r="L359" s="113">
        <f t="shared" si="651"/>
        <v>35788.854545454546</v>
      </c>
      <c r="M359" s="25">
        <f t="shared" ref="M359:M363" si="709">IFERROR(J359/$R$63,0)</f>
        <v>5.4129014941397512E-2</v>
      </c>
      <c r="P359" s="41"/>
      <c r="Q359" s="41"/>
      <c r="R359" s="41"/>
    </row>
    <row r="360" spans="2:18" ht="24.95" customHeight="1">
      <c r="B360" s="222"/>
      <c r="C360" s="282"/>
      <c r="D360" s="286"/>
      <c r="E360" s="106">
        <v>3</v>
      </c>
      <c r="F360" s="109" t="s">
        <v>206</v>
      </c>
      <c r="G360" s="29" t="s">
        <v>207</v>
      </c>
      <c r="H360" s="175">
        <v>45631266</v>
      </c>
      <c r="I360" s="25">
        <f t="shared" ref="I360" si="710">IFERROR(H360/H363,"-")</f>
        <v>0.18759081900175265</v>
      </c>
      <c r="J360" s="113">
        <v>503</v>
      </c>
      <c r="K360" s="25">
        <f t="shared" ref="K360" si="711">IFERROR(J360/J363,"-")</f>
        <v>0.52450469238790409</v>
      </c>
      <c r="L360" s="113">
        <f t="shared" si="651"/>
        <v>90718.222664015906</v>
      </c>
      <c r="M360" s="25">
        <f t="shared" si="709"/>
        <v>4.5003131430616447E-2</v>
      </c>
      <c r="P360" s="41"/>
      <c r="Q360" s="41"/>
      <c r="R360" s="41"/>
    </row>
    <row r="361" spans="2:18" ht="24.95" customHeight="1">
      <c r="B361" s="222"/>
      <c r="C361" s="282"/>
      <c r="D361" s="286"/>
      <c r="E361" s="106">
        <v>4</v>
      </c>
      <c r="F361" s="109" t="s">
        <v>212</v>
      </c>
      <c r="G361" s="29" t="s">
        <v>213</v>
      </c>
      <c r="H361" s="175">
        <v>18376421</v>
      </c>
      <c r="I361" s="25">
        <f t="shared" ref="I361" si="712">IFERROR(H361/H363,"-")</f>
        <v>7.554574238003843E-2</v>
      </c>
      <c r="J361" s="113">
        <v>368</v>
      </c>
      <c r="K361" s="25">
        <f t="shared" ref="K361" si="713">IFERROR(J361/J363,"-")</f>
        <v>0.38373305526590196</v>
      </c>
      <c r="L361" s="113">
        <f t="shared" si="651"/>
        <v>49935.926630434784</v>
      </c>
      <c r="M361" s="25">
        <f t="shared" si="709"/>
        <v>3.2924756195759151E-2</v>
      </c>
      <c r="P361" s="41"/>
      <c r="Q361" s="41"/>
      <c r="R361" s="41"/>
    </row>
    <row r="362" spans="2:18" ht="24.95" customHeight="1">
      <c r="B362" s="222"/>
      <c r="C362" s="282"/>
      <c r="D362" s="286"/>
      <c r="E362" s="107">
        <v>5</v>
      </c>
      <c r="F362" s="110" t="s">
        <v>228</v>
      </c>
      <c r="G362" s="30" t="s">
        <v>229</v>
      </c>
      <c r="H362" s="176">
        <v>12157921</v>
      </c>
      <c r="I362" s="40">
        <f t="shared" ref="I362" si="714">IFERROR(H362/H363,"-")</f>
        <v>4.9981395601616831E-2</v>
      </c>
      <c r="J362" s="114">
        <v>347</v>
      </c>
      <c r="K362" s="40">
        <f t="shared" ref="K362" si="715">IFERROR(J362/J363,"-")</f>
        <v>0.36183524504692388</v>
      </c>
      <c r="L362" s="114">
        <f t="shared" si="651"/>
        <v>35037.23631123919</v>
      </c>
      <c r="M362" s="40">
        <f t="shared" si="709"/>
        <v>3.1045897825892458E-2</v>
      </c>
      <c r="P362" s="41"/>
      <c r="Q362" s="41"/>
      <c r="R362" s="41"/>
    </row>
    <row r="363" spans="2:18" ht="24.95" customHeight="1">
      <c r="B363" s="223"/>
      <c r="C363" s="283"/>
      <c r="D363" s="287"/>
      <c r="E363" s="125" t="s">
        <v>107</v>
      </c>
      <c r="F363" s="31"/>
      <c r="G363" s="32"/>
      <c r="H363" s="177">
        <v>243248930</v>
      </c>
      <c r="I363" s="26" t="s">
        <v>196</v>
      </c>
      <c r="J363" s="142">
        <v>959</v>
      </c>
      <c r="K363" s="26" t="s">
        <v>105</v>
      </c>
      <c r="L363" s="142">
        <f t="shared" si="651"/>
        <v>253648.51929092806</v>
      </c>
      <c r="M363" s="26">
        <f t="shared" si="709"/>
        <v>8.580119889057887E-2</v>
      </c>
      <c r="P363" s="41"/>
      <c r="Q363" s="41"/>
      <c r="R363" s="41"/>
    </row>
    <row r="364" spans="2:18" ht="24.95" customHeight="1">
      <c r="B364" s="247">
        <v>61</v>
      </c>
      <c r="C364" s="281" t="s">
        <v>17</v>
      </c>
      <c r="D364" s="285">
        <f t="shared" ref="D364" si="716">VLOOKUP(C364,$Q$4:$R$77,2,FALSE)</f>
        <v>9762</v>
      </c>
      <c r="E364" s="105">
        <v>1</v>
      </c>
      <c r="F364" s="108" t="s">
        <v>208</v>
      </c>
      <c r="G364" s="111" t="s">
        <v>209</v>
      </c>
      <c r="H364" s="174">
        <v>36671969</v>
      </c>
      <c r="I364" s="24">
        <f t="shared" ref="I364" si="717">IFERROR(H364/H369,"-")</f>
        <v>0.13566970510533907</v>
      </c>
      <c r="J364" s="112">
        <v>692</v>
      </c>
      <c r="K364" s="24">
        <f t="shared" ref="K364" si="718">IFERROR(J364/J369,"-")</f>
        <v>0.68244575936883634</v>
      </c>
      <c r="L364" s="112">
        <f t="shared" si="651"/>
        <v>52994.174855491328</v>
      </c>
      <c r="M364" s="24">
        <f>IFERROR(J364/$R$64,0)</f>
        <v>7.0887113296455639E-2</v>
      </c>
      <c r="P364" s="41"/>
      <c r="Q364" s="41"/>
      <c r="R364" s="41"/>
    </row>
    <row r="365" spans="2:18" ht="24.95" customHeight="1">
      <c r="B365" s="222"/>
      <c r="C365" s="282"/>
      <c r="D365" s="286"/>
      <c r="E365" s="106">
        <v>2</v>
      </c>
      <c r="F365" s="109" t="s">
        <v>210</v>
      </c>
      <c r="G365" s="28" t="s">
        <v>211</v>
      </c>
      <c r="H365" s="175">
        <v>20279761</v>
      </c>
      <c r="I365" s="25">
        <f t="shared" ref="I365" si="719">IFERROR(H365/H369,"-")</f>
        <v>7.5025946779044131E-2</v>
      </c>
      <c r="J365" s="113">
        <v>585</v>
      </c>
      <c r="K365" s="25">
        <f t="shared" ref="K365" si="720">IFERROR(J365/J369,"-")</f>
        <v>0.57692307692307687</v>
      </c>
      <c r="L365" s="113">
        <f t="shared" si="651"/>
        <v>34666.258119658123</v>
      </c>
      <c r="M365" s="25">
        <f t="shared" ref="M365:M369" si="721">IFERROR(J365/$R$64,0)</f>
        <v>5.9926244622003688E-2</v>
      </c>
      <c r="P365" s="41"/>
      <c r="Q365" s="41"/>
      <c r="R365" s="41"/>
    </row>
    <row r="366" spans="2:18" ht="24.95" customHeight="1">
      <c r="B366" s="222"/>
      <c r="C366" s="282"/>
      <c r="D366" s="286"/>
      <c r="E366" s="106">
        <v>3</v>
      </c>
      <c r="F366" s="109" t="s">
        <v>212</v>
      </c>
      <c r="G366" s="29" t="s">
        <v>213</v>
      </c>
      <c r="H366" s="175">
        <v>20769161</v>
      </c>
      <c r="I366" s="25">
        <f t="shared" ref="I366" si="722">IFERROR(H366/H369,"-")</f>
        <v>7.683650551066154E-2</v>
      </c>
      <c r="J366" s="113">
        <v>438</v>
      </c>
      <c r="K366" s="25">
        <f t="shared" ref="K366" si="723">IFERROR(J366/J369,"-")</f>
        <v>0.43195266272189348</v>
      </c>
      <c r="L366" s="113">
        <f t="shared" si="651"/>
        <v>47418.175799086755</v>
      </c>
      <c r="M366" s="25">
        <f t="shared" si="721"/>
        <v>4.4867854947756608E-2</v>
      </c>
      <c r="P366" s="41"/>
      <c r="Q366" s="41"/>
      <c r="R366" s="41"/>
    </row>
    <row r="367" spans="2:18" ht="24.95" customHeight="1">
      <c r="B367" s="222"/>
      <c r="C367" s="282"/>
      <c r="D367" s="286"/>
      <c r="E367" s="106">
        <v>4</v>
      </c>
      <c r="F367" s="109" t="s">
        <v>206</v>
      </c>
      <c r="G367" s="29" t="s">
        <v>207</v>
      </c>
      <c r="H367" s="175">
        <v>42697670</v>
      </c>
      <c r="I367" s="25">
        <f t="shared" ref="I367" si="724">IFERROR(H367/H369,"-")</f>
        <v>0.15796207445488086</v>
      </c>
      <c r="J367" s="113">
        <v>434</v>
      </c>
      <c r="K367" s="25">
        <f t="shared" ref="K367" si="725">IFERROR(J367/J369,"-")</f>
        <v>0.42800788954635111</v>
      </c>
      <c r="L367" s="113">
        <f t="shared" si="651"/>
        <v>98381.728110599084</v>
      </c>
      <c r="M367" s="25">
        <f t="shared" si="721"/>
        <v>4.4458102847777098E-2</v>
      </c>
      <c r="P367" s="41"/>
      <c r="Q367" s="41"/>
      <c r="R367" s="41"/>
    </row>
    <row r="368" spans="2:18" ht="24.95" customHeight="1">
      <c r="B368" s="222"/>
      <c r="C368" s="282"/>
      <c r="D368" s="286"/>
      <c r="E368" s="107">
        <v>5</v>
      </c>
      <c r="F368" s="110" t="s">
        <v>228</v>
      </c>
      <c r="G368" s="30" t="s">
        <v>229</v>
      </c>
      <c r="H368" s="176">
        <v>11385228</v>
      </c>
      <c r="I368" s="40">
        <f t="shared" ref="I368" si="726">IFERROR(H368/H369,"-")</f>
        <v>4.212019609083574E-2</v>
      </c>
      <c r="J368" s="114">
        <v>401</v>
      </c>
      <c r="K368" s="40">
        <f t="shared" ref="K368" si="727">IFERROR(J368/J369,"-")</f>
        <v>0.39546351084812625</v>
      </c>
      <c r="L368" s="114">
        <f t="shared" si="651"/>
        <v>28392.089775561097</v>
      </c>
      <c r="M368" s="40">
        <f t="shared" si="721"/>
        <v>4.1077648022946119E-2</v>
      </c>
      <c r="P368" s="41"/>
      <c r="Q368" s="41"/>
      <c r="R368" s="41"/>
    </row>
    <row r="369" spans="2:18" ht="24.95" customHeight="1">
      <c r="B369" s="223"/>
      <c r="C369" s="283"/>
      <c r="D369" s="287"/>
      <c r="E369" s="125" t="s">
        <v>107</v>
      </c>
      <c r="F369" s="31"/>
      <c r="G369" s="32"/>
      <c r="H369" s="177">
        <v>270303300</v>
      </c>
      <c r="I369" s="26" t="s">
        <v>196</v>
      </c>
      <c r="J369" s="142">
        <v>1014</v>
      </c>
      <c r="K369" s="26" t="s">
        <v>105</v>
      </c>
      <c r="L369" s="142">
        <f t="shared" si="651"/>
        <v>266571.30177514791</v>
      </c>
      <c r="M369" s="26">
        <f t="shared" si="721"/>
        <v>0.1038721573448064</v>
      </c>
      <c r="P369" s="41"/>
      <c r="Q369" s="41"/>
      <c r="R369" s="41"/>
    </row>
    <row r="370" spans="2:18" ht="24.95" customHeight="1">
      <c r="B370" s="247">
        <v>62</v>
      </c>
      <c r="C370" s="281" t="s">
        <v>18</v>
      </c>
      <c r="D370" s="285">
        <f t="shared" ref="D370" si="728">VLOOKUP(C370,$Q$4:$R$77,2,FALSE)</f>
        <v>14406</v>
      </c>
      <c r="E370" s="105">
        <v>1</v>
      </c>
      <c r="F370" s="108" t="s">
        <v>208</v>
      </c>
      <c r="G370" s="111" t="s">
        <v>209</v>
      </c>
      <c r="H370" s="174">
        <v>62977326</v>
      </c>
      <c r="I370" s="24">
        <f t="shared" ref="I370" si="729">IFERROR(H370/H375,"-")</f>
        <v>0.179730770823463</v>
      </c>
      <c r="J370" s="112">
        <v>1072</v>
      </c>
      <c r="K370" s="24">
        <f t="shared" ref="K370" si="730">IFERROR(J370/J375,"-")</f>
        <v>0.72043010752688175</v>
      </c>
      <c r="L370" s="112">
        <f t="shared" si="651"/>
        <v>58747.505597014926</v>
      </c>
      <c r="M370" s="24">
        <f>IFERROR(J370/$R$65,0)</f>
        <v>7.4413438844925725E-2</v>
      </c>
      <c r="P370" s="41"/>
      <c r="Q370" s="41"/>
      <c r="R370" s="41"/>
    </row>
    <row r="371" spans="2:18" ht="24.95" customHeight="1">
      <c r="B371" s="222"/>
      <c r="C371" s="282"/>
      <c r="D371" s="286"/>
      <c r="E371" s="106">
        <v>2</v>
      </c>
      <c r="F371" s="109" t="s">
        <v>210</v>
      </c>
      <c r="G371" s="28" t="s">
        <v>211</v>
      </c>
      <c r="H371" s="175">
        <v>27384330</v>
      </c>
      <c r="I371" s="25">
        <f t="shared" ref="I371" si="731">IFERROR(H371/H375,"-")</f>
        <v>7.8152043790872969E-2</v>
      </c>
      <c r="J371" s="113">
        <v>855</v>
      </c>
      <c r="K371" s="25">
        <f t="shared" ref="K371" si="732">IFERROR(J371/J375,"-")</f>
        <v>0.57459677419354838</v>
      </c>
      <c r="L371" s="113">
        <f t="shared" si="651"/>
        <v>32028.456140350878</v>
      </c>
      <c r="M371" s="25">
        <f t="shared" ref="M371:M375" si="733">IFERROR(J371/$R$65,0)</f>
        <v>5.9350270720533109E-2</v>
      </c>
      <c r="P371" s="41"/>
      <c r="Q371" s="41"/>
      <c r="R371" s="41"/>
    </row>
    <row r="372" spans="2:18" ht="24.95" customHeight="1">
      <c r="B372" s="222"/>
      <c r="C372" s="282"/>
      <c r="D372" s="286"/>
      <c r="E372" s="106">
        <v>3</v>
      </c>
      <c r="F372" s="109" t="s">
        <v>206</v>
      </c>
      <c r="G372" s="29" t="s">
        <v>207</v>
      </c>
      <c r="H372" s="175">
        <v>57333187</v>
      </c>
      <c r="I372" s="25">
        <f t="shared" ref="I372" si="734">IFERROR(H372/H375,"-")</f>
        <v>0.16362298223452276</v>
      </c>
      <c r="J372" s="113">
        <v>739</v>
      </c>
      <c r="K372" s="25">
        <f t="shared" ref="K372" si="735">IFERROR(J372/J375,"-")</f>
        <v>0.49663978494623656</v>
      </c>
      <c r="L372" s="113">
        <f t="shared" si="651"/>
        <v>77582.120433017597</v>
      </c>
      <c r="M372" s="25">
        <f t="shared" si="733"/>
        <v>5.1298070248507563E-2</v>
      </c>
      <c r="P372" s="41"/>
      <c r="Q372" s="41"/>
      <c r="R372" s="41"/>
    </row>
    <row r="373" spans="2:18" ht="24.95" customHeight="1">
      <c r="B373" s="222"/>
      <c r="C373" s="282"/>
      <c r="D373" s="286"/>
      <c r="E373" s="106">
        <v>4</v>
      </c>
      <c r="F373" s="109" t="s">
        <v>212</v>
      </c>
      <c r="G373" s="29" t="s">
        <v>213</v>
      </c>
      <c r="H373" s="175">
        <v>27273756</v>
      </c>
      <c r="I373" s="25">
        <f t="shared" ref="I373" si="736">IFERROR(H373/H375,"-")</f>
        <v>7.7836477038276425E-2</v>
      </c>
      <c r="J373" s="113">
        <v>605</v>
      </c>
      <c r="K373" s="25">
        <f t="shared" ref="K373" si="737">IFERROR(J373/J375,"-")</f>
        <v>0.40658602150537637</v>
      </c>
      <c r="L373" s="113">
        <f t="shared" si="651"/>
        <v>45080.588429752068</v>
      </c>
      <c r="M373" s="25">
        <f t="shared" si="733"/>
        <v>4.1996390392891852E-2</v>
      </c>
      <c r="P373" s="41"/>
      <c r="Q373" s="41"/>
      <c r="R373" s="41"/>
    </row>
    <row r="374" spans="2:18" ht="24.95" customHeight="1">
      <c r="B374" s="222"/>
      <c r="C374" s="282"/>
      <c r="D374" s="286"/>
      <c r="E374" s="107">
        <v>5</v>
      </c>
      <c r="F374" s="110" t="s">
        <v>234</v>
      </c>
      <c r="G374" s="30" t="s">
        <v>235</v>
      </c>
      <c r="H374" s="176">
        <v>10178785</v>
      </c>
      <c r="I374" s="40">
        <f t="shared" ref="I374" si="738">IFERROR(H374/H375,"-")</f>
        <v>2.9049198978316464E-2</v>
      </c>
      <c r="J374" s="114">
        <v>564</v>
      </c>
      <c r="K374" s="40">
        <f t="shared" ref="K374" si="739">IFERROR(J374/J375,"-")</f>
        <v>0.37903225806451613</v>
      </c>
      <c r="L374" s="114">
        <f t="shared" si="651"/>
        <v>18047.491134751774</v>
      </c>
      <c r="M374" s="40">
        <f t="shared" si="733"/>
        <v>3.9150354019158687E-2</v>
      </c>
      <c r="P374" s="41"/>
      <c r="Q374" s="41"/>
      <c r="R374" s="41"/>
    </row>
    <row r="375" spans="2:18" ht="24.95" customHeight="1">
      <c r="B375" s="223"/>
      <c r="C375" s="283"/>
      <c r="D375" s="287"/>
      <c r="E375" s="125" t="s">
        <v>107</v>
      </c>
      <c r="F375" s="31"/>
      <c r="G375" s="32"/>
      <c r="H375" s="177">
        <v>350398130</v>
      </c>
      <c r="I375" s="26" t="s">
        <v>196</v>
      </c>
      <c r="J375" s="142">
        <v>1488</v>
      </c>
      <c r="K375" s="26" t="s">
        <v>105</v>
      </c>
      <c r="L375" s="142">
        <f t="shared" si="651"/>
        <v>235482.61424731184</v>
      </c>
      <c r="M375" s="26">
        <f t="shared" si="733"/>
        <v>0.10329029571012079</v>
      </c>
      <c r="P375" s="41"/>
      <c r="Q375" s="41"/>
      <c r="R375" s="41"/>
    </row>
    <row r="376" spans="2:18" ht="24.95" customHeight="1">
      <c r="B376" s="247">
        <v>63</v>
      </c>
      <c r="C376" s="281" t="s">
        <v>27</v>
      </c>
      <c r="D376" s="285">
        <f t="shared" ref="D376" si="740">VLOOKUP(C376,$Q$4:$R$77,2,FALSE)</f>
        <v>10544</v>
      </c>
      <c r="E376" s="105">
        <v>1</v>
      </c>
      <c r="F376" s="108" t="s">
        <v>208</v>
      </c>
      <c r="G376" s="111" t="s">
        <v>209</v>
      </c>
      <c r="H376" s="174">
        <v>55643872</v>
      </c>
      <c r="I376" s="24">
        <f t="shared" ref="I376" si="741">IFERROR(H376/H381,"-")</f>
        <v>0.15084234054805093</v>
      </c>
      <c r="J376" s="112">
        <v>875</v>
      </c>
      <c r="K376" s="24">
        <f t="shared" ref="K376" si="742">IFERROR(J376/J381,"-")</f>
        <v>0.68146417445482865</v>
      </c>
      <c r="L376" s="112">
        <f t="shared" si="651"/>
        <v>63592.996571428572</v>
      </c>
      <c r="M376" s="24">
        <f>IFERROR(J376/$R$66,0)</f>
        <v>8.2985584218512903E-2</v>
      </c>
      <c r="P376" s="41"/>
      <c r="Q376" s="41"/>
      <c r="R376" s="41"/>
    </row>
    <row r="377" spans="2:18" ht="24.95" customHeight="1">
      <c r="B377" s="222"/>
      <c r="C377" s="282"/>
      <c r="D377" s="286"/>
      <c r="E377" s="106">
        <v>2</v>
      </c>
      <c r="F377" s="109" t="s">
        <v>210</v>
      </c>
      <c r="G377" s="28" t="s">
        <v>211</v>
      </c>
      <c r="H377" s="175">
        <v>27826165</v>
      </c>
      <c r="I377" s="25">
        <f t="shared" ref="I377" si="743">IFERROR(H377/H381,"-")</f>
        <v>7.5432634470086038E-2</v>
      </c>
      <c r="J377" s="113">
        <v>741</v>
      </c>
      <c r="K377" s="25">
        <f t="shared" ref="K377" si="744">IFERROR(J377/J381,"-")</f>
        <v>0.57710280373831779</v>
      </c>
      <c r="L377" s="113">
        <f t="shared" si="651"/>
        <v>37552.179487179485</v>
      </c>
      <c r="M377" s="25">
        <f t="shared" ref="M377:M381" si="745">IFERROR(J377/$R$66,0)</f>
        <v>7.0276934749620643E-2</v>
      </c>
      <c r="P377" s="41"/>
      <c r="Q377" s="41"/>
      <c r="R377" s="41"/>
    </row>
    <row r="378" spans="2:18" ht="24.95" customHeight="1">
      <c r="B378" s="222"/>
      <c r="C378" s="282"/>
      <c r="D378" s="286"/>
      <c r="E378" s="106">
        <v>3</v>
      </c>
      <c r="F378" s="109" t="s">
        <v>206</v>
      </c>
      <c r="G378" s="29" t="s">
        <v>207</v>
      </c>
      <c r="H378" s="175">
        <v>58729789</v>
      </c>
      <c r="I378" s="25">
        <f t="shared" ref="I378" si="746">IFERROR(H378/H381,"-")</f>
        <v>0.15920780697384207</v>
      </c>
      <c r="J378" s="113">
        <v>630</v>
      </c>
      <c r="K378" s="25">
        <f t="shared" ref="K378" si="747">IFERROR(J378/J381,"-")</f>
        <v>0.49065420560747663</v>
      </c>
      <c r="L378" s="113">
        <f t="shared" si="651"/>
        <v>93221.887301587296</v>
      </c>
      <c r="M378" s="25">
        <f t="shared" si="745"/>
        <v>5.974962063732929E-2</v>
      </c>
      <c r="P378" s="41"/>
      <c r="Q378" s="41"/>
      <c r="R378" s="41"/>
    </row>
    <row r="379" spans="2:18" ht="24.95" customHeight="1">
      <c r="B379" s="222"/>
      <c r="C379" s="282"/>
      <c r="D379" s="286"/>
      <c r="E379" s="106">
        <v>4</v>
      </c>
      <c r="F379" s="109" t="s">
        <v>232</v>
      </c>
      <c r="G379" s="29" t="s">
        <v>233</v>
      </c>
      <c r="H379" s="175">
        <v>9557690</v>
      </c>
      <c r="I379" s="25">
        <f t="shared" ref="I379" si="748">IFERROR(H379/H381,"-")</f>
        <v>2.5909489724811042E-2</v>
      </c>
      <c r="J379" s="113">
        <v>507</v>
      </c>
      <c r="K379" s="25">
        <f t="shared" ref="K379" si="749">IFERROR(J379/J381,"-")</f>
        <v>0.39485981308411217</v>
      </c>
      <c r="L379" s="113">
        <f t="shared" si="651"/>
        <v>18851.459566074951</v>
      </c>
      <c r="M379" s="25">
        <f t="shared" si="745"/>
        <v>4.8084218512898333E-2</v>
      </c>
      <c r="P379" s="41"/>
      <c r="Q379" s="41"/>
      <c r="R379" s="41"/>
    </row>
    <row r="380" spans="2:18" ht="24.95" customHeight="1">
      <c r="B380" s="222"/>
      <c r="C380" s="282"/>
      <c r="D380" s="286"/>
      <c r="E380" s="107">
        <v>5</v>
      </c>
      <c r="F380" s="110" t="s">
        <v>228</v>
      </c>
      <c r="G380" s="30" t="s">
        <v>229</v>
      </c>
      <c r="H380" s="176">
        <v>23574025</v>
      </c>
      <c r="I380" s="40">
        <f t="shared" ref="I380" si="750">IFERROR(H380/H381,"-")</f>
        <v>6.3905709278072279E-2</v>
      </c>
      <c r="J380" s="114">
        <v>496</v>
      </c>
      <c r="K380" s="40">
        <f t="shared" ref="K380" si="751">IFERROR(J380/J381,"-")</f>
        <v>0.38629283489096572</v>
      </c>
      <c r="L380" s="114">
        <f t="shared" si="651"/>
        <v>47528.276209677417</v>
      </c>
      <c r="M380" s="40">
        <f t="shared" si="745"/>
        <v>4.7040971168437029E-2</v>
      </c>
      <c r="P380" s="41"/>
      <c r="Q380" s="41"/>
      <c r="R380" s="41"/>
    </row>
    <row r="381" spans="2:18" ht="24.95" customHeight="1">
      <c r="B381" s="223"/>
      <c r="C381" s="283"/>
      <c r="D381" s="287"/>
      <c r="E381" s="125" t="s">
        <v>107</v>
      </c>
      <c r="F381" s="31"/>
      <c r="G381" s="32"/>
      <c r="H381" s="177">
        <v>368887620</v>
      </c>
      <c r="I381" s="26" t="s">
        <v>196</v>
      </c>
      <c r="J381" s="142">
        <v>1284</v>
      </c>
      <c r="K381" s="26" t="s">
        <v>105</v>
      </c>
      <c r="L381" s="142">
        <f t="shared" si="651"/>
        <v>287295.65420560748</v>
      </c>
      <c r="M381" s="26">
        <f t="shared" si="745"/>
        <v>0.12177541729893779</v>
      </c>
      <c r="P381" s="41"/>
      <c r="Q381" s="41"/>
      <c r="R381" s="41"/>
    </row>
    <row r="382" spans="2:18" ht="24.95" customHeight="1">
      <c r="B382" s="247">
        <v>64</v>
      </c>
      <c r="C382" s="281" t="s">
        <v>46</v>
      </c>
      <c r="D382" s="285">
        <f t="shared" ref="D382" si="752">VLOOKUP(C382,$Q$4:$R$77,2,FALSE)</f>
        <v>10960</v>
      </c>
      <c r="E382" s="105">
        <v>1</v>
      </c>
      <c r="F382" s="108" t="s">
        <v>208</v>
      </c>
      <c r="G382" s="111" t="s">
        <v>209</v>
      </c>
      <c r="H382" s="174">
        <v>46178620</v>
      </c>
      <c r="I382" s="24">
        <f t="shared" ref="I382" si="753">IFERROR(H382/H387,"-")</f>
        <v>0.14618050393958418</v>
      </c>
      <c r="J382" s="112">
        <v>740</v>
      </c>
      <c r="K382" s="24">
        <f t="shared" ref="K382" si="754">IFERROR(J382/J387,"-")</f>
        <v>0.70009460737937557</v>
      </c>
      <c r="L382" s="112">
        <f t="shared" si="651"/>
        <v>62403.54054054054</v>
      </c>
      <c r="M382" s="24">
        <f>IFERROR(J382/$R$67,0)</f>
        <v>6.7518248175182483E-2</v>
      </c>
      <c r="P382" s="41"/>
      <c r="Q382" s="41"/>
      <c r="R382" s="41"/>
    </row>
    <row r="383" spans="2:18" ht="24.95" customHeight="1">
      <c r="B383" s="222"/>
      <c r="C383" s="282"/>
      <c r="D383" s="286"/>
      <c r="E383" s="106">
        <v>2</v>
      </c>
      <c r="F383" s="109" t="s">
        <v>210</v>
      </c>
      <c r="G383" s="28" t="s">
        <v>211</v>
      </c>
      <c r="H383" s="175">
        <v>20982811</v>
      </c>
      <c r="I383" s="25">
        <f t="shared" ref="I383" si="755">IFERROR(H383/H387,"-")</f>
        <v>6.6422034397066218E-2</v>
      </c>
      <c r="J383" s="113">
        <v>640</v>
      </c>
      <c r="K383" s="25">
        <f t="shared" ref="K383" si="756">IFERROR(J383/J387,"-")</f>
        <v>0.60548722800378429</v>
      </c>
      <c r="L383" s="113">
        <f t="shared" si="651"/>
        <v>32785.642187500001</v>
      </c>
      <c r="M383" s="25">
        <f t="shared" ref="M383:M387" si="757">IFERROR(J383/$R$67,0)</f>
        <v>5.8394160583941604E-2</v>
      </c>
      <c r="P383" s="41"/>
      <c r="Q383" s="41"/>
      <c r="R383" s="41"/>
    </row>
    <row r="384" spans="2:18" ht="24.95" customHeight="1">
      <c r="B384" s="222"/>
      <c r="C384" s="282"/>
      <c r="D384" s="286"/>
      <c r="E384" s="106">
        <v>3</v>
      </c>
      <c r="F384" s="109" t="s">
        <v>206</v>
      </c>
      <c r="G384" s="29" t="s">
        <v>207</v>
      </c>
      <c r="H384" s="175">
        <v>42332362</v>
      </c>
      <c r="I384" s="25">
        <f t="shared" ref="I384" si="758">IFERROR(H384/H387,"-")</f>
        <v>0.13400500080151601</v>
      </c>
      <c r="J384" s="113">
        <v>488</v>
      </c>
      <c r="K384" s="25">
        <f t="shared" ref="K384" si="759">IFERROR(J384/J387,"-")</f>
        <v>0.4616840113528855</v>
      </c>
      <c r="L384" s="113">
        <f t="shared" si="651"/>
        <v>86746.643442622953</v>
      </c>
      <c r="M384" s="25">
        <f t="shared" si="757"/>
        <v>4.4525547445255477E-2</v>
      </c>
      <c r="P384" s="41"/>
      <c r="Q384" s="41"/>
      <c r="R384" s="41"/>
    </row>
    <row r="385" spans="2:18" ht="24.95" customHeight="1">
      <c r="B385" s="222"/>
      <c r="C385" s="282"/>
      <c r="D385" s="286"/>
      <c r="E385" s="106">
        <v>4</v>
      </c>
      <c r="F385" s="109" t="s">
        <v>214</v>
      </c>
      <c r="G385" s="29" t="s">
        <v>215</v>
      </c>
      <c r="H385" s="175">
        <v>22432941</v>
      </c>
      <c r="I385" s="25">
        <f t="shared" ref="I385" si="760">IFERROR(H385/H387,"-")</f>
        <v>7.101248630268639E-2</v>
      </c>
      <c r="J385" s="113">
        <v>390</v>
      </c>
      <c r="K385" s="25">
        <f t="shared" ref="K385" si="761">IFERROR(J385/J387,"-")</f>
        <v>0.36896877956480606</v>
      </c>
      <c r="L385" s="113">
        <f t="shared" si="651"/>
        <v>57520.36153846154</v>
      </c>
      <c r="M385" s="25">
        <f t="shared" si="757"/>
        <v>3.5583941605839414E-2</v>
      </c>
      <c r="P385" s="41"/>
      <c r="Q385" s="41"/>
      <c r="R385" s="41"/>
    </row>
    <row r="386" spans="2:18" ht="24.95" customHeight="1">
      <c r="B386" s="222"/>
      <c r="C386" s="282"/>
      <c r="D386" s="286"/>
      <c r="E386" s="107">
        <v>5</v>
      </c>
      <c r="F386" s="110" t="s">
        <v>228</v>
      </c>
      <c r="G386" s="30" t="s">
        <v>229</v>
      </c>
      <c r="H386" s="176">
        <v>12125180</v>
      </c>
      <c r="I386" s="40">
        <f t="shared" ref="I386" si="762">IFERROR(H386/H387,"-")</f>
        <v>3.8382804049973067E-2</v>
      </c>
      <c r="J386" s="114">
        <v>379</v>
      </c>
      <c r="K386" s="40">
        <f t="shared" ref="K386" si="763">IFERROR(J386/J387,"-")</f>
        <v>0.35856196783349104</v>
      </c>
      <c r="L386" s="114">
        <f t="shared" si="651"/>
        <v>31992.559366754616</v>
      </c>
      <c r="M386" s="40">
        <f t="shared" si="757"/>
        <v>3.4580291970802916E-2</v>
      </c>
      <c r="P386" s="41"/>
      <c r="Q386" s="41"/>
      <c r="R386" s="41"/>
    </row>
    <row r="387" spans="2:18" ht="24.95" customHeight="1">
      <c r="B387" s="223"/>
      <c r="C387" s="283"/>
      <c r="D387" s="287"/>
      <c r="E387" s="125" t="s">
        <v>107</v>
      </c>
      <c r="F387" s="31"/>
      <c r="G387" s="32"/>
      <c r="H387" s="177">
        <v>315901360</v>
      </c>
      <c r="I387" s="26" t="s">
        <v>196</v>
      </c>
      <c r="J387" s="142">
        <v>1057</v>
      </c>
      <c r="K387" s="26" t="s">
        <v>105</v>
      </c>
      <c r="L387" s="142">
        <f t="shared" si="651"/>
        <v>298865.99810785241</v>
      </c>
      <c r="M387" s="26">
        <f t="shared" si="757"/>
        <v>9.6441605839416064E-2</v>
      </c>
      <c r="P387" s="41"/>
      <c r="Q387" s="41"/>
      <c r="R387" s="41"/>
    </row>
    <row r="388" spans="2:18" ht="24.95" customHeight="1">
      <c r="B388" s="247">
        <v>65</v>
      </c>
      <c r="C388" s="281" t="s">
        <v>11</v>
      </c>
      <c r="D388" s="285">
        <f t="shared" ref="D388" si="764">VLOOKUP(C388,$Q$4:$R$77,2,FALSE)</f>
        <v>5508</v>
      </c>
      <c r="E388" s="105">
        <v>1</v>
      </c>
      <c r="F388" s="108" t="s">
        <v>208</v>
      </c>
      <c r="G388" s="111" t="s">
        <v>209</v>
      </c>
      <c r="H388" s="174">
        <v>24602933</v>
      </c>
      <c r="I388" s="24">
        <f t="shared" ref="I388" si="765">IFERROR(H388/H393,"-")</f>
        <v>0.1986957341638794</v>
      </c>
      <c r="J388" s="112">
        <v>362</v>
      </c>
      <c r="K388" s="24">
        <f t="shared" ref="K388" si="766">IFERROR(J388/J393,"-")</f>
        <v>0.73131313131313136</v>
      </c>
      <c r="L388" s="112">
        <f t="shared" si="651"/>
        <v>67963.90331491713</v>
      </c>
      <c r="M388" s="24">
        <f>IFERROR(J388/$R$68,0)</f>
        <v>6.5722585330428462E-2</v>
      </c>
      <c r="P388" s="41"/>
      <c r="Q388" s="41"/>
      <c r="R388" s="41"/>
    </row>
    <row r="389" spans="2:18" ht="24.95" customHeight="1">
      <c r="B389" s="222"/>
      <c r="C389" s="282"/>
      <c r="D389" s="286"/>
      <c r="E389" s="106">
        <v>2</v>
      </c>
      <c r="F389" s="109" t="s">
        <v>210</v>
      </c>
      <c r="G389" s="28" t="s">
        <v>211</v>
      </c>
      <c r="H389" s="175">
        <v>9443673</v>
      </c>
      <c r="I389" s="25">
        <f t="shared" ref="I389" si="767">IFERROR(H389/H393,"-")</f>
        <v>7.6268042510972398E-2</v>
      </c>
      <c r="J389" s="113">
        <v>280</v>
      </c>
      <c r="K389" s="25">
        <f t="shared" ref="K389" si="768">IFERROR(J389/J393,"-")</f>
        <v>0.56565656565656564</v>
      </c>
      <c r="L389" s="113">
        <f t="shared" si="651"/>
        <v>33727.403571428571</v>
      </c>
      <c r="M389" s="25">
        <f t="shared" ref="M389:M393" si="769">IFERROR(J389/$R$68,0)</f>
        <v>5.0835148874364564E-2</v>
      </c>
      <c r="P389" s="41"/>
      <c r="Q389" s="41"/>
      <c r="R389" s="41"/>
    </row>
    <row r="390" spans="2:18" ht="24.95" customHeight="1">
      <c r="B390" s="222"/>
      <c r="C390" s="282"/>
      <c r="D390" s="286"/>
      <c r="E390" s="106">
        <v>3</v>
      </c>
      <c r="F390" s="109" t="s">
        <v>206</v>
      </c>
      <c r="G390" s="29" t="s">
        <v>207</v>
      </c>
      <c r="H390" s="175">
        <v>21987785</v>
      </c>
      <c r="I390" s="25">
        <f t="shared" ref="I390" si="770">IFERROR(H390/H393,"-")</f>
        <v>0.17757553878688101</v>
      </c>
      <c r="J390" s="113">
        <v>279</v>
      </c>
      <c r="K390" s="25">
        <f t="shared" ref="K390" si="771">IFERROR(J390/J393,"-")</f>
        <v>0.5636363636363636</v>
      </c>
      <c r="L390" s="113">
        <f t="shared" si="651"/>
        <v>78809.265232974911</v>
      </c>
      <c r="M390" s="25">
        <f t="shared" si="769"/>
        <v>5.0653594771241831E-2</v>
      </c>
      <c r="P390" s="41"/>
      <c r="Q390" s="41"/>
      <c r="R390" s="41"/>
    </row>
    <row r="391" spans="2:18" ht="24.95" customHeight="1">
      <c r="B391" s="222"/>
      <c r="C391" s="282"/>
      <c r="D391" s="286"/>
      <c r="E391" s="106">
        <v>4</v>
      </c>
      <c r="F391" s="109" t="s">
        <v>212</v>
      </c>
      <c r="G391" s="29" t="s">
        <v>213</v>
      </c>
      <c r="H391" s="175">
        <v>8410935</v>
      </c>
      <c r="I391" s="25">
        <f t="shared" ref="I391" si="772">IFERROR(H391/H393,"-")</f>
        <v>6.7927547696433957E-2</v>
      </c>
      <c r="J391" s="113">
        <v>216</v>
      </c>
      <c r="K391" s="25">
        <f t="shared" ref="K391" si="773">IFERROR(J391/J393,"-")</f>
        <v>0.43636363636363634</v>
      </c>
      <c r="L391" s="113">
        <f t="shared" si="651"/>
        <v>38939.513888888891</v>
      </c>
      <c r="M391" s="25">
        <f t="shared" si="769"/>
        <v>3.9215686274509803E-2</v>
      </c>
      <c r="P391" s="41"/>
      <c r="Q391" s="41"/>
      <c r="R391" s="41"/>
    </row>
    <row r="392" spans="2:18" ht="24.95" customHeight="1">
      <c r="B392" s="222"/>
      <c r="C392" s="282"/>
      <c r="D392" s="286"/>
      <c r="E392" s="107">
        <v>5</v>
      </c>
      <c r="F392" s="110" t="s">
        <v>214</v>
      </c>
      <c r="G392" s="30" t="s">
        <v>215</v>
      </c>
      <c r="H392" s="176">
        <v>9198136</v>
      </c>
      <c r="I392" s="40">
        <f t="shared" ref="I392" si="774">IFERROR(H392/H393,"-")</f>
        <v>7.42850612753857E-2</v>
      </c>
      <c r="J392" s="114">
        <v>180</v>
      </c>
      <c r="K392" s="40">
        <f t="shared" ref="K392" si="775">IFERROR(J392/J393,"-")</f>
        <v>0.36363636363636365</v>
      </c>
      <c r="L392" s="114">
        <f t="shared" si="651"/>
        <v>51100.755555555559</v>
      </c>
      <c r="M392" s="40">
        <f t="shared" si="769"/>
        <v>3.2679738562091505E-2</v>
      </c>
      <c r="P392" s="41"/>
      <c r="Q392" s="41"/>
      <c r="R392" s="41"/>
    </row>
    <row r="393" spans="2:18" ht="24.95" customHeight="1">
      <c r="B393" s="223"/>
      <c r="C393" s="283"/>
      <c r="D393" s="287"/>
      <c r="E393" s="125" t="s">
        <v>107</v>
      </c>
      <c r="F393" s="31"/>
      <c r="G393" s="32"/>
      <c r="H393" s="177">
        <v>123822150</v>
      </c>
      <c r="I393" s="26" t="s">
        <v>196</v>
      </c>
      <c r="J393" s="142">
        <v>495</v>
      </c>
      <c r="K393" s="26" t="s">
        <v>105</v>
      </c>
      <c r="L393" s="142">
        <f t="shared" si="651"/>
        <v>250145.75757575757</v>
      </c>
      <c r="M393" s="26">
        <f t="shared" si="769"/>
        <v>8.9869281045751634E-2</v>
      </c>
      <c r="P393" s="41"/>
      <c r="Q393" s="41"/>
      <c r="R393" s="41"/>
    </row>
    <row r="394" spans="2:18" ht="24.95" customHeight="1">
      <c r="B394" s="247">
        <v>66</v>
      </c>
      <c r="C394" s="281" t="s">
        <v>6</v>
      </c>
      <c r="D394" s="285">
        <f t="shared" ref="D394" si="776">VLOOKUP(C394,$Q$4:$R$77,2,FALSE)</f>
        <v>5670</v>
      </c>
      <c r="E394" s="105">
        <v>1</v>
      </c>
      <c r="F394" s="108" t="s">
        <v>208</v>
      </c>
      <c r="G394" s="111" t="s">
        <v>209</v>
      </c>
      <c r="H394" s="174">
        <v>24403899</v>
      </c>
      <c r="I394" s="24">
        <f t="shared" ref="I394" si="777">IFERROR(H394/H399,"-")</f>
        <v>0.17708156416116694</v>
      </c>
      <c r="J394" s="112">
        <v>414</v>
      </c>
      <c r="K394" s="24">
        <f t="shared" ref="K394" si="778">IFERROR(J394/J399,"-")</f>
        <v>0.72</v>
      </c>
      <c r="L394" s="112">
        <f t="shared" ref="L394:L447" si="779">IFERROR(H394/J394,"-")</f>
        <v>58946.615942028984</v>
      </c>
      <c r="M394" s="24">
        <f>IFERROR(J394/$R$69,0)</f>
        <v>7.301587301587302E-2</v>
      </c>
      <c r="P394" s="41"/>
      <c r="Q394" s="41"/>
      <c r="R394" s="41"/>
    </row>
    <row r="395" spans="2:18" ht="24.95" customHeight="1">
      <c r="B395" s="222"/>
      <c r="C395" s="282"/>
      <c r="D395" s="286"/>
      <c r="E395" s="106">
        <v>2</v>
      </c>
      <c r="F395" s="109" t="s">
        <v>210</v>
      </c>
      <c r="G395" s="28" t="s">
        <v>211</v>
      </c>
      <c r="H395" s="175">
        <v>12594454</v>
      </c>
      <c r="I395" s="25">
        <f t="shared" ref="I395" si="780">IFERROR(H395/H399,"-")</f>
        <v>9.1388905275991583E-2</v>
      </c>
      <c r="J395" s="113">
        <v>364</v>
      </c>
      <c r="K395" s="25">
        <f t="shared" ref="K395" si="781">IFERROR(J395/J399,"-")</f>
        <v>0.6330434782608696</v>
      </c>
      <c r="L395" s="113">
        <f t="shared" si="779"/>
        <v>34600.148351648349</v>
      </c>
      <c r="M395" s="25">
        <f t="shared" ref="M395:M399" si="782">IFERROR(J395/$R$69,0)</f>
        <v>6.4197530864197536E-2</v>
      </c>
      <c r="P395" s="41"/>
      <c r="Q395" s="41"/>
      <c r="R395" s="41"/>
    </row>
    <row r="396" spans="2:18" ht="24.95" customHeight="1">
      <c r="B396" s="222"/>
      <c r="C396" s="282"/>
      <c r="D396" s="286"/>
      <c r="E396" s="106">
        <v>3</v>
      </c>
      <c r="F396" s="109" t="s">
        <v>206</v>
      </c>
      <c r="G396" s="29" t="s">
        <v>207</v>
      </c>
      <c r="H396" s="175">
        <v>22353381</v>
      </c>
      <c r="I396" s="25">
        <f t="shared" ref="I396" si="783">IFERROR(H396/H399,"-")</f>
        <v>0.16220242805342336</v>
      </c>
      <c r="J396" s="113">
        <v>264</v>
      </c>
      <c r="K396" s="25">
        <f t="shared" ref="K396" si="784">IFERROR(J396/J399,"-")</f>
        <v>0.45913043478260868</v>
      </c>
      <c r="L396" s="113">
        <f t="shared" si="779"/>
        <v>84671.897727272721</v>
      </c>
      <c r="M396" s="25">
        <f t="shared" si="782"/>
        <v>4.656084656084656E-2</v>
      </c>
      <c r="P396" s="41"/>
      <c r="Q396" s="41"/>
      <c r="R396" s="41"/>
    </row>
    <row r="397" spans="2:18" ht="24.95" customHeight="1">
      <c r="B397" s="222"/>
      <c r="C397" s="282"/>
      <c r="D397" s="286"/>
      <c r="E397" s="106">
        <v>4</v>
      </c>
      <c r="F397" s="109" t="s">
        <v>214</v>
      </c>
      <c r="G397" s="29" t="s">
        <v>215</v>
      </c>
      <c r="H397" s="175">
        <v>12491192</v>
      </c>
      <c r="I397" s="25">
        <f t="shared" ref="I397" si="785">IFERROR(H397/H399,"-")</f>
        <v>9.0639607121692126E-2</v>
      </c>
      <c r="J397" s="113">
        <v>228</v>
      </c>
      <c r="K397" s="25">
        <f t="shared" ref="K397" si="786">IFERROR(J397/J399,"-")</f>
        <v>0.39652173913043476</v>
      </c>
      <c r="L397" s="113">
        <f t="shared" si="779"/>
        <v>54785.929824561405</v>
      </c>
      <c r="M397" s="25">
        <f t="shared" si="782"/>
        <v>4.0211640211640212E-2</v>
      </c>
      <c r="P397" s="41"/>
      <c r="Q397" s="41"/>
      <c r="R397" s="41"/>
    </row>
    <row r="398" spans="2:18" ht="24.95" customHeight="1">
      <c r="B398" s="222"/>
      <c r="C398" s="282"/>
      <c r="D398" s="286"/>
      <c r="E398" s="107">
        <v>5</v>
      </c>
      <c r="F398" s="110" t="s">
        <v>234</v>
      </c>
      <c r="G398" s="30" t="s">
        <v>235</v>
      </c>
      <c r="H398" s="176">
        <v>3137499</v>
      </c>
      <c r="I398" s="40">
        <f t="shared" ref="I398" si="787">IFERROR(H398/H399,"-")</f>
        <v>2.276657637675427E-2</v>
      </c>
      <c r="J398" s="114">
        <v>218</v>
      </c>
      <c r="K398" s="40">
        <f t="shared" ref="K398" si="788">IFERROR(J398/J399,"-")</f>
        <v>0.37913043478260872</v>
      </c>
      <c r="L398" s="114">
        <f t="shared" si="779"/>
        <v>14392.197247706423</v>
      </c>
      <c r="M398" s="40">
        <f t="shared" si="782"/>
        <v>3.8447971781305115E-2</v>
      </c>
      <c r="P398" s="41"/>
      <c r="Q398" s="41"/>
      <c r="R398" s="41"/>
    </row>
    <row r="399" spans="2:18" ht="24.95" customHeight="1">
      <c r="B399" s="223"/>
      <c r="C399" s="283"/>
      <c r="D399" s="287"/>
      <c r="E399" s="125" t="s">
        <v>107</v>
      </c>
      <c r="F399" s="31"/>
      <c r="G399" s="32"/>
      <c r="H399" s="177">
        <v>137811630</v>
      </c>
      <c r="I399" s="26" t="s">
        <v>196</v>
      </c>
      <c r="J399" s="142">
        <v>575</v>
      </c>
      <c r="K399" s="26" t="s">
        <v>105</v>
      </c>
      <c r="L399" s="142">
        <f t="shared" si="779"/>
        <v>239672.4</v>
      </c>
      <c r="M399" s="26">
        <f t="shared" si="782"/>
        <v>0.10141093474426807</v>
      </c>
      <c r="P399" s="41"/>
      <c r="Q399" s="41"/>
      <c r="R399" s="41"/>
    </row>
    <row r="400" spans="2:18" ht="24.95" customHeight="1">
      <c r="B400" s="247">
        <v>67</v>
      </c>
      <c r="C400" s="281" t="s">
        <v>7</v>
      </c>
      <c r="D400" s="285">
        <f t="shared" ref="D400" si="789">VLOOKUP(C400,$Q$4:$R$77,2,FALSE)</f>
        <v>2435</v>
      </c>
      <c r="E400" s="105">
        <v>1</v>
      </c>
      <c r="F400" s="108" t="s">
        <v>208</v>
      </c>
      <c r="G400" s="111" t="s">
        <v>209</v>
      </c>
      <c r="H400" s="174">
        <v>6589940</v>
      </c>
      <c r="I400" s="24">
        <f t="shared" ref="I400" si="790">IFERROR(H400/H405,"-")</f>
        <v>0.15264087328978126</v>
      </c>
      <c r="J400" s="112">
        <v>121</v>
      </c>
      <c r="K400" s="24">
        <f t="shared" ref="K400" si="791">IFERROR(J400/J405,"-")</f>
        <v>0.66120218579234968</v>
      </c>
      <c r="L400" s="112">
        <f t="shared" si="779"/>
        <v>54462.314049586777</v>
      </c>
      <c r="M400" s="24">
        <f>IFERROR(J400/$R$70,0)</f>
        <v>4.9691991786447641E-2</v>
      </c>
      <c r="P400" s="41"/>
      <c r="Q400" s="41"/>
      <c r="R400" s="41"/>
    </row>
    <row r="401" spans="2:18" ht="24.95" customHeight="1">
      <c r="B401" s="222"/>
      <c r="C401" s="282"/>
      <c r="D401" s="286"/>
      <c r="E401" s="106">
        <v>2</v>
      </c>
      <c r="F401" s="109" t="s">
        <v>210</v>
      </c>
      <c r="G401" s="28" t="s">
        <v>211</v>
      </c>
      <c r="H401" s="175">
        <v>2778627</v>
      </c>
      <c r="I401" s="25">
        <f t="shared" ref="I401" si="792">IFERROR(H401/H405,"-")</f>
        <v>6.4360533150008198E-2</v>
      </c>
      <c r="J401" s="113">
        <v>97</v>
      </c>
      <c r="K401" s="25">
        <f t="shared" ref="K401" si="793">IFERROR(J401/J405,"-")</f>
        <v>0.5300546448087432</v>
      </c>
      <c r="L401" s="113">
        <f t="shared" si="779"/>
        <v>28645.639175257733</v>
      </c>
      <c r="M401" s="25">
        <f t="shared" ref="M401:M405" si="794">IFERROR(J401/$R$70,0)</f>
        <v>3.9835728952772077E-2</v>
      </c>
      <c r="P401" s="41"/>
      <c r="Q401" s="41"/>
      <c r="R401" s="41"/>
    </row>
    <row r="402" spans="2:18" ht="24.95" customHeight="1">
      <c r="B402" s="222"/>
      <c r="C402" s="282"/>
      <c r="D402" s="286"/>
      <c r="E402" s="106">
        <v>3</v>
      </c>
      <c r="F402" s="109" t="s">
        <v>206</v>
      </c>
      <c r="G402" s="29" t="s">
        <v>207</v>
      </c>
      <c r="H402" s="175">
        <v>8190379</v>
      </c>
      <c r="I402" s="25">
        <f t="shared" ref="I402" si="795">IFERROR(H402/H405,"-")</f>
        <v>0.18971137872792246</v>
      </c>
      <c r="J402" s="113">
        <v>94</v>
      </c>
      <c r="K402" s="25">
        <f t="shared" ref="K402" si="796">IFERROR(J402/J405,"-")</f>
        <v>0.51366120218579236</v>
      </c>
      <c r="L402" s="113">
        <f t="shared" si="779"/>
        <v>87131.691489361707</v>
      </c>
      <c r="M402" s="25">
        <f t="shared" si="794"/>
        <v>3.860369609856263E-2</v>
      </c>
      <c r="P402" s="41"/>
      <c r="Q402" s="41"/>
      <c r="R402" s="41"/>
    </row>
    <row r="403" spans="2:18" ht="24.95" customHeight="1">
      <c r="B403" s="222"/>
      <c r="C403" s="282"/>
      <c r="D403" s="286"/>
      <c r="E403" s="106">
        <v>4</v>
      </c>
      <c r="F403" s="109" t="s">
        <v>228</v>
      </c>
      <c r="G403" s="29" t="s">
        <v>229</v>
      </c>
      <c r="H403" s="175">
        <v>1380053</v>
      </c>
      <c r="I403" s="25">
        <f t="shared" ref="I403" si="797">IFERROR(H403/H405,"-")</f>
        <v>3.1965768293213973E-2</v>
      </c>
      <c r="J403" s="113">
        <v>70</v>
      </c>
      <c r="K403" s="25">
        <f t="shared" ref="K403" si="798">IFERROR(J403/J405,"-")</f>
        <v>0.38251366120218577</v>
      </c>
      <c r="L403" s="113">
        <f t="shared" si="779"/>
        <v>19715.042857142857</v>
      </c>
      <c r="M403" s="25">
        <f t="shared" si="794"/>
        <v>2.8747433264887063E-2</v>
      </c>
      <c r="P403" s="41"/>
      <c r="Q403" s="41"/>
      <c r="R403" s="41"/>
    </row>
    <row r="404" spans="2:18" ht="24.95" customHeight="1">
      <c r="B404" s="222"/>
      <c r="C404" s="282"/>
      <c r="D404" s="286"/>
      <c r="E404" s="107">
        <v>5</v>
      </c>
      <c r="F404" s="110" t="s">
        <v>212</v>
      </c>
      <c r="G404" s="30" t="s">
        <v>213</v>
      </c>
      <c r="H404" s="176">
        <v>4128630</v>
      </c>
      <c r="I404" s="40">
        <f t="shared" ref="I404" si="799">IFERROR(H404/H405,"-")</f>
        <v>9.5630261988787393E-2</v>
      </c>
      <c r="J404" s="114">
        <v>69</v>
      </c>
      <c r="K404" s="40">
        <f t="shared" ref="K404" si="800">IFERROR(J404/J405,"-")</f>
        <v>0.37704918032786883</v>
      </c>
      <c r="L404" s="114">
        <f t="shared" si="779"/>
        <v>59835.217391304344</v>
      </c>
      <c r="M404" s="40">
        <f t="shared" si="794"/>
        <v>2.8336755646817247E-2</v>
      </c>
      <c r="P404" s="41"/>
      <c r="Q404" s="41"/>
      <c r="R404" s="41"/>
    </row>
    <row r="405" spans="2:18" ht="24.95" customHeight="1">
      <c r="B405" s="223"/>
      <c r="C405" s="283"/>
      <c r="D405" s="287"/>
      <c r="E405" s="125" t="s">
        <v>107</v>
      </c>
      <c r="F405" s="31"/>
      <c r="G405" s="32"/>
      <c r="H405" s="177">
        <v>43172840</v>
      </c>
      <c r="I405" s="26" t="s">
        <v>196</v>
      </c>
      <c r="J405" s="142">
        <v>183</v>
      </c>
      <c r="K405" s="26" t="s">
        <v>105</v>
      </c>
      <c r="L405" s="142">
        <f t="shared" si="779"/>
        <v>235917.15846994537</v>
      </c>
      <c r="M405" s="26">
        <f t="shared" si="794"/>
        <v>7.5154004106776182E-2</v>
      </c>
      <c r="P405" s="41"/>
      <c r="Q405" s="41"/>
      <c r="R405" s="41"/>
    </row>
    <row r="406" spans="2:18" ht="24.95" customHeight="1">
      <c r="B406" s="247">
        <v>68</v>
      </c>
      <c r="C406" s="281" t="s">
        <v>47</v>
      </c>
      <c r="D406" s="285">
        <f t="shared" ref="D406" si="801">VLOOKUP(C406,$Q$4:$R$77,2,FALSE)</f>
        <v>3170</v>
      </c>
      <c r="E406" s="105">
        <v>1</v>
      </c>
      <c r="F406" s="108" t="s">
        <v>208</v>
      </c>
      <c r="G406" s="111" t="s">
        <v>209</v>
      </c>
      <c r="H406" s="174">
        <v>17045236</v>
      </c>
      <c r="I406" s="24">
        <f t="shared" ref="I406" si="802">IFERROR(H406/H411,"-")</f>
        <v>0.16810094714129289</v>
      </c>
      <c r="J406" s="112">
        <v>256</v>
      </c>
      <c r="K406" s="24">
        <f t="shared" ref="K406" si="803">IFERROR(J406/J411,"-")</f>
        <v>0.7231638418079096</v>
      </c>
      <c r="L406" s="112">
        <f t="shared" si="779"/>
        <v>66582.953125</v>
      </c>
      <c r="M406" s="24">
        <f>IFERROR(J406/$R$71,0)</f>
        <v>8.0757097791798113E-2</v>
      </c>
      <c r="P406" s="41"/>
      <c r="Q406" s="41"/>
      <c r="R406" s="41"/>
    </row>
    <row r="407" spans="2:18" ht="24.95" customHeight="1">
      <c r="B407" s="222"/>
      <c r="C407" s="282"/>
      <c r="D407" s="286"/>
      <c r="E407" s="106">
        <v>2</v>
      </c>
      <c r="F407" s="109" t="s">
        <v>210</v>
      </c>
      <c r="G407" s="28" t="s">
        <v>211</v>
      </c>
      <c r="H407" s="175">
        <v>8059937</v>
      </c>
      <c r="I407" s="25">
        <f t="shared" ref="I407" si="804">IFERROR(H407/H411,"-")</f>
        <v>7.9487491026768456E-2</v>
      </c>
      <c r="J407" s="113">
        <v>227</v>
      </c>
      <c r="K407" s="25">
        <f t="shared" ref="K407" si="805">IFERROR(J407/J411,"-")</f>
        <v>0.64124293785310738</v>
      </c>
      <c r="L407" s="113">
        <f t="shared" si="779"/>
        <v>35506.330396475772</v>
      </c>
      <c r="M407" s="25">
        <f t="shared" ref="M407:M411" si="806">IFERROR(J407/$R$71,0)</f>
        <v>7.160883280757098E-2</v>
      </c>
      <c r="P407" s="41"/>
      <c r="Q407" s="41"/>
      <c r="R407" s="41"/>
    </row>
    <row r="408" spans="2:18" ht="24.95" customHeight="1">
      <c r="B408" s="222"/>
      <c r="C408" s="282"/>
      <c r="D408" s="286"/>
      <c r="E408" s="106">
        <v>3</v>
      </c>
      <c r="F408" s="109" t="s">
        <v>206</v>
      </c>
      <c r="G408" s="29" t="s">
        <v>207</v>
      </c>
      <c r="H408" s="175">
        <v>18626663</v>
      </c>
      <c r="I408" s="25">
        <f t="shared" ref="I408" si="807">IFERROR(H408/H411,"-")</f>
        <v>0.18369705719426097</v>
      </c>
      <c r="J408" s="113">
        <v>188</v>
      </c>
      <c r="K408" s="25">
        <f t="shared" ref="K408" si="808">IFERROR(J408/J411,"-")</f>
        <v>0.53107344632768361</v>
      </c>
      <c r="L408" s="113">
        <f t="shared" si="779"/>
        <v>99077.994680851058</v>
      </c>
      <c r="M408" s="25">
        <f t="shared" si="806"/>
        <v>5.9305993690851738E-2</v>
      </c>
      <c r="P408" s="41"/>
      <c r="Q408" s="41"/>
      <c r="R408" s="41"/>
    </row>
    <row r="409" spans="2:18" ht="24.95" customHeight="1">
      <c r="B409" s="222"/>
      <c r="C409" s="282"/>
      <c r="D409" s="286"/>
      <c r="E409" s="106">
        <v>4</v>
      </c>
      <c r="F409" s="109" t="s">
        <v>212</v>
      </c>
      <c r="G409" s="29" t="s">
        <v>213</v>
      </c>
      <c r="H409" s="175">
        <v>6715493</v>
      </c>
      <c r="I409" s="25">
        <f t="shared" ref="I409" si="809">IFERROR(H409/H411,"-")</f>
        <v>6.6228518855398794E-2</v>
      </c>
      <c r="J409" s="113">
        <v>162</v>
      </c>
      <c r="K409" s="25">
        <f t="shared" ref="K409" si="810">IFERROR(J409/J411,"-")</f>
        <v>0.4576271186440678</v>
      </c>
      <c r="L409" s="113">
        <f t="shared" si="779"/>
        <v>41453.660493827163</v>
      </c>
      <c r="M409" s="25">
        <f t="shared" si="806"/>
        <v>5.1104100946372237E-2</v>
      </c>
      <c r="P409" s="41"/>
      <c r="Q409" s="41"/>
      <c r="R409" s="41"/>
    </row>
    <row r="410" spans="2:18" ht="24.95" customHeight="1">
      <c r="B410" s="222"/>
      <c r="C410" s="282"/>
      <c r="D410" s="286"/>
      <c r="E410" s="107">
        <v>5</v>
      </c>
      <c r="F410" s="110" t="s">
        <v>214</v>
      </c>
      <c r="G410" s="30" t="s">
        <v>215</v>
      </c>
      <c r="H410" s="176">
        <v>8662649</v>
      </c>
      <c r="I410" s="40">
        <f t="shared" ref="I410" si="811">IFERROR(H410/H411,"-")</f>
        <v>8.5431466108921786E-2</v>
      </c>
      <c r="J410" s="114">
        <v>157</v>
      </c>
      <c r="K410" s="40">
        <f t="shared" ref="K410" si="812">IFERROR(J410/J411,"-")</f>
        <v>0.44350282485875708</v>
      </c>
      <c r="L410" s="114">
        <f t="shared" si="779"/>
        <v>55176.108280254775</v>
      </c>
      <c r="M410" s="40">
        <f t="shared" si="806"/>
        <v>4.9526813880126183E-2</v>
      </c>
      <c r="P410" s="41"/>
      <c r="Q410" s="41"/>
      <c r="R410" s="41"/>
    </row>
    <row r="411" spans="2:18" ht="24.95" customHeight="1">
      <c r="B411" s="223"/>
      <c r="C411" s="283"/>
      <c r="D411" s="287"/>
      <c r="E411" s="125" t="s">
        <v>107</v>
      </c>
      <c r="F411" s="31"/>
      <c r="G411" s="32"/>
      <c r="H411" s="177">
        <v>101398810</v>
      </c>
      <c r="I411" s="26" t="s">
        <v>196</v>
      </c>
      <c r="J411" s="142">
        <v>354</v>
      </c>
      <c r="K411" s="26" t="s">
        <v>105</v>
      </c>
      <c r="L411" s="142">
        <f t="shared" si="779"/>
        <v>286437.3163841808</v>
      </c>
      <c r="M411" s="26">
        <f t="shared" si="806"/>
        <v>0.11167192429022083</v>
      </c>
      <c r="P411" s="41"/>
      <c r="Q411" s="41"/>
      <c r="R411" s="41"/>
    </row>
    <row r="412" spans="2:18" ht="24.95" customHeight="1">
      <c r="B412" s="247">
        <v>69</v>
      </c>
      <c r="C412" s="281" t="s">
        <v>48</v>
      </c>
      <c r="D412" s="285">
        <f t="shared" ref="D412" si="813">VLOOKUP(C412,$Q$4:$R$77,2,FALSE)</f>
        <v>7840</v>
      </c>
      <c r="E412" s="105">
        <v>1</v>
      </c>
      <c r="F412" s="108" t="s">
        <v>208</v>
      </c>
      <c r="G412" s="111" t="s">
        <v>209</v>
      </c>
      <c r="H412" s="174">
        <v>35226930</v>
      </c>
      <c r="I412" s="24">
        <f t="shared" ref="I412" si="814">IFERROR(H412/H417,"-")</f>
        <v>0.14414058577652392</v>
      </c>
      <c r="J412" s="112">
        <v>606</v>
      </c>
      <c r="K412" s="24">
        <f t="shared" ref="K412" si="815">IFERROR(J412/J417,"-")</f>
        <v>0.75186104218362282</v>
      </c>
      <c r="L412" s="112">
        <f t="shared" si="779"/>
        <v>58130.247524752478</v>
      </c>
      <c r="M412" s="24">
        <f>IFERROR(J412/$R$72,0)</f>
        <v>7.7295918367346936E-2</v>
      </c>
      <c r="P412" s="41"/>
      <c r="Q412" s="41"/>
      <c r="R412" s="41"/>
    </row>
    <row r="413" spans="2:18" ht="24.95" customHeight="1">
      <c r="B413" s="222"/>
      <c r="C413" s="282"/>
      <c r="D413" s="286"/>
      <c r="E413" s="106">
        <v>2</v>
      </c>
      <c r="F413" s="109" t="s">
        <v>210</v>
      </c>
      <c r="G413" s="28" t="s">
        <v>211</v>
      </c>
      <c r="H413" s="175">
        <v>18193746</v>
      </c>
      <c r="I413" s="25">
        <f t="shared" ref="I413" si="816">IFERROR(H413/H417,"-")</f>
        <v>7.4444670764931511E-2</v>
      </c>
      <c r="J413" s="113">
        <v>504</v>
      </c>
      <c r="K413" s="25">
        <f t="shared" ref="K413" si="817">IFERROR(J413/J417,"-")</f>
        <v>0.62531017369727049</v>
      </c>
      <c r="L413" s="113">
        <f t="shared" si="779"/>
        <v>36098.702380952382</v>
      </c>
      <c r="M413" s="25">
        <f t="shared" ref="M413:M417" si="818">IFERROR(J413/$R$72,0)</f>
        <v>6.4285714285714279E-2</v>
      </c>
      <c r="P413" s="41"/>
      <c r="Q413" s="41"/>
      <c r="R413" s="41"/>
    </row>
    <row r="414" spans="2:18" ht="24.95" customHeight="1">
      <c r="B414" s="222"/>
      <c r="C414" s="282"/>
      <c r="D414" s="286"/>
      <c r="E414" s="106">
        <v>3</v>
      </c>
      <c r="F414" s="109" t="s">
        <v>206</v>
      </c>
      <c r="G414" s="29" t="s">
        <v>207</v>
      </c>
      <c r="H414" s="175">
        <v>44835737</v>
      </c>
      <c r="I414" s="25">
        <f t="shared" ref="I414" si="819">IFERROR(H414/H417,"-")</f>
        <v>0.18345763865605566</v>
      </c>
      <c r="J414" s="113">
        <v>445</v>
      </c>
      <c r="K414" s="25">
        <f t="shared" ref="K414" si="820">IFERROR(J414/J417,"-")</f>
        <v>0.55210918114143925</v>
      </c>
      <c r="L414" s="113">
        <f t="shared" si="779"/>
        <v>100754.46516853933</v>
      </c>
      <c r="M414" s="25">
        <f t="shared" si="818"/>
        <v>5.6760204081632654E-2</v>
      </c>
      <c r="P414" s="41"/>
      <c r="Q414" s="41"/>
      <c r="R414" s="41"/>
    </row>
    <row r="415" spans="2:18" ht="24.95" customHeight="1">
      <c r="B415" s="222"/>
      <c r="C415" s="282"/>
      <c r="D415" s="286"/>
      <c r="E415" s="106">
        <v>4</v>
      </c>
      <c r="F415" s="109" t="s">
        <v>212</v>
      </c>
      <c r="G415" s="29" t="s">
        <v>213</v>
      </c>
      <c r="H415" s="175">
        <v>24232628</v>
      </c>
      <c r="I415" s="25">
        <f t="shared" ref="I415" si="821">IFERROR(H415/H417,"-")</f>
        <v>9.9154402464949262E-2</v>
      </c>
      <c r="J415" s="113">
        <v>374</v>
      </c>
      <c r="K415" s="25">
        <f t="shared" ref="K415" si="822">IFERROR(J415/J417,"-")</f>
        <v>0.4640198511166253</v>
      </c>
      <c r="L415" s="113">
        <f t="shared" si="779"/>
        <v>64793.122994652404</v>
      </c>
      <c r="M415" s="25">
        <f t="shared" si="818"/>
        <v>4.7704081632653064E-2</v>
      </c>
      <c r="P415" s="41"/>
      <c r="Q415" s="41"/>
      <c r="R415" s="41"/>
    </row>
    <row r="416" spans="2:18" ht="24.95" customHeight="1">
      <c r="B416" s="222"/>
      <c r="C416" s="282"/>
      <c r="D416" s="286"/>
      <c r="E416" s="107">
        <v>5</v>
      </c>
      <c r="F416" s="110" t="s">
        <v>228</v>
      </c>
      <c r="G416" s="30" t="s">
        <v>229</v>
      </c>
      <c r="H416" s="176">
        <v>16459398</v>
      </c>
      <c r="I416" s="40">
        <f t="shared" ref="I416" si="823">IFERROR(H416/H417,"-")</f>
        <v>6.7348113197742351E-2</v>
      </c>
      <c r="J416" s="114">
        <v>355</v>
      </c>
      <c r="K416" s="40">
        <f t="shared" ref="K416" si="824">IFERROR(J416/J417,"-")</f>
        <v>0.44044665012406947</v>
      </c>
      <c r="L416" s="114">
        <f t="shared" si="779"/>
        <v>46364.501408450706</v>
      </c>
      <c r="M416" s="40">
        <f t="shared" si="818"/>
        <v>4.5280612244897961E-2</v>
      </c>
      <c r="P416" s="41"/>
      <c r="Q416" s="41"/>
      <c r="R416" s="41"/>
    </row>
    <row r="417" spans="2:18" ht="24.95" customHeight="1">
      <c r="B417" s="223"/>
      <c r="C417" s="283"/>
      <c r="D417" s="287"/>
      <c r="E417" s="125" t="s">
        <v>107</v>
      </c>
      <c r="F417" s="31"/>
      <c r="G417" s="32"/>
      <c r="H417" s="177">
        <v>244392860</v>
      </c>
      <c r="I417" s="26" t="s">
        <v>196</v>
      </c>
      <c r="J417" s="142">
        <v>806</v>
      </c>
      <c r="K417" s="26" t="s">
        <v>105</v>
      </c>
      <c r="L417" s="142">
        <f t="shared" si="779"/>
        <v>303216.94789081888</v>
      </c>
      <c r="M417" s="26">
        <f t="shared" si="818"/>
        <v>0.10280612244897959</v>
      </c>
      <c r="P417" s="41"/>
      <c r="Q417" s="41"/>
      <c r="R417" s="41"/>
    </row>
    <row r="418" spans="2:18" ht="24.95" customHeight="1">
      <c r="B418" s="247">
        <v>70</v>
      </c>
      <c r="C418" s="281" t="s">
        <v>49</v>
      </c>
      <c r="D418" s="285">
        <f t="shared" ref="D418" si="825">VLOOKUP(C418,$Q$4:$R$77,2,FALSE)</f>
        <v>1299</v>
      </c>
      <c r="E418" s="105">
        <v>1</v>
      </c>
      <c r="F418" s="108" t="s">
        <v>208</v>
      </c>
      <c r="G418" s="111" t="s">
        <v>209</v>
      </c>
      <c r="H418" s="174">
        <v>6440196</v>
      </c>
      <c r="I418" s="24">
        <f t="shared" ref="I418" si="826">IFERROR(H418/H423,"-")</f>
        <v>0.12760635983422774</v>
      </c>
      <c r="J418" s="112">
        <v>115</v>
      </c>
      <c r="K418" s="24">
        <f t="shared" ref="K418" si="827">IFERROR(J418/J423,"-")</f>
        <v>0.63888888888888884</v>
      </c>
      <c r="L418" s="112">
        <f t="shared" si="779"/>
        <v>56001.704347826089</v>
      </c>
      <c r="M418" s="24">
        <f>IFERROR(J418/$R$73,0)</f>
        <v>8.8529638183217865E-2</v>
      </c>
      <c r="P418" s="41"/>
      <c r="Q418" s="41"/>
      <c r="R418" s="41"/>
    </row>
    <row r="419" spans="2:18" ht="24.95" customHeight="1">
      <c r="B419" s="222"/>
      <c r="C419" s="282"/>
      <c r="D419" s="286"/>
      <c r="E419" s="106">
        <v>2</v>
      </c>
      <c r="F419" s="109" t="s">
        <v>210</v>
      </c>
      <c r="G419" s="28" t="s">
        <v>211</v>
      </c>
      <c r="H419" s="175">
        <v>4582787</v>
      </c>
      <c r="I419" s="25">
        <f t="shared" ref="I419" si="828">IFERROR(H419/H423,"-")</f>
        <v>9.0803566687352538E-2</v>
      </c>
      <c r="J419" s="113">
        <v>114</v>
      </c>
      <c r="K419" s="25">
        <f t="shared" ref="K419" si="829">IFERROR(J419/J423,"-")</f>
        <v>0.6333333333333333</v>
      </c>
      <c r="L419" s="113">
        <f t="shared" si="779"/>
        <v>40199.885964912282</v>
      </c>
      <c r="M419" s="25">
        <f t="shared" ref="M419:M423" si="830">IFERROR(J419/$R$73,0)</f>
        <v>8.7759815242494224E-2</v>
      </c>
      <c r="P419" s="41"/>
      <c r="Q419" s="41"/>
      <c r="R419" s="41"/>
    </row>
    <row r="420" spans="2:18" ht="24.95" customHeight="1">
      <c r="B420" s="222"/>
      <c r="C420" s="282"/>
      <c r="D420" s="286"/>
      <c r="E420" s="106">
        <v>3</v>
      </c>
      <c r="F420" s="109" t="s">
        <v>206</v>
      </c>
      <c r="G420" s="29" t="s">
        <v>207</v>
      </c>
      <c r="H420" s="175">
        <v>7394458</v>
      </c>
      <c r="I420" s="25">
        <f t="shared" ref="I420" si="831">IFERROR(H420/H423,"-")</f>
        <v>0.14651415396784259</v>
      </c>
      <c r="J420" s="113">
        <v>84</v>
      </c>
      <c r="K420" s="25">
        <f t="shared" ref="K420" si="832">IFERROR(J420/J423,"-")</f>
        <v>0.46666666666666667</v>
      </c>
      <c r="L420" s="113">
        <f t="shared" si="779"/>
        <v>88029.261904761908</v>
      </c>
      <c r="M420" s="25">
        <f t="shared" si="830"/>
        <v>6.4665127020785224E-2</v>
      </c>
      <c r="P420" s="41"/>
      <c r="Q420" s="41"/>
      <c r="R420" s="41"/>
    </row>
    <row r="421" spans="2:18" ht="24.95" customHeight="1">
      <c r="B421" s="222"/>
      <c r="C421" s="282"/>
      <c r="D421" s="286"/>
      <c r="E421" s="106">
        <v>4</v>
      </c>
      <c r="F421" s="109" t="s">
        <v>212</v>
      </c>
      <c r="G421" s="29" t="s">
        <v>213</v>
      </c>
      <c r="H421" s="175">
        <v>3108143</v>
      </c>
      <c r="I421" s="25">
        <f t="shared" ref="I421" si="833">IFERROR(H421/H423,"-")</f>
        <v>6.1584898048791699E-2</v>
      </c>
      <c r="J421" s="113">
        <v>74</v>
      </c>
      <c r="K421" s="25">
        <f t="shared" ref="K421" si="834">IFERROR(J421/J423,"-")</f>
        <v>0.41111111111111109</v>
      </c>
      <c r="L421" s="113">
        <f t="shared" si="779"/>
        <v>42001.932432432433</v>
      </c>
      <c r="M421" s="25">
        <f t="shared" si="830"/>
        <v>5.6966897613548881E-2</v>
      </c>
      <c r="P421" s="41"/>
      <c r="Q421" s="41"/>
      <c r="R421" s="41"/>
    </row>
    <row r="422" spans="2:18" ht="24.95" customHeight="1">
      <c r="B422" s="222"/>
      <c r="C422" s="282"/>
      <c r="D422" s="286"/>
      <c r="E422" s="107">
        <v>5</v>
      </c>
      <c r="F422" s="110" t="s">
        <v>228</v>
      </c>
      <c r="G422" s="30" t="s">
        <v>229</v>
      </c>
      <c r="H422" s="176">
        <v>3655961</v>
      </c>
      <c r="I422" s="40">
        <f t="shared" ref="I422" si="835">IFERROR(H422/H423,"-")</f>
        <v>7.243939080517163E-2</v>
      </c>
      <c r="J422" s="114">
        <v>71</v>
      </c>
      <c r="K422" s="40">
        <f t="shared" ref="K422" si="836">IFERROR(J422/J423,"-")</f>
        <v>0.39444444444444443</v>
      </c>
      <c r="L422" s="114">
        <f t="shared" si="779"/>
        <v>51492.408450704228</v>
      </c>
      <c r="M422" s="40">
        <f t="shared" si="830"/>
        <v>5.4657428791377985E-2</v>
      </c>
      <c r="P422" s="41"/>
      <c r="Q422" s="41"/>
      <c r="R422" s="41"/>
    </row>
    <row r="423" spans="2:18" ht="24.95" customHeight="1">
      <c r="B423" s="223"/>
      <c r="C423" s="283"/>
      <c r="D423" s="287"/>
      <c r="E423" s="125" t="s">
        <v>107</v>
      </c>
      <c r="F423" s="31"/>
      <c r="G423" s="32"/>
      <c r="H423" s="177">
        <v>50469240</v>
      </c>
      <c r="I423" s="26" t="s">
        <v>196</v>
      </c>
      <c r="J423" s="142">
        <v>180</v>
      </c>
      <c r="K423" s="26" t="s">
        <v>105</v>
      </c>
      <c r="L423" s="142">
        <f t="shared" si="779"/>
        <v>280384.66666666669</v>
      </c>
      <c r="M423" s="26">
        <f t="shared" si="830"/>
        <v>0.13856812933025403</v>
      </c>
      <c r="P423" s="41"/>
      <c r="Q423" s="41"/>
      <c r="R423" s="41"/>
    </row>
    <row r="424" spans="2:18" ht="24.95" customHeight="1">
      <c r="B424" s="247">
        <v>71</v>
      </c>
      <c r="C424" s="281" t="s">
        <v>50</v>
      </c>
      <c r="D424" s="285">
        <f t="shared" ref="D424" si="837">VLOOKUP(C424,$Q$4:$R$77,2,FALSE)</f>
        <v>3884</v>
      </c>
      <c r="E424" s="105">
        <v>1</v>
      </c>
      <c r="F424" s="108" t="s">
        <v>208</v>
      </c>
      <c r="G424" s="111" t="s">
        <v>209</v>
      </c>
      <c r="H424" s="174">
        <v>16998992</v>
      </c>
      <c r="I424" s="24">
        <f t="shared" ref="I424" si="838">IFERROR(H424/H429,"-")</f>
        <v>0.15436788957500908</v>
      </c>
      <c r="J424" s="112">
        <v>288</v>
      </c>
      <c r="K424" s="24">
        <f t="shared" ref="K424" si="839">IFERROR(J424/J429,"-")</f>
        <v>0.71820448877805487</v>
      </c>
      <c r="L424" s="112">
        <f t="shared" si="779"/>
        <v>59024.277777777781</v>
      </c>
      <c r="M424" s="24">
        <f>IFERROR(J424/$R$74,0)</f>
        <v>7.4150360453141093E-2</v>
      </c>
      <c r="P424" s="41"/>
      <c r="Q424" s="41"/>
      <c r="R424" s="41"/>
    </row>
    <row r="425" spans="2:18" ht="24.95" customHeight="1">
      <c r="B425" s="222"/>
      <c r="C425" s="282"/>
      <c r="D425" s="286"/>
      <c r="E425" s="106">
        <v>2</v>
      </c>
      <c r="F425" s="109" t="s">
        <v>210</v>
      </c>
      <c r="G425" s="28" t="s">
        <v>211</v>
      </c>
      <c r="H425" s="175">
        <v>9036308</v>
      </c>
      <c r="I425" s="25">
        <f t="shared" ref="I425" si="840">IFERROR(H425/H429,"-")</f>
        <v>8.2058735924446055E-2</v>
      </c>
      <c r="J425" s="113">
        <v>242</v>
      </c>
      <c r="K425" s="25">
        <f t="shared" ref="K425" si="841">IFERROR(J425/J429,"-")</f>
        <v>0.60349127182044893</v>
      </c>
      <c r="L425" s="113">
        <f t="shared" si="779"/>
        <v>37340.115702479336</v>
      </c>
      <c r="M425" s="25">
        <f t="shared" ref="M425:M429" si="842">IFERROR(J425/$R$74,0)</f>
        <v>6.2306900102986611E-2</v>
      </c>
      <c r="P425" s="41"/>
      <c r="Q425" s="41"/>
      <c r="R425" s="41"/>
    </row>
    <row r="426" spans="2:18" ht="24.95" customHeight="1">
      <c r="B426" s="222"/>
      <c r="C426" s="282"/>
      <c r="D426" s="286"/>
      <c r="E426" s="106">
        <v>3</v>
      </c>
      <c r="F426" s="109" t="s">
        <v>206</v>
      </c>
      <c r="G426" s="29" t="s">
        <v>207</v>
      </c>
      <c r="H426" s="175">
        <v>19059443</v>
      </c>
      <c r="I426" s="25">
        <f t="shared" ref="I426" si="843">IFERROR(H426/H429,"-")</f>
        <v>0.17307885034507808</v>
      </c>
      <c r="J426" s="113">
        <v>211</v>
      </c>
      <c r="K426" s="25">
        <f t="shared" ref="K426" si="844">IFERROR(J426/J429,"-")</f>
        <v>0.52618453865336656</v>
      </c>
      <c r="L426" s="113">
        <f t="shared" si="779"/>
        <v>90329.113744075832</v>
      </c>
      <c r="M426" s="25">
        <f t="shared" si="842"/>
        <v>5.4325437693099894E-2</v>
      </c>
      <c r="P426" s="41"/>
      <c r="Q426" s="41"/>
      <c r="R426" s="41"/>
    </row>
    <row r="427" spans="2:18" ht="24.95" customHeight="1">
      <c r="B427" s="222"/>
      <c r="C427" s="282"/>
      <c r="D427" s="286"/>
      <c r="E427" s="106">
        <v>4</v>
      </c>
      <c r="F427" s="109" t="s">
        <v>228</v>
      </c>
      <c r="G427" s="29" t="s">
        <v>229</v>
      </c>
      <c r="H427" s="175">
        <v>3898144</v>
      </c>
      <c r="I427" s="25">
        <f t="shared" ref="I427" si="845">IFERROR(H427/H429,"-")</f>
        <v>3.5399055575735562E-2</v>
      </c>
      <c r="J427" s="113">
        <v>183</v>
      </c>
      <c r="K427" s="25">
        <f t="shared" ref="K427" si="846">IFERROR(J427/J429,"-")</f>
        <v>0.45635910224438903</v>
      </c>
      <c r="L427" s="113">
        <f t="shared" si="779"/>
        <v>21301.333333333332</v>
      </c>
      <c r="M427" s="25">
        <f t="shared" si="842"/>
        <v>4.7116374871266735E-2</v>
      </c>
      <c r="P427" s="41"/>
      <c r="Q427" s="41"/>
      <c r="R427" s="41"/>
    </row>
    <row r="428" spans="2:18" ht="24.95" customHeight="1">
      <c r="B428" s="222"/>
      <c r="C428" s="282"/>
      <c r="D428" s="286"/>
      <c r="E428" s="107">
        <v>5</v>
      </c>
      <c r="F428" s="110" t="s">
        <v>234</v>
      </c>
      <c r="G428" s="30" t="s">
        <v>235</v>
      </c>
      <c r="H428" s="176">
        <v>3965615</v>
      </c>
      <c r="I428" s="40">
        <f t="shared" ref="I428" si="847">IFERROR(H428/H429,"-")</f>
        <v>3.6011759898292771E-2</v>
      </c>
      <c r="J428" s="114">
        <v>148</v>
      </c>
      <c r="K428" s="40">
        <f t="shared" ref="K428" si="848">IFERROR(J428/J429,"-")</f>
        <v>0.36907730673316708</v>
      </c>
      <c r="L428" s="114">
        <f t="shared" si="779"/>
        <v>26794.695945945947</v>
      </c>
      <c r="M428" s="40">
        <f t="shared" si="842"/>
        <v>3.8105046343975282E-2</v>
      </c>
      <c r="P428" s="41"/>
      <c r="Q428" s="41"/>
      <c r="R428" s="41"/>
    </row>
    <row r="429" spans="2:18" ht="24.95" customHeight="1">
      <c r="B429" s="223"/>
      <c r="C429" s="283"/>
      <c r="D429" s="287"/>
      <c r="E429" s="125" t="s">
        <v>107</v>
      </c>
      <c r="F429" s="31"/>
      <c r="G429" s="32"/>
      <c r="H429" s="177">
        <v>110120000</v>
      </c>
      <c r="I429" s="26" t="s">
        <v>196</v>
      </c>
      <c r="J429" s="142">
        <v>401</v>
      </c>
      <c r="K429" s="26" t="s">
        <v>105</v>
      </c>
      <c r="L429" s="142">
        <f t="shared" si="779"/>
        <v>274613.46633416461</v>
      </c>
      <c r="M429" s="26">
        <f t="shared" si="842"/>
        <v>0.10324407826982493</v>
      </c>
      <c r="P429" s="41"/>
      <c r="Q429" s="41"/>
      <c r="R429" s="41"/>
    </row>
    <row r="430" spans="2:18" ht="24.95" customHeight="1">
      <c r="B430" s="247">
        <v>72</v>
      </c>
      <c r="C430" s="281" t="s">
        <v>28</v>
      </c>
      <c r="D430" s="285">
        <f t="shared" ref="D430" si="849">VLOOKUP(C430,$Q$4:$R$77,2,FALSE)</f>
        <v>2477</v>
      </c>
      <c r="E430" s="105">
        <v>1</v>
      </c>
      <c r="F430" s="108" t="s">
        <v>208</v>
      </c>
      <c r="G430" s="111" t="s">
        <v>209</v>
      </c>
      <c r="H430" s="174">
        <v>5575294</v>
      </c>
      <c r="I430" s="24">
        <f t="shared" ref="I430" si="850">IFERROR(H430/H435,"-")</f>
        <v>0.12511984502564316</v>
      </c>
      <c r="J430" s="112">
        <v>138</v>
      </c>
      <c r="K430" s="24">
        <f t="shared" ref="K430" si="851">IFERROR(J430/J435,"-")</f>
        <v>0.69696969696969702</v>
      </c>
      <c r="L430" s="112">
        <f t="shared" si="779"/>
        <v>40400.681159420288</v>
      </c>
      <c r="M430" s="24">
        <f>IFERROR(J430/$R$75,0)</f>
        <v>5.5712555510698425E-2</v>
      </c>
      <c r="P430" s="41"/>
      <c r="Q430" s="41"/>
      <c r="R430" s="41"/>
    </row>
    <row r="431" spans="2:18" ht="24.95" customHeight="1">
      <c r="B431" s="222"/>
      <c r="C431" s="282"/>
      <c r="D431" s="286"/>
      <c r="E431" s="106">
        <v>2</v>
      </c>
      <c r="F431" s="109" t="s">
        <v>210</v>
      </c>
      <c r="G431" s="28" t="s">
        <v>211</v>
      </c>
      <c r="H431" s="175">
        <v>3419001</v>
      </c>
      <c r="I431" s="25">
        <f t="shared" ref="I431" si="852">IFERROR(H431/H435,"-")</f>
        <v>7.6728666732645667E-2</v>
      </c>
      <c r="J431" s="113">
        <v>122</v>
      </c>
      <c r="K431" s="25">
        <f t="shared" ref="K431" si="853">IFERROR(J431/J435,"-")</f>
        <v>0.61616161616161613</v>
      </c>
      <c r="L431" s="113">
        <f t="shared" si="779"/>
        <v>28024.598360655738</v>
      </c>
      <c r="M431" s="25">
        <f t="shared" ref="M431:M435" si="854">IFERROR(J431/$R$75,0)</f>
        <v>4.9253128784820348E-2</v>
      </c>
      <c r="P431" s="41"/>
      <c r="Q431" s="41"/>
      <c r="R431" s="41"/>
    </row>
    <row r="432" spans="2:18" ht="24.95" customHeight="1">
      <c r="B432" s="222"/>
      <c r="C432" s="282"/>
      <c r="D432" s="286"/>
      <c r="E432" s="106">
        <v>3</v>
      </c>
      <c r="F432" s="109" t="s">
        <v>206</v>
      </c>
      <c r="G432" s="29" t="s">
        <v>207</v>
      </c>
      <c r="H432" s="175">
        <v>8513267</v>
      </c>
      <c r="I432" s="25">
        <f t="shared" ref="I432" si="855">IFERROR(H432/H435,"-")</f>
        <v>0.19105335928507486</v>
      </c>
      <c r="J432" s="113">
        <v>95</v>
      </c>
      <c r="K432" s="25">
        <f t="shared" ref="K432" si="856">IFERROR(J432/J435,"-")</f>
        <v>0.47979797979797978</v>
      </c>
      <c r="L432" s="113">
        <f t="shared" si="779"/>
        <v>89613.336842105258</v>
      </c>
      <c r="M432" s="25">
        <f t="shared" si="854"/>
        <v>3.835284618490109E-2</v>
      </c>
      <c r="P432" s="41"/>
      <c r="Q432" s="41"/>
      <c r="R432" s="41"/>
    </row>
    <row r="433" spans="2:18" ht="24.95" customHeight="1">
      <c r="B433" s="222"/>
      <c r="C433" s="282"/>
      <c r="D433" s="286"/>
      <c r="E433" s="106">
        <v>4</v>
      </c>
      <c r="F433" s="109" t="s">
        <v>212</v>
      </c>
      <c r="G433" s="29" t="s">
        <v>213</v>
      </c>
      <c r="H433" s="175">
        <v>3133350</v>
      </c>
      <c r="I433" s="25">
        <f t="shared" ref="I433" si="857">IFERROR(H433/H435,"-")</f>
        <v>7.0318133252004117E-2</v>
      </c>
      <c r="J433" s="113">
        <v>88</v>
      </c>
      <c r="K433" s="25">
        <f t="shared" ref="K433" si="858">IFERROR(J433/J435,"-")</f>
        <v>0.44444444444444442</v>
      </c>
      <c r="L433" s="113">
        <f t="shared" si="779"/>
        <v>35606.25</v>
      </c>
      <c r="M433" s="25">
        <f t="shared" si="854"/>
        <v>3.5526846992329428E-2</v>
      </c>
      <c r="P433" s="41"/>
      <c r="Q433" s="41"/>
      <c r="R433" s="41"/>
    </row>
    <row r="434" spans="2:18" ht="24.95" customHeight="1">
      <c r="B434" s="222"/>
      <c r="C434" s="282"/>
      <c r="D434" s="286"/>
      <c r="E434" s="107">
        <v>5</v>
      </c>
      <c r="F434" s="110" t="s">
        <v>234</v>
      </c>
      <c r="G434" s="30" t="s">
        <v>235</v>
      </c>
      <c r="H434" s="176">
        <v>976884</v>
      </c>
      <c r="I434" s="40">
        <f t="shared" ref="I434" si="859">IFERROR(H434/H435,"-")</f>
        <v>2.1923072521024076E-2</v>
      </c>
      <c r="J434" s="114">
        <v>74</v>
      </c>
      <c r="K434" s="40">
        <f t="shared" ref="K434" si="860">IFERROR(J434/J435,"-")</f>
        <v>0.37373737373737376</v>
      </c>
      <c r="L434" s="114">
        <f t="shared" si="779"/>
        <v>13201.135135135135</v>
      </c>
      <c r="M434" s="40">
        <f t="shared" si="854"/>
        <v>2.9874848607186113E-2</v>
      </c>
      <c r="P434" s="41"/>
      <c r="Q434" s="41"/>
      <c r="R434" s="41"/>
    </row>
    <row r="435" spans="2:18" ht="24.95" customHeight="1">
      <c r="B435" s="223"/>
      <c r="C435" s="283"/>
      <c r="D435" s="287"/>
      <c r="E435" s="125" t="s">
        <v>107</v>
      </c>
      <c r="F435" s="31"/>
      <c r="G435" s="32"/>
      <c r="H435" s="177">
        <v>44559630</v>
      </c>
      <c r="I435" s="26" t="s">
        <v>196</v>
      </c>
      <c r="J435" s="142">
        <v>198</v>
      </c>
      <c r="K435" s="26" t="s">
        <v>105</v>
      </c>
      <c r="L435" s="142">
        <f t="shared" si="779"/>
        <v>225048.63636363635</v>
      </c>
      <c r="M435" s="26">
        <f t="shared" si="854"/>
        <v>7.9935405732741216E-2</v>
      </c>
      <c r="P435" s="41"/>
      <c r="Q435" s="41"/>
      <c r="R435" s="41"/>
    </row>
    <row r="436" spans="2:18" ht="24.95" customHeight="1">
      <c r="B436" s="247">
        <v>73</v>
      </c>
      <c r="C436" s="281" t="s">
        <v>29</v>
      </c>
      <c r="D436" s="285">
        <f t="shared" ref="D436" si="861">VLOOKUP(C436,$Q$4:$R$77,2,FALSE)</f>
        <v>3332</v>
      </c>
      <c r="E436" s="105">
        <v>1</v>
      </c>
      <c r="F436" s="108" t="s">
        <v>208</v>
      </c>
      <c r="G436" s="111" t="s">
        <v>209</v>
      </c>
      <c r="H436" s="174">
        <v>10432616</v>
      </c>
      <c r="I436" s="24">
        <f t="shared" ref="I436" si="862">IFERROR(H436/H441,"-")</f>
        <v>0.11923217277404037</v>
      </c>
      <c r="J436" s="112">
        <v>198</v>
      </c>
      <c r="K436" s="24">
        <f t="shared" ref="K436" si="863">IFERROR(J436/J441,"-")</f>
        <v>0.64495114006514653</v>
      </c>
      <c r="L436" s="112">
        <f t="shared" si="779"/>
        <v>52689.979797979795</v>
      </c>
      <c r="M436" s="24">
        <f>IFERROR(J436/$R$76,0)</f>
        <v>5.942376950780312E-2</v>
      </c>
      <c r="P436" s="41"/>
      <c r="Q436" s="41"/>
      <c r="R436" s="41"/>
    </row>
    <row r="437" spans="2:18" ht="24.95" customHeight="1">
      <c r="B437" s="222"/>
      <c r="C437" s="282"/>
      <c r="D437" s="286"/>
      <c r="E437" s="106">
        <v>2</v>
      </c>
      <c r="F437" s="109" t="s">
        <v>210</v>
      </c>
      <c r="G437" s="28" t="s">
        <v>211</v>
      </c>
      <c r="H437" s="175">
        <v>6074988</v>
      </c>
      <c r="I437" s="25">
        <f t="shared" ref="I437" si="864">IFERROR(H437/H441,"-")</f>
        <v>6.9429759402265159E-2</v>
      </c>
      <c r="J437" s="113">
        <v>168</v>
      </c>
      <c r="K437" s="25">
        <f t="shared" ref="K437" si="865">IFERROR(J437/J441,"-")</f>
        <v>0.54723127035830621</v>
      </c>
      <c r="L437" s="113">
        <f t="shared" si="779"/>
        <v>36160.642857142855</v>
      </c>
      <c r="M437" s="25">
        <f t="shared" ref="M437:M441" si="866">IFERROR(J437/$R$76,0)</f>
        <v>5.0420168067226892E-2</v>
      </c>
      <c r="P437" s="41"/>
      <c r="Q437" s="41"/>
      <c r="R437" s="41"/>
    </row>
    <row r="438" spans="2:18" ht="24.95" customHeight="1">
      <c r="B438" s="222"/>
      <c r="C438" s="282"/>
      <c r="D438" s="286"/>
      <c r="E438" s="106">
        <v>3</v>
      </c>
      <c r="F438" s="109" t="s">
        <v>206</v>
      </c>
      <c r="G438" s="29" t="s">
        <v>207</v>
      </c>
      <c r="H438" s="175">
        <v>7842206</v>
      </c>
      <c r="I438" s="25">
        <f t="shared" ref="I438" si="867">IFERROR(H438/H441,"-")</f>
        <v>8.9626922022397457E-2</v>
      </c>
      <c r="J438" s="113">
        <v>141</v>
      </c>
      <c r="K438" s="25">
        <f t="shared" ref="K438" si="868">IFERROR(J438/J441,"-")</f>
        <v>0.45928338762214982</v>
      </c>
      <c r="L438" s="113">
        <f t="shared" si="779"/>
        <v>55618.482269503547</v>
      </c>
      <c r="M438" s="25">
        <f t="shared" si="866"/>
        <v>4.2316926770708287E-2</v>
      </c>
      <c r="P438" s="41"/>
      <c r="Q438" s="41"/>
      <c r="R438" s="41"/>
    </row>
    <row r="439" spans="2:18" ht="24.95" customHeight="1">
      <c r="B439" s="222"/>
      <c r="C439" s="282"/>
      <c r="D439" s="286"/>
      <c r="E439" s="106">
        <v>4</v>
      </c>
      <c r="F439" s="109" t="s">
        <v>228</v>
      </c>
      <c r="G439" s="29" t="s">
        <v>229</v>
      </c>
      <c r="H439" s="175">
        <v>2761094</v>
      </c>
      <c r="I439" s="25">
        <f t="shared" ref="I439" si="869">IFERROR(H439/H441,"-")</f>
        <v>3.1555962268079857E-2</v>
      </c>
      <c r="J439" s="113">
        <v>129</v>
      </c>
      <c r="K439" s="25">
        <f t="shared" ref="K439" si="870">IFERROR(J439/J441,"-")</f>
        <v>0.4201954397394137</v>
      </c>
      <c r="L439" s="113">
        <f t="shared" si="779"/>
        <v>21403.82945736434</v>
      </c>
      <c r="M439" s="25">
        <f t="shared" si="866"/>
        <v>3.8715486194477788E-2</v>
      </c>
      <c r="P439" s="41"/>
      <c r="Q439" s="41"/>
      <c r="R439" s="41"/>
    </row>
    <row r="440" spans="2:18" ht="24.95" customHeight="1">
      <c r="B440" s="222"/>
      <c r="C440" s="282"/>
      <c r="D440" s="286"/>
      <c r="E440" s="107">
        <v>5</v>
      </c>
      <c r="F440" s="110" t="s">
        <v>214</v>
      </c>
      <c r="G440" s="30" t="s">
        <v>215</v>
      </c>
      <c r="H440" s="176">
        <v>5655594</v>
      </c>
      <c r="I440" s="40">
        <f t="shared" ref="I440" si="871">IFERROR(H440/H441,"-")</f>
        <v>6.4636593635558529E-2</v>
      </c>
      <c r="J440" s="114">
        <v>118</v>
      </c>
      <c r="K440" s="40">
        <f t="shared" ref="K440" si="872">IFERROR(J440/J441,"-")</f>
        <v>0.38436482084690554</v>
      </c>
      <c r="L440" s="114">
        <f t="shared" si="779"/>
        <v>47928.762711864409</v>
      </c>
      <c r="M440" s="40">
        <f t="shared" si="866"/>
        <v>3.5414165666266505E-2</v>
      </c>
      <c r="P440" s="41"/>
      <c r="Q440" s="41"/>
      <c r="R440" s="41"/>
    </row>
    <row r="441" spans="2:18" ht="24.95" customHeight="1">
      <c r="B441" s="223"/>
      <c r="C441" s="283"/>
      <c r="D441" s="287"/>
      <c r="E441" s="125" t="s">
        <v>107</v>
      </c>
      <c r="F441" s="31"/>
      <c r="G441" s="32"/>
      <c r="H441" s="177">
        <v>87498330</v>
      </c>
      <c r="I441" s="26" t="s">
        <v>196</v>
      </c>
      <c r="J441" s="142">
        <v>307</v>
      </c>
      <c r="K441" s="26" t="s">
        <v>105</v>
      </c>
      <c r="L441" s="142">
        <f t="shared" si="779"/>
        <v>285010.84690553747</v>
      </c>
      <c r="M441" s="26">
        <f t="shared" si="866"/>
        <v>9.2136854741896757E-2</v>
      </c>
      <c r="P441" s="41"/>
      <c r="Q441" s="41"/>
      <c r="R441" s="41"/>
    </row>
    <row r="442" spans="2:18" ht="24.95" customHeight="1">
      <c r="B442" s="247">
        <v>74</v>
      </c>
      <c r="C442" s="281" t="s">
        <v>30</v>
      </c>
      <c r="D442" s="285">
        <f t="shared" ref="D442" si="873">VLOOKUP(C442,$Q$4:$R$77,2,FALSE)</f>
        <v>1542</v>
      </c>
      <c r="E442" s="105">
        <v>1</v>
      </c>
      <c r="F442" s="108" t="s">
        <v>208</v>
      </c>
      <c r="G442" s="111" t="s">
        <v>209</v>
      </c>
      <c r="H442" s="174">
        <v>3739058</v>
      </c>
      <c r="I442" s="24">
        <f t="shared" ref="I442" si="874">IFERROR(H442/H447,"-")</f>
        <v>0.1210612167192045</v>
      </c>
      <c r="J442" s="112">
        <v>93</v>
      </c>
      <c r="K442" s="24">
        <f t="shared" ref="K442" si="875">IFERROR(J442/J447,"-")</f>
        <v>0.67391304347826086</v>
      </c>
      <c r="L442" s="112">
        <f t="shared" si="779"/>
        <v>40204.924731182793</v>
      </c>
      <c r="M442" s="24">
        <f>IFERROR(J442/$R$77,0)</f>
        <v>6.0311284046692608E-2</v>
      </c>
      <c r="P442" s="41"/>
      <c r="Q442" s="41"/>
      <c r="R442" s="41"/>
    </row>
    <row r="443" spans="2:18" ht="24.95" customHeight="1">
      <c r="B443" s="222"/>
      <c r="C443" s="282"/>
      <c r="D443" s="286"/>
      <c r="E443" s="106">
        <v>2</v>
      </c>
      <c r="F443" s="109" t="s">
        <v>210</v>
      </c>
      <c r="G443" s="28" t="s">
        <v>211</v>
      </c>
      <c r="H443" s="175">
        <v>4248610</v>
      </c>
      <c r="I443" s="25">
        <f t="shared" ref="I443" si="876">IFERROR(H443/H447,"-")</f>
        <v>0.13755921838211108</v>
      </c>
      <c r="J443" s="113">
        <v>81</v>
      </c>
      <c r="K443" s="25">
        <f t="shared" ref="K443" si="877">IFERROR(J443/J447,"-")</f>
        <v>0.58695652173913049</v>
      </c>
      <c r="L443" s="113">
        <f t="shared" si="779"/>
        <v>52451.975308641973</v>
      </c>
      <c r="M443" s="25">
        <f t="shared" ref="M443:M447" si="878">IFERROR(J443/$R$77,0)</f>
        <v>5.2529182879377433E-2</v>
      </c>
      <c r="P443" s="41"/>
      <c r="Q443" s="41"/>
      <c r="R443" s="41"/>
    </row>
    <row r="444" spans="2:18" ht="24.95" customHeight="1">
      <c r="B444" s="222"/>
      <c r="C444" s="282"/>
      <c r="D444" s="286"/>
      <c r="E444" s="106">
        <v>3</v>
      </c>
      <c r="F444" s="109" t="s">
        <v>206</v>
      </c>
      <c r="G444" s="29" t="s">
        <v>207</v>
      </c>
      <c r="H444" s="175">
        <v>3235724</v>
      </c>
      <c r="I444" s="25">
        <f t="shared" ref="I444" si="879">IFERROR(H444/H447,"-")</f>
        <v>0.104764538128997</v>
      </c>
      <c r="J444" s="113">
        <v>61</v>
      </c>
      <c r="K444" s="25">
        <f t="shared" ref="K444" si="880">IFERROR(J444/J447,"-")</f>
        <v>0.4420289855072464</v>
      </c>
      <c r="L444" s="113">
        <f t="shared" si="779"/>
        <v>53044.655737704918</v>
      </c>
      <c r="M444" s="25">
        <f t="shared" si="878"/>
        <v>3.9559014267185472E-2</v>
      </c>
      <c r="P444" s="41"/>
      <c r="Q444" s="41"/>
      <c r="R444" s="41"/>
    </row>
    <row r="445" spans="2:18" ht="24.95" customHeight="1">
      <c r="B445" s="222"/>
      <c r="C445" s="282"/>
      <c r="D445" s="286"/>
      <c r="E445" s="106">
        <v>4</v>
      </c>
      <c r="F445" s="109" t="s">
        <v>212</v>
      </c>
      <c r="G445" s="29" t="s">
        <v>213</v>
      </c>
      <c r="H445" s="175">
        <v>2873994</v>
      </c>
      <c r="I445" s="25">
        <f t="shared" ref="I445" si="881">IFERROR(H445/H447,"-")</f>
        <v>9.3052637986277137E-2</v>
      </c>
      <c r="J445" s="113">
        <v>54</v>
      </c>
      <c r="K445" s="25">
        <f t="shared" ref="K445" si="882">IFERROR(J445/J447,"-")</f>
        <v>0.39130434782608697</v>
      </c>
      <c r="L445" s="113">
        <f t="shared" si="779"/>
        <v>53222.111111111109</v>
      </c>
      <c r="M445" s="25">
        <f t="shared" si="878"/>
        <v>3.5019455252918288E-2</v>
      </c>
      <c r="P445" s="41"/>
      <c r="Q445" s="41"/>
      <c r="R445" s="41"/>
    </row>
    <row r="446" spans="2:18" ht="24.95" customHeight="1">
      <c r="B446" s="222"/>
      <c r="C446" s="282"/>
      <c r="D446" s="286"/>
      <c r="E446" s="107">
        <v>5</v>
      </c>
      <c r="F446" s="110" t="s">
        <v>234</v>
      </c>
      <c r="G446" s="30" t="s">
        <v>235</v>
      </c>
      <c r="H446" s="176">
        <v>1364235</v>
      </c>
      <c r="I446" s="40">
        <f t="shared" ref="I446" si="883">IFERROR(H446/H447,"-")</f>
        <v>4.4170469939467091E-2</v>
      </c>
      <c r="J446" s="114">
        <v>47</v>
      </c>
      <c r="K446" s="40">
        <f t="shared" ref="K446" si="884">IFERROR(J446/J447,"-")</f>
        <v>0.34057971014492755</v>
      </c>
      <c r="L446" s="114">
        <f t="shared" si="779"/>
        <v>29026.276595744679</v>
      </c>
      <c r="M446" s="40">
        <f t="shared" si="878"/>
        <v>3.0479896238651102E-2</v>
      </c>
      <c r="P446" s="41"/>
      <c r="Q446" s="41"/>
      <c r="R446" s="41"/>
    </row>
    <row r="447" spans="2:18" ht="24.95" customHeight="1" thickBot="1">
      <c r="B447" s="222"/>
      <c r="C447" s="282"/>
      <c r="D447" s="287"/>
      <c r="E447" s="125" t="s">
        <v>107</v>
      </c>
      <c r="F447" s="31"/>
      <c r="G447" s="32"/>
      <c r="H447" s="178">
        <v>30885680</v>
      </c>
      <c r="I447" s="26" t="s">
        <v>196</v>
      </c>
      <c r="J447" s="133">
        <v>138</v>
      </c>
      <c r="K447" s="27" t="s">
        <v>105</v>
      </c>
      <c r="L447" s="133">
        <f t="shared" si="779"/>
        <v>223809.27536231885</v>
      </c>
      <c r="M447" s="27">
        <f t="shared" si="878"/>
        <v>8.9494163424124515E-2</v>
      </c>
      <c r="P447" s="41"/>
      <c r="Q447" s="41"/>
      <c r="R447" s="41"/>
    </row>
    <row r="448" spans="2:18" ht="24.95" customHeight="1" thickTop="1">
      <c r="B448" s="275" t="s">
        <v>102</v>
      </c>
      <c r="C448" s="294"/>
      <c r="D448" s="288">
        <f>VLOOKUP(B448,$Q$4:$R$78,2,FALSE)</f>
        <v>1427513</v>
      </c>
      <c r="E448" s="117">
        <v>1</v>
      </c>
      <c r="F448" s="201" t="s">
        <v>208</v>
      </c>
      <c r="G448" s="202" t="s">
        <v>209</v>
      </c>
      <c r="H448" s="203">
        <v>7909691462</v>
      </c>
      <c r="I448" s="204">
        <v>0.15177585315005107</v>
      </c>
      <c r="J448" s="203">
        <v>123794</v>
      </c>
      <c r="K448" s="204">
        <v>0.7144819466248038</v>
      </c>
      <c r="L448" s="203">
        <v>63893.980822980113</v>
      </c>
      <c r="M448" s="204">
        <v>8.6720050885701214E-2</v>
      </c>
      <c r="P448" s="41"/>
      <c r="Q448" s="41"/>
      <c r="R448" s="41"/>
    </row>
    <row r="449" spans="2:18" ht="24.95" customHeight="1">
      <c r="B449" s="277"/>
      <c r="C449" s="295"/>
      <c r="D449" s="289"/>
      <c r="E449" s="106">
        <v>2</v>
      </c>
      <c r="F449" s="109" t="s">
        <v>210</v>
      </c>
      <c r="G449" s="28" t="s">
        <v>211</v>
      </c>
      <c r="H449" s="175">
        <v>4076509398</v>
      </c>
      <c r="I449" s="205">
        <v>7.8222481209046568E-2</v>
      </c>
      <c r="J449" s="175">
        <v>104828</v>
      </c>
      <c r="K449" s="205">
        <v>0.60501893064918277</v>
      </c>
      <c r="L449" s="175">
        <v>38887.600621971229</v>
      </c>
      <c r="M449" s="205">
        <v>7.3434007255975958E-2</v>
      </c>
      <c r="P449" s="41"/>
      <c r="Q449" s="41"/>
      <c r="R449" s="41"/>
    </row>
    <row r="450" spans="2:18" ht="24.95" customHeight="1">
      <c r="B450" s="277"/>
      <c r="C450" s="295"/>
      <c r="D450" s="289"/>
      <c r="E450" s="106">
        <v>3</v>
      </c>
      <c r="F450" s="109" t="s">
        <v>206</v>
      </c>
      <c r="G450" s="29" t="s">
        <v>207</v>
      </c>
      <c r="H450" s="175">
        <v>8224347519</v>
      </c>
      <c r="I450" s="205">
        <v>0.15781366027937374</v>
      </c>
      <c r="J450" s="175">
        <v>87498</v>
      </c>
      <c r="K450" s="205">
        <v>0.50499815310739682</v>
      </c>
      <c r="L450" s="175">
        <v>93994.691524377704</v>
      </c>
      <c r="M450" s="205">
        <v>6.1294012734034647E-2</v>
      </c>
      <c r="P450" s="41"/>
      <c r="Q450" s="41"/>
      <c r="R450" s="41"/>
    </row>
    <row r="451" spans="2:18" ht="24.95" customHeight="1">
      <c r="B451" s="277"/>
      <c r="C451" s="295"/>
      <c r="D451" s="289"/>
      <c r="E451" s="106">
        <v>4</v>
      </c>
      <c r="F451" s="109" t="s">
        <v>212</v>
      </c>
      <c r="G451" s="29" t="s">
        <v>213</v>
      </c>
      <c r="H451" s="175">
        <v>3843858818</v>
      </c>
      <c r="I451" s="205">
        <v>7.3758243832026851E-2</v>
      </c>
      <c r="J451" s="175">
        <v>73333</v>
      </c>
      <c r="K451" s="205">
        <v>0.42324429771908761</v>
      </c>
      <c r="L451" s="175">
        <v>52416.494865885754</v>
      </c>
      <c r="M451" s="205">
        <v>5.13711608931057E-2</v>
      </c>
      <c r="P451" s="41"/>
      <c r="Q451" s="41"/>
      <c r="R451" s="41"/>
    </row>
    <row r="452" spans="2:18" ht="24.95" customHeight="1">
      <c r="B452" s="277"/>
      <c r="C452" s="295"/>
      <c r="D452" s="289"/>
      <c r="E452" s="107">
        <v>5</v>
      </c>
      <c r="F452" s="110" t="s">
        <v>228</v>
      </c>
      <c r="G452" s="30" t="s">
        <v>229</v>
      </c>
      <c r="H452" s="176">
        <v>2699068228</v>
      </c>
      <c r="I452" s="206">
        <v>5.1791322706197435E-2</v>
      </c>
      <c r="J452" s="176">
        <v>73165</v>
      </c>
      <c r="K452" s="206">
        <v>0.42227467910241018</v>
      </c>
      <c r="L452" s="176">
        <v>36890.15551151507</v>
      </c>
      <c r="M452" s="206">
        <v>5.1253473698663336E-2</v>
      </c>
      <c r="P452" s="41"/>
      <c r="Q452" s="41"/>
      <c r="R452" s="41"/>
    </row>
    <row r="453" spans="2:18" ht="24.95" customHeight="1">
      <c r="B453" s="279"/>
      <c r="C453" s="296"/>
      <c r="D453" s="289"/>
      <c r="E453" s="125" t="s">
        <v>107</v>
      </c>
      <c r="F453" s="31"/>
      <c r="G453" s="32"/>
      <c r="H453" s="177">
        <v>52114294190</v>
      </c>
      <c r="I453" s="179" t="s">
        <v>141</v>
      </c>
      <c r="J453" s="177">
        <v>173264</v>
      </c>
      <c r="K453" s="179" t="s">
        <v>141</v>
      </c>
      <c r="L453" s="142">
        <v>300779.7014382676</v>
      </c>
      <c r="M453" s="26">
        <v>0.1213747265348897</v>
      </c>
      <c r="P453" s="41"/>
      <c r="Q453" s="41"/>
      <c r="R453" s="41"/>
    </row>
    <row r="454" spans="2:18">
      <c r="D454" s="292"/>
      <c r="M454" s="15"/>
      <c r="P454" s="41"/>
      <c r="Q454" s="41"/>
      <c r="R454" s="41"/>
    </row>
    <row r="455" spans="2:18">
      <c r="D455" s="293"/>
      <c r="M455" s="15"/>
      <c r="P455" s="41"/>
      <c r="Q455" s="41"/>
      <c r="R455" s="41"/>
    </row>
    <row r="456" spans="2:18">
      <c r="D456" s="293"/>
      <c r="M456" s="15"/>
      <c r="P456" s="41"/>
      <c r="Q456" s="41"/>
      <c r="R456" s="41"/>
    </row>
    <row r="457" spans="2:18">
      <c r="D457" s="293"/>
      <c r="M457" s="15"/>
      <c r="P457" s="41"/>
      <c r="Q457" s="41"/>
      <c r="R457" s="41"/>
    </row>
    <row r="458" spans="2:18">
      <c r="D458" s="293"/>
      <c r="M458" s="15"/>
      <c r="P458" s="41"/>
      <c r="Q458" s="41"/>
      <c r="R458" s="41"/>
    </row>
    <row r="459" spans="2:18">
      <c r="D459" s="293"/>
      <c r="M459" s="15"/>
      <c r="P459" s="41"/>
      <c r="Q459" s="41"/>
      <c r="R459" s="41"/>
    </row>
    <row r="460" spans="2:18">
      <c r="D460" s="290"/>
      <c r="M460" s="15"/>
      <c r="P460" s="41"/>
      <c r="Q460" s="41"/>
      <c r="R460" s="41"/>
    </row>
    <row r="461" spans="2:18">
      <c r="D461" s="291"/>
      <c r="M461" s="15"/>
      <c r="P461" s="41"/>
      <c r="Q461" s="41"/>
      <c r="R461" s="41"/>
    </row>
    <row r="462" spans="2:18">
      <c r="D462" s="291"/>
    </row>
    <row r="463" spans="2:18">
      <c r="D463" s="291"/>
    </row>
    <row r="464" spans="2:18">
      <c r="D464" s="291"/>
    </row>
    <row r="465" spans="4:4">
      <c r="D465" s="291"/>
    </row>
  </sheetData>
  <mergeCells count="227">
    <mergeCell ref="B436:B441"/>
    <mergeCell ref="C436:C441"/>
    <mergeCell ref="B442:B447"/>
    <mergeCell ref="C442:C447"/>
    <mergeCell ref="B448:C453"/>
    <mergeCell ref="B418:B423"/>
    <mergeCell ref="C418:C423"/>
    <mergeCell ref="B424:B429"/>
    <mergeCell ref="C424:C429"/>
    <mergeCell ref="B430:B435"/>
    <mergeCell ref="C430:C435"/>
    <mergeCell ref="B400:B405"/>
    <mergeCell ref="C400:C405"/>
    <mergeCell ref="B406:B411"/>
    <mergeCell ref="C406:C411"/>
    <mergeCell ref="B412:B417"/>
    <mergeCell ref="C412:C417"/>
    <mergeCell ref="B382:B387"/>
    <mergeCell ref="C382:C387"/>
    <mergeCell ref="B388:B393"/>
    <mergeCell ref="C388:C393"/>
    <mergeCell ref="B394:B399"/>
    <mergeCell ref="C394:C399"/>
    <mergeCell ref="B364:B369"/>
    <mergeCell ref="C364:C369"/>
    <mergeCell ref="B370:B375"/>
    <mergeCell ref="C370:C375"/>
    <mergeCell ref="B376:B381"/>
    <mergeCell ref="C376:C381"/>
    <mergeCell ref="B346:B351"/>
    <mergeCell ref="C346:C351"/>
    <mergeCell ref="B352:B357"/>
    <mergeCell ref="C352:C357"/>
    <mergeCell ref="B358:B363"/>
    <mergeCell ref="C358:C363"/>
    <mergeCell ref="B328:B333"/>
    <mergeCell ref="C328:C333"/>
    <mergeCell ref="B334:B339"/>
    <mergeCell ref="C334:C339"/>
    <mergeCell ref="B340:B345"/>
    <mergeCell ref="C340:C345"/>
    <mergeCell ref="B310:B315"/>
    <mergeCell ref="C310:C315"/>
    <mergeCell ref="B316:B321"/>
    <mergeCell ref="C316:C321"/>
    <mergeCell ref="B322:B327"/>
    <mergeCell ref="C322:C327"/>
    <mergeCell ref="B292:B297"/>
    <mergeCell ref="C292:C297"/>
    <mergeCell ref="B298:B303"/>
    <mergeCell ref="C298:C303"/>
    <mergeCell ref="B304:B309"/>
    <mergeCell ref="C304:C309"/>
    <mergeCell ref="B274:B279"/>
    <mergeCell ref="C274:C279"/>
    <mergeCell ref="B280:B285"/>
    <mergeCell ref="C280:C285"/>
    <mergeCell ref="B286:B291"/>
    <mergeCell ref="C286:C291"/>
    <mergeCell ref="B256:B261"/>
    <mergeCell ref="C256:C261"/>
    <mergeCell ref="B262:B267"/>
    <mergeCell ref="C262:C267"/>
    <mergeCell ref="B268:B273"/>
    <mergeCell ref="C268:C273"/>
    <mergeCell ref="B238:B243"/>
    <mergeCell ref="C238:C243"/>
    <mergeCell ref="B244:B249"/>
    <mergeCell ref="C244:C249"/>
    <mergeCell ref="B250:B255"/>
    <mergeCell ref="C250:C255"/>
    <mergeCell ref="B220:B225"/>
    <mergeCell ref="C220:C225"/>
    <mergeCell ref="B226:B231"/>
    <mergeCell ref="C226:C231"/>
    <mergeCell ref="B232:B237"/>
    <mergeCell ref="C232:C237"/>
    <mergeCell ref="B202:B207"/>
    <mergeCell ref="C202:C207"/>
    <mergeCell ref="B208:B213"/>
    <mergeCell ref="C208:C213"/>
    <mergeCell ref="B214:B219"/>
    <mergeCell ref="C214:C219"/>
    <mergeCell ref="B184:B189"/>
    <mergeCell ref="C184:C189"/>
    <mergeCell ref="B190:B195"/>
    <mergeCell ref="C190:C195"/>
    <mergeCell ref="B196:B201"/>
    <mergeCell ref="C196:C201"/>
    <mergeCell ref="B166:B171"/>
    <mergeCell ref="C166:C171"/>
    <mergeCell ref="B172:B177"/>
    <mergeCell ref="C172:C177"/>
    <mergeCell ref="B178:B183"/>
    <mergeCell ref="C178:C183"/>
    <mergeCell ref="B148:B153"/>
    <mergeCell ref="C148:C153"/>
    <mergeCell ref="B154:B159"/>
    <mergeCell ref="C154:C159"/>
    <mergeCell ref="B160:B165"/>
    <mergeCell ref="C160:C165"/>
    <mergeCell ref="B130:B135"/>
    <mergeCell ref="C130:C135"/>
    <mergeCell ref="B136:B141"/>
    <mergeCell ref="C136:C141"/>
    <mergeCell ref="B142:B147"/>
    <mergeCell ref="C142:C147"/>
    <mergeCell ref="B112:B117"/>
    <mergeCell ref="C112:C117"/>
    <mergeCell ref="B118:B123"/>
    <mergeCell ref="C118:C123"/>
    <mergeCell ref="B124:B129"/>
    <mergeCell ref="C124:C129"/>
    <mergeCell ref="B94:B99"/>
    <mergeCell ref="C94:C99"/>
    <mergeCell ref="B100:B105"/>
    <mergeCell ref="C100:C105"/>
    <mergeCell ref="B106:B111"/>
    <mergeCell ref="C106:C111"/>
    <mergeCell ref="B76:B81"/>
    <mergeCell ref="C76:C81"/>
    <mergeCell ref="B82:B87"/>
    <mergeCell ref="C82:C87"/>
    <mergeCell ref="B88:B93"/>
    <mergeCell ref="C88:C93"/>
    <mergeCell ref="B58:B63"/>
    <mergeCell ref="C58:C63"/>
    <mergeCell ref="B64:B69"/>
    <mergeCell ref="C64:C69"/>
    <mergeCell ref="B70:B75"/>
    <mergeCell ref="C70:C75"/>
    <mergeCell ref="B46:B51"/>
    <mergeCell ref="C46:C51"/>
    <mergeCell ref="B52:B57"/>
    <mergeCell ref="C52:C57"/>
    <mergeCell ref="B22:B27"/>
    <mergeCell ref="C22:C27"/>
    <mergeCell ref="B28:B33"/>
    <mergeCell ref="C28:C33"/>
    <mergeCell ref="B34:B39"/>
    <mergeCell ref="C34:C39"/>
    <mergeCell ref="F3:G3"/>
    <mergeCell ref="B4:B9"/>
    <mergeCell ref="C4:C9"/>
    <mergeCell ref="B10:B15"/>
    <mergeCell ref="C10:C15"/>
    <mergeCell ref="B16:B21"/>
    <mergeCell ref="C16:C21"/>
    <mergeCell ref="B40:B45"/>
    <mergeCell ref="C40:C45"/>
    <mergeCell ref="D4:D9"/>
    <mergeCell ref="D10:D15"/>
    <mergeCell ref="D16:D21"/>
    <mergeCell ref="D22:D27"/>
    <mergeCell ref="D28:D33"/>
    <mergeCell ref="D34:D39"/>
    <mergeCell ref="D40:D45"/>
    <mergeCell ref="D46:D51"/>
    <mergeCell ref="D52:D57"/>
    <mergeCell ref="D58:D63"/>
    <mergeCell ref="D64:D69"/>
    <mergeCell ref="D70:D75"/>
    <mergeCell ref="D76:D81"/>
    <mergeCell ref="D82:D87"/>
    <mergeCell ref="D88:D93"/>
    <mergeCell ref="D94:D99"/>
    <mergeCell ref="D100:D105"/>
    <mergeCell ref="D106:D111"/>
    <mergeCell ref="D112:D117"/>
    <mergeCell ref="D118:D123"/>
    <mergeCell ref="D124:D129"/>
    <mergeCell ref="D130:D135"/>
    <mergeCell ref="D136:D141"/>
    <mergeCell ref="D142:D147"/>
    <mergeCell ref="D148:D153"/>
    <mergeCell ref="D154:D159"/>
    <mergeCell ref="D160:D165"/>
    <mergeCell ref="D166:D171"/>
    <mergeCell ref="D172:D177"/>
    <mergeCell ref="D178:D183"/>
    <mergeCell ref="D184:D189"/>
    <mergeCell ref="D190:D195"/>
    <mergeCell ref="D196:D201"/>
    <mergeCell ref="D202:D207"/>
    <mergeCell ref="D208:D213"/>
    <mergeCell ref="D214:D219"/>
    <mergeCell ref="D220:D225"/>
    <mergeCell ref="D226:D231"/>
    <mergeCell ref="D232:D237"/>
    <mergeCell ref="D238:D243"/>
    <mergeCell ref="D244:D249"/>
    <mergeCell ref="D250:D255"/>
    <mergeCell ref="D256:D261"/>
    <mergeCell ref="D262:D267"/>
    <mergeCell ref="D268:D273"/>
    <mergeCell ref="D274:D279"/>
    <mergeCell ref="D280:D285"/>
    <mergeCell ref="D286:D291"/>
    <mergeCell ref="D292:D297"/>
    <mergeCell ref="D298:D303"/>
    <mergeCell ref="D304:D309"/>
    <mergeCell ref="D310:D315"/>
    <mergeCell ref="D316:D321"/>
    <mergeCell ref="D322:D327"/>
    <mergeCell ref="D328:D333"/>
    <mergeCell ref="D334:D339"/>
    <mergeCell ref="D340:D345"/>
    <mergeCell ref="D346:D351"/>
    <mergeCell ref="D352:D357"/>
    <mergeCell ref="D358:D363"/>
    <mergeCell ref="D364:D369"/>
    <mergeCell ref="D424:D429"/>
    <mergeCell ref="D430:D435"/>
    <mergeCell ref="D436:D441"/>
    <mergeCell ref="D442:D447"/>
    <mergeCell ref="D448:D453"/>
    <mergeCell ref="D454:D459"/>
    <mergeCell ref="D460:D465"/>
    <mergeCell ref="D370:D375"/>
    <mergeCell ref="D376:D381"/>
    <mergeCell ref="D382:D387"/>
    <mergeCell ref="D388:D393"/>
    <mergeCell ref="D394:D399"/>
    <mergeCell ref="D400:D405"/>
    <mergeCell ref="D406:D411"/>
    <mergeCell ref="D412:D417"/>
    <mergeCell ref="D418:D423"/>
  </mergeCells>
  <phoneticPr fontId="3"/>
  <pageMargins left="0.39370078740157483" right="0.47244094488188981" top="0.43307086614173229" bottom="0.31496062992125984" header="0.31496062992125984" footer="0.19685039370078741"/>
  <pageSetup paperSize="8" scale="75" orientation="landscape" r:id="rId1"/>
  <headerFooter>
    <oddHeader>&amp;R&amp;"ＭＳ 明朝,標準"&amp;12 2-17.在宅医療に係る分析</oddHeader>
  </headerFooter>
  <rowBreaks count="10" manualBreakCount="10">
    <brk id="45" max="12" man="1"/>
    <brk id="87" max="12" man="1"/>
    <brk id="129" max="12" man="1"/>
    <brk id="171" max="12" man="1"/>
    <brk id="213" max="12" man="1"/>
    <brk id="255" max="12" man="1"/>
    <brk id="297" max="12" man="1"/>
    <brk id="339" max="12" man="1"/>
    <brk id="381" max="12" man="1"/>
    <brk id="423" max="12" man="1"/>
  </rowBreaks>
  <ignoredErrors>
    <ignoredError sqref="I4:I8 K4:M8 L9:M9 I10:I14 K10:M14 L15:M15 I16:I20 K16:M20 L21:M21 I22:I26 K22:M26 L27:M27 I28:I32 K28:M32 L33:M33 I34:I38 K34:M38 L39:M39 I40:I44 K40:M44 L45:M45 I46:I50 K46:M50 L51:M51 I52:I56 K52:M56 L57:M57 I58:I62 K58:M62 L63:M63 I64:I68 K64:M68 L69:M69 I70:I74 K70:M74 L75:M75 I76:I80 K76:M78 K79:M80 L81:M81 I82:I86 K82:M86 L87:M87 I88:I92 K88:M92 L93:M93 I94:I98 K94:M98 L99:M99 I100:I104 K100:M104 L105:M105 I106:I110 K106:M110 L111:M111 I112:I116 K112:M116 L117:M117 I118:I122 K118:M122 L123:M123 I124:I128 K124:M128 L129:M129 I130:I134 K130:M134 L135:M135 I136:I140 K136:M140 L141:M141 I142:I146 K142:M146 L147:M147 I148:I152 K148:M152 L153:M153 I154:I158 K154:M158 L159:M159 I160:I164 K160:M164 L165:M165 I166:I170 K166:M170 L171:M171 I172:I176 K172:M176 L177:M177 I178:I182 K178:M182 L183:M183 I184:I188 K184:M188 L189:M189 I190:I194 K190:M194 L195:M195 I196:I200 K196:M200 L201:M201 I202:I206 K202:M206 L207:M207 I208:I212 K208:M212 L213:M213 I214:I218 K214:M218 L219:M219 I220:I224 K220:M224 L225:M225 I226:I230 K226:M230 L231:M231 I232:I236 K232:M236 L237:M237 I238:I242 K238:M242 L243:M243 I244:I248 K244:M248 L249:M249 I250:I254 K250:M254 L255:M255 I256:I260 K256:M260 L261:M261 I262:I266 K262:M266 L267:M267 I268:I272 K268:M272 L273:M273 I274:I278 K274:M278 L279:M279 I280:I284 K280:M284 L285:M285 I286:I290 K286:M290 L291:M291 I292:I296 K292:M296 L297:M297 I298:I302 K298:M302 L303:M303 I304:I308 K304:M308 L309:M309 I310:I314 K310:M314 L315:M315 I316:I320 K316:M320 L321:M321 I322:I326 K322:M326 L327:M327 I328:I332 K328:M332 L333:M333 I334:I338 K334:M338 L339:M339 I340:I344 K340:M344 L345:M345 I346:I350 K346:M350 L351:M351 I352:I356 K352:M356 L357:M357 I358:I362 K358:M362 L363:M363 I364:I368 K364:M368 L369:M369 I370:I374 K370:M374 L375:M375 I376:I380 K376:M380 L381:M381 I382:I386 K382:M386 L387:M387 I388:I392 K388:M392 L393:M393 I394:I398 K394:M398 L399:M399 I400:I404 K400:M404 L405:M405 I406:I410 K406:M410 L411:M411 I412:I416 K412:M416 L417:M417 I418:I422 K418:M422 L423:M423 I424:I428 K424:M428 L429:M429 I430:I434 K430:M434 L435:M435 I436:I440 K436:M440 L441:M441 I442:I446 K442:M446 L447:M447" emptyCellReference="1"/>
    <ignoredError sqref="F4:F8 F10:F14 F16:F20 F22:F26 F28:F32 F34:F38 F40:F44 F46:F50 F52:F56 F58:F62 F64:F68 F70:F74 F76:F80 F82:F86 F88:F92 F94:F98 F100:F104 F106:F110 F112:F116 F118:F122 F124:F128 F130:F134 F136:F140 F142:F146 F148:F152 F154:F158 F160:F164 F166:F170 F172:F176 F178:F182 F184:F188 F190:F194 F196:F200 F202:F206 F208:F212 F214:F218 F220:F224 F226:F230 F232:F236 F238:F242 F244:F248 F250:F254 F256:F260 F262:F266 F268:F272 F274:F278 F280:F284 F286:F290 F292:F296 F298:F302 F304:F308 F310:F314 F316:F320 F322:F326 F328:F332 F334:F338 F340:F344 F346:F350 F352:F356 F358:F362 F364:F368 F370:F374 F376:F380 F382:F386 F388:F392 F394:F398 F400:F404 F406:F410 F412:F416 F418:F422 F424:F428 F430:F434 F436:F440 F442:F446 F448:F452"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dimension ref="B1:R465"/>
  <sheetViews>
    <sheetView showGridLines="0" zoomScaleNormal="100" zoomScaleSheetLayoutView="100" workbookViewId="0"/>
  </sheetViews>
  <sheetFormatPr defaultColWidth="9" defaultRowHeight="13.5"/>
  <cols>
    <col min="1" max="1" width="4.625" style="15" customWidth="1"/>
    <col min="2" max="2" width="3.625" style="15" customWidth="1"/>
    <col min="3" max="3" width="12.125" style="15" customWidth="1"/>
    <col min="4" max="4" width="10.625" style="7" customWidth="1"/>
    <col min="5" max="5" width="4.625" style="15" customWidth="1"/>
    <col min="6" max="6" width="5.625" style="15" customWidth="1"/>
    <col min="7" max="7" width="30.625" style="15" customWidth="1"/>
    <col min="8" max="8" width="16" style="15" customWidth="1"/>
    <col min="9" max="12" width="12.375" style="15" customWidth="1"/>
    <col min="13" max="13" width="12.375" style="7" customWidth="1"/>
    <col min="14" max="15" width="9" style="15"/>
    <col min="16" max="16" width="5.375" style="11" customWidth="1"/>
    <col min="17" max="17" width="14.5" style="11" customWidth="1"/>
    <col min="18" max="18" width="12.625" style="11" customWidth="1"/>
    <col min="19" max="16384" width="9" style="15"/>
  </cols>
  <sheetData>
    <row r="1" spans="2:18" s="7" customFormat="1" ht="16.5" customHeight="1">
      <c r="B1" s="16" t="s">
        <v>183</v>
      </c>
      <c r="C1" s="73"/>
      <c r="D1" s="73"/>
      <c r="P1" s="11"/>
      <c r="Q1" s="11"/>
      <c r="R1" s="11"/>
    </row>
    <row r="2" spans="2:18" s="7" customFormat="1" ht="16.5" customHeight="1">
      <c r="B2" s="16" t="s">
        <v>133</v>
      </c>
      <c r="C2" s="73"/>
      <c r="D2" s="73"/>
      <c r="F2" s="7" t="s">
        <v>124</v>
      </c>
      <c r="P2" s="7" t="s">
        <v>127</v>
      </c>
      <c r="Q2" s="11"/>
      <c r="R2" s="11"/>
    </row>
    <row r="3" spans="2:18" s="7" customFormat="1" ht="45">
      <c r="B3" s="12"/>
      <c r="C3" s="72" t="s">
        <v>101</v>
      </c>
      <c r="D3" s="49" t="s">
        <v>126</v>
      </c>
      <c r="E3" s="13" t="s">
        <v>74</v>
      </c>
      <c r="F3" s="284" t="s">
        <v>142</v>
      </c>
      <c r="G3" s="274"/>
      <c r="H3" s="14" t="s">
        <v>115</v>
      </c>
      <c r="I3" s="51" t="s">
        <v>160</v>
      </c>
      <c r="J3" s="47" t="s">
        <v>77</v>
      </c>
      <c r="K3" s="51" t="s">
        <v>140</v>
      </c>
      <c r="L3" s="39" t="s">
        <v>114</v>
      </c>
      <c r="M3" s="39" t="s">
        <v>125</v>
      </c>
      <c r="P3" s="76"/>
      <c r="Q3" s="79" t="s">
        <v>101</v>
      </c>
      <c r="R3" s="85" t="s">
        <v>128</v>
      </c>
    </row>
    <row r="4" spans="2:18" ht="24.95" customHeight="1">
      <c r="B4" s="247">
        <v>1</v>
      </c>
      <c r="C4" s="281" t="s">
        <v>51</v>
      </c>
      <c r="D4" s="285">
        <f>VLOOKUP(C4,$Q$4:$R$77,2,FALSE)</f>
        <v>398561</v>
      </c>
      <c r="E4" s="105">
        <v>1</v>
      </c>
      <c r="F4" s="108" t="s">
        <v>236</v>
      </c>
      <c r="G4" s="111" t="s">
        <v>237</v>
      </c>
      <c r="H4" s="174">
        <v>42018254</v>
      </c>
      <c r="I4" s="24">
        <f>IFERROR(H4/H9,"-")</f>
        <v>2.6605285406163643E-3</v>
      </c>
      <c r="J4" s="112">
        <v>106</v>
      </c>
      <c r="K4" s="24">
        <f>IFERROR(J4/J9,"-")</f>
        <v>2.1186864144230578E-3</v>
      </c>
      <c r="L4" s="112">
        <f>IFERROR(H4/J4,"-")</f>
        <v>396398.62264150946</v>
      </c>
      <c r="M4" s="80">
        <f t="shared" ref="M4:M9" si="0">IFERROR(J4/$R$4,0)</f>
        <v>2.6595677951430269E-4</v>
      </c>
      <c r="P4" s="99">
        <v>1</v>
      </c>
      <c r="Q4" s="42" t="s">
        <v>81</v>
      </c>
      <c r="R4" s="100">
        <f>'市区町村別_在宅(医科)'!BO7</f>
        <v>398561</v>
      </c>
    </row>
    <row r="5" spans="2:18" ht="24.95" customHeight="1">
      <c r="B5" s="222"/>
      <c r="C5" s="282"/>
      <c r="D5" s="297"/>
      <c r="E5" s="106">
        <v>2</v>
      </c>
      <c r="F5" s="109" t="s">
        <v>238</v>
      </c>
      <c r="G5" s="28" t="s">
        <v>239</v>
      </c>
      <c r="H5" s="175">
        <v>402269061</v>
      </c>
      <c r="I5" s="25">
        <f>IFERROR(H5/H9,"-")</f>
        <v>2.5471032608766781E-2</v>
      </c>
      <c r="J5" s="113">
        <v>2285</v>
      </c>
      <c r="K5" s="25">
        <f>IFERROR(J5/J9,"-")</f>
        <v>4.5671683556195157E-2</v>
      </c>
      <c r="L5" s="113">
        <f t="shared" ref="L5:L8" si="1">IFERROR(H5/J5,"-")</f>
        <v>176047.72910284463</v>
      </c>
      <c r="M5" s="81">
        <f t="shared" si="0"/>
        <v>5.7331249168885061E-3</v>
      </c>
      <c r="P5" s="99">
        <v>2</v>
      </c>
      <c r="Q5" s="42" t="s">
        <v>82</v>
      </c>
      <c r="R5" s="100">
        <f>'市区町村別_在宅(医科)'!BO8</f>
        <v>15488</v>
      </c>
    </row>
    <row r="6" spans="2:18" ht="24.95" customHeight="1">
      <c r="B6" s="222"/>
      <c r="C6" s="282"/>
      <c r="D6" s="297"/>
      <c r="E6" s="106">
        <v>3</v>
      </c>
      <c r="F6" s="109" t="s">
        <v>226</v>
      </c>
      <c r="G6" s="29" t="s">
        <v>227</v>
      </c>
      <c r="H6" s="175">
        <v>701045546</v>
      </c>
      <c r="I6" s="25">
        <f>IFERROR(H6/H9,"-")</f>
        <v>4.4389081074263162E-2</v>
      </c>
      <c r="J6" s="113">
        <v>6413</v>
      </c>
      <c r="K6" s="25">
        <f>IFERROR(J6/J9,"-")</f>
        <v>0.128180528072595</v>
      </c>
      <c r="L6" s="113">
        <f t="shared" si="1"/>
        <v>109316.31779198503</v>
      </c>
      <c r="M6" s="81">
        <f t="shared" si="0"/>
        <v>1.6090385160615315E-2</v>
      </c>
      <c r="P6" s="99">
        <v>3</v>
      </c>
      <c r="Q6" s="42" t="s">
        <v>83</v>
      </c>
      <c r="R6" s="100">
        <f>'市区町村別_在宅(医科)'!BO9</f>
        <v>9729</v>
      </c>
    </row>
    <row r="7" spans="2:18" ht="24.95" customHeight="1">
      <c r="B7" s="222"/>
      <c r="C7" s="282"/>
      <c r="D7" s="297"/>
      <c r="E7" s="106">
        <v>4</v>
      </c>
      <c r="F7" s="109" t="s">
        <v>224</v>
      </c>
      <c r="G7" s="29" t="s">
        <v>225</v>
      </c>
      <c r="H7" s="175">
        <v>607336170</v>
      </c>
      <c r="I7" s="25">
        <f>IFERROR(H7/H9,"-")</f>
        <v>3.8455553484769554E-2</v>
      </c>
      <c r="J7" s="113">
        <v>6061</v>
      </c>
      <c r="K7" s="25">
        <f>IFERROR(J7/J9,"-")</f>
        <v>0.12114489016809578</v>
      </c>
      <c r="L7" s="113">
        <f t="shared" si="1"/>
        <v>100203.95479293846</v>
      </c>
      <c r="M7" s="81">
        <f t="shared" si="0"/>
        <v>1.5207207930530082E-2</v>
      </c>
      <c r="P7" s="99">
        <v>4</v>
      </c>
      <c r="Q7" s="42" t="s">
        <v>84</v>
      </c>
      <c r="R7" s="100">
        <f>'市区町村別_在宅(医科)'!BO10</f>
        <v>10808</v>
      </c>
    </row>
    <row r="8" spans="2:18" ht="24.95" customHeight="1">
      <c r="B8" s="222"/>
      <c r="C8" s="282"/>
      <c r="D8" s="297"/>
      <c r="E8" s="107">
        <v>5</v>
      </c>
      <c r="F8" s="110" t="s">
        <v>206</v>
      </c>
      <c r="G8" s="30" t="s">
        <v>207</v>
      </c>
      <c r="H8" s="176">
        <v>2435618559</v>
      </c>
      <c r="I8" s="40">
        <f>IFERROR(H8/H9,"-")</f>
        <v>0.15421946590818367</v>
      </c>
      <c r="J8" s="114">
        <v>25613</v>
      </c>
      <c r="K8" s="40">
        <f>IFERROR(J8/J9,"-")</f>
        <v>0.51194259559073374</v>
      </c>
      <c r="L8" s="114">
        <f t="shared" si="1"/>
        <v>95093.060516144149</v>
      </c>
      <c r="M8" s="82">
        <f t="shared" si="0"/>
        <v>6.4263688619809772E-2</v>
      </c>
      <c r="P8" s="99">
        <v>5</v>
      </c>
      <c r="Q8" s="42" t="s">
        <v>85</v>
      </c>
      <c r="R8" s="100">
        <f>'市区町村別_在宅(医科)'!BO11</f>
        <v>9963</v>
      </c>
    </row>
    <row r="9" spans="2:18" ht="24.95" customHeight="1">
      <c r="B9" s="223"/>
      <c r="C9" s="283"/>
      <c r="D9" s="298"/>
      <c r="E9" s="115" t="s">
        <v>107</v>
      </c>
      <c r="F9" s="118"/>
      <c r="G9" s="120"/>
      <c r="H9" s="177">
        <v>15793197990</v>
      </c>
      <c r="I9" s="26" t="s">
        <v>196</v>
      </c>
      <c r="J9" s="142">
        <v>50031</v>
      </c>
      <c r="K9" s="26" t="s">
        <v>105</v>
      </c>
      <c r="L9" s="142">
        <f>IFERROR(H9/J9,"-")</f>
        <v>315668.24548779754</v>
      </c>
      <c r="M9" s="83">
        <f t="shared" si="0"/>
        <v>0.12552909090452904</v>
      </c>
      <c r="P9" s="99">
        <v>6</v>
      </c>
      <c r="Q9" s="42" t="s">
        <v>86</v>
      </c>
      <c r="R9" s="100">
        <f>'市区町村別_在宅(医科)'!BO12</f>
        <v>13283</v>
      </c>
    </row>
    <row r="10" spans="2:18" ht="24.95" customHeight="1">
      <c r="B10" s="247">
        <v>2</v>
      </c>
      <c r="C10" s="281" t="s">
        <v>82</v>
      </c>
      <c r="D10" s="285">
        <f t="shared" ref="D10" si="2">VLOOKUP(C10,$Q$4:$R$77,2,FALSE)</f>
        <v>15488</v>
      </c>
      <c r="E10" s="105">
        <v>1</v>
      </c>
      <c r="F10" s="108" t="s">
        <v>236</v>
      </c>
      <c r="G10" s="111" t="s">
        <v>237</v>
      </c>
      <c r="H10" s="174">
        <v>2836054</v>
      </c>
      <c r="I10" s="24">
        <f t="shared" ref="I10" si="3">IFERROR(H10/H15,"-")</f>
        <v>5.4342111684670914E-3</v>
      </c>
      <c r="J10" s="112">
        <v>5</v>
      </c>
      <c r="K10" s="24">
        <f t="shared" ref="K10" si="4">IFERROR(J10/J15,"-")</f>
        <v>2.631578947368421E-3</v>
      </c>
      <c r="L10" s="112">
        <f t="shared" ref="L10:L73" si="5">IFERROR(H10/J10,"-")</f>
        <v>567210.80000000005</v>
      </c>
      <c r="M10" s="80">
        <f t="shared" ref="M10:M15" si="6">IFERROR(J10/$R$5,0)</f>
        <v>3.228305785123967E-4</v>
      </c>
      <c r="P10" s="99">
        <v>7</v>
      </c>
      <c r="Q10" s="42" t="s">
        <v>87</v>
      </c>
      <c r="R10" s="100">
        <f>'市区町村別_在宅(医科)'!BO13</f>
        <v>11994</v>
      </c>
    </row>
    <row r="11" spans="2:18" ht="24.95" customHeight="1">
      <c r="B11" s="222"/>
      <c r="C11" s="282"/>
      <c r="D11" s="297"/>
      <c r="E11" s="106">
        <v>2</v>
      </c>
      <c r="F11" s="109" t="s">
        <v>240</v>
      </c>
      <c r="G11" s="28" t="s">
        <v>241</v>
      </c>
      <c r="H11" s="175">
        <v>951274</v>
      </c>
      <c r="I11" s="25">
        <f t="shared" ref="I11" si="7">IFERROR(H11/H15,"-")</f>
        <v>1.822752244869937E-3</v>
      </c>
      <c r="J11" s="113">
        <v>4</v>
      </c>
      <c r="K11" s="25">
        <f t="shared" ref="K11" si="8">IFERROR(J11/J15,"-")</f>
        <v>2.1052631578947368E-3</v>
      </c>
      <c r="L11" s="113">
        <f t="shared" si="5"/>
        <v>237818.5</v>
      </c>
      <c r="M11" s="81">
        <f t="shared" si="6"/>
        <v>2.5826446280991736E-4</v>
      </c>
      <c r="P11" s="99">
        <v>8</v>
      </c>
      <c r="Q11" s="42" t="s">
        <v>52</v>
      </c>
      <c r="R11" s="100">
        <f>'市区町村別_在宅(医科)'!BO14</f>
        <v>10094</v>
      </c>
    </row>
    <row r="12" spans="2:18" ht="24.95" customHeight="1">
      <c r="B12" s="222"/>
      <c r="C12" s="282"/>
      <c r="D12" s="297"/>
      <c r="E12" s="106">
        <v>3</v>
      </c>
      <c r="F12" s="109" t="s">
        <v>242</v>
      </c>
      <c r="G12" s="29" t="s">
        <v>243</v>
      </c>
      <c r="H12" s="175">
        <v>2314775</v>
      </c>
      <c r="I12" s="25">
        <f t="shared" ref="I12" si="9">IFERROR(H12/H15,"-")</f>
        <v>4.4353796357503817E-3</v>
      </c>
      <c r="J12" s="113">
        <v>12</v>
      </c>
      <c r="K12" s="25">
        <f t="shared" ref="K12" si="10">IFERROR(J12/J15,"-")</f>
        <v>6.3157894736842104E-3</v>
      </c>
      <c r="L12" s="113">
        <f t="shared" si="5"/>
        <v>192897.91666666666</v>
      </c>
      <c r="M12" s="81">
        <f t="shared" si="6"/>
        <v>7.7479338842975209E-4</v>
      </c>
      <c r="P12" s="99">
        <v>9</v>
      </c>
      <c r="Q12" s="42" t="s">
        <v>88</v>
      </c>
      <c r="R12" s="100">
        <f>'市区町村別_在宅(医科)'!BO15</f>
        <v>6537</v>
      </c>
    </row>
    <row r="13" spans="2:18" ht="24.95" customHeight="1">
      <c r="B13" s="222"/>
      <c r="C13" s="282"/>
      <c r="D13" s="297"/>
      <c r="E13" s="106">
        <v>4</v>
      </c>
      <c r="F13" s="109" t="s">
        <v>238</v>
      </c>
      <c r="G13" s="29" t="s">
        <v>239</v>
      </c>
      <c r="H13" s="175">
        <v>15342220</v>
      </c>
      <c r="I13" s="25">
        <f t="shared" ref="I13" si="11">IFERROR(H13/H15,"-")</f>
        <v>2.9397487943839992E-2</v>
      </c>
      <c r="J13" s="113">
        <v>90</v>
      </c>
      <c r="K13" s="25">
        <f t="shared" ref="K13" si="12">IFERROR(J13/J15,"-")</f>
        <v>4.736842105263158E-2</v>
      </c>
      <c r="L13" s="113">
        <f t="shared" si="5"/>
        <v>170469.11111111112</v>
      </c>
      <c r="M13" s="81">
        <f t="shared" si="6"/>
        <v>5.8109504132231402E-3</v>
      </c>
      <c r="P13" s="99">
        <v>10</v>
      </c>
      <c r="Q13" s="42" t="s">
        <v>53</v>
      </c>
      <c r="R13" s="100">
        <f>'市区町村別_在宅(医科)'!BO16</f>
        <v>14759</v>
      </c>
    </row>
    <row r="14" spans="2:18" ht="24.95" customHeight="1">
      <c r="B14" s="222"/>
      <c r="C14" s="282"/>
      <c r="D14" s="297"/>
      <c r="E14" s="107">
        <v>5</v>
      </c>
      <c r="F14" s="110" t="s">
        <v>226</v>
      </c>
      <c r="G14" s="30" t="s">
        <v>227</v>
      </c>
      <c r="H14" s="176">
        <v>24497685</v>
      </c>
      <c r="I14" s="40">
        <f t="shared" ref="I14" si="13">IFERROR(H14/H15,"-")</f>
        <v>4.6940429705706853E-2</v>
      </c>
      <c r="J14" s="114">
        <v>212</v>
      </c>
      <c r="K14" s="40">
        <f t="shared" ref="K14" si="14">IFERROR(J14/J15,"-")</f>
        <v>0.11157894736842106</v>
      </c>
      <c r="L14" s="114">
        <f t="shared" si="5"/>
        <v>115555.1179245283</v>
      </c>
      <c r="M14" s="82">
        <f t="shared" si="6"/>
        <v>1.3688016528925619E-2</v>
      </c>
      <c r="P14" s="99">
        <v>11</v>
      </c>
      <c r="Q14" s="42" t="s">
        <v>54</v>
      </c>
      <c r="R14" s="100">
        <f>'市区町村別_在宅(医科)'!BO17</f>
        <v>25098</v>
      </c>
    </row>
    <row r="15" spans="2:18" ht="24.95" customHeight="1">
      <c r="B15" s="223"/>
      <c r="C15" s="283"/>
      <c r="D15" s="298"/>
      <c r="E15" s="115" t="s">
        <v>107</v>
      </c>
      <c r="F15" s="118"/>
      <c r="G15" s="120"/>
      <c r="H15" s="177">
        <v>521888810</v>
      </c>
      <c r="I15" s="26" t="s">
        <v>196</v>
      </c>
      <c r="J15" s="142">
        <v>1900</v>
      </c>
      <c r="K15" s="26" t="s">
        <v>105</v>
      </c>
      <c r="L15" s="142">
        <f t="shared" si="5"/>
        <v>274678.3210526316</v>
      </c>
      <c r="M15" s="83">
        <f t="shared" si="6"/>
        <v>0.12267561983471074</v>
      </c>
      <c r="P15" s="99">
        <v>12</v>
      </c>
      <c r="Q15" s="42" t="s">
        <v>89</v>
      </c>
      <c r="R15" s="100">
        <f>'市区町村別_在宅(医科)'!BO18</f>
        <v>12972</v>
      </c>
    </row>
    <row r="16" spans="2:18" ht="24.95" customHeight="1">
      <c r="B16" s="247">
        <v>3</v>
      </c>
      <c r="C16" s="281" t="s">
        <v>83</v>
      </c>
      <c r="D16" s="285">
        <f t="shared" ref="D16" si="15">VLOOKUP(C16,$Q$4:$R$77,2,FALSE)</f>
        <v>9729</v>
      </c>
      <c r="E16" s="105">
        <v>1</v>
      </c>
      <c r="F16" s="108" t="s">
        <v>238</v>
      </c>
      <c r="G16" s="111" t="s">
        <v>239</v>
      </c>
      <c r="H16" s="174">
        <v>7210884</v>
      </c>
      <c r="I16" s="24">
        <f t="shared" ref="I16" si="16">IFERROR(H16/H21,"-")</f>
        <v>2.0070796412883771E-2</v>
      </c>
      <c r="J16" s="112">
        <v>51</v>
      </c>
      <c r="K16" s="24">
        <f t="shared" ref="K16" si="17">IFERROR(J16/J21,"-")</f>
        <v>3.9688715953307391E-2</v>
      </c>
      <c r="L16" s="112">
        <f t="shared" si="5"/>
        <v>141389.88235294117</v>
      </c>
      <c r="M16" s="80">
        <f t="shared" ref="M16:M21" si="18">IFERROR(J16/$R$6,0)</f>
        <v>5.2420598211532533E-3</v>
      </c>
      <c r="P16" s="99">
        <v>13</v>
      </c>
      <c r="Q16" s="42" t="s">
        <v>90</v>
      </c>
      <c r="R16" s="100">
        <f>'市区町村別_在宅(医科)'!BO19</f>
        <v>22027</v>
      </c>
    </row>
    <row r="17" spans="2:18" ht="24.95" customHeight="1">
      <c r="B17" s="222"/>
      <c r="C17" s="282"/>
      <c r="D17" s="297"/>
      <c r="E17" s="106">
        <v>2</v>
      </c>
      <c r="F17" s="109" t="s">
        <v>244</v>
      </c>
      <c r="G17" s="28" t="s">
        <v>245</v>
      </c>
      <c r="H17" s="175">
        <v>277888</v>
      </c>
      <c r="I17" s="25">
        <f t="shared" ref="I17" si="19">IFERROR(H17/H21,"-")</f>
        <v>7.7347430267682101E-4</v>
      </c>
      <c r="J17" s="113">
        <v>2</v>
      </c>
      <c r="K17" s="25">
        <f t="shared" ref="K17" si="20">IFERROR(J17/J21,"-")</f>
        <v>1.5564202334630351E-3</v>
      </c>
      <c r="L17" s="113">
        <f t="shared" si="5"/>
        <v>138944</v>
      </c>
      <c r="M17" s="81">
        <f t="shared" si="18"/>
        <v>2.0557097337855896E-4</v>
      </c>
      <c r="P17" s="99">
        <v>14</v>
      </c>
      <c r="Q17" s="42" t="s">
        <v>91</v>
      </c>
      <c r="R17" s="100">
        <f>'市区町村別_在宅(医科)'!BO20</f>
        <v>16994</v>
      </c>
    </row>
    <row r="18" spans="2:18" ht="24.95" customHeight="1">
      <c r="B18" s="222"/>
      <c r="C18" s="282"/>
      <c r="D18" s="297"/>
      <c r="E18" s="106">
        <v>3</v>
      </c>
      <c r="F18" s="109" t="s">
        <v>230</v>
      </c>
      <c r="G18" s="29" t="s">
        <v>231</v>
      </c>
      <c r="H18" s="175">
        <v>7345718</v>
      </c>
      <c r="I18" s="25">
        <f t="shared" ref="I18" si="21">IFERROR(H18/H21,"-")</f>
        <v>2.0446093777747049E-2</v>
      </c>
      <c r="J18" s="113">
        <v>59</v>
      </c>
      <c r="K18" s="25">
        <f t="shared" ref="K18" si="22">IFERROR(J18/J21,"-")</f>
        <v>4.5914396887159536E-2</v>
      </c>
      <c r="L18" s="113">
        <f t="shared" si="5"/>
        <v>124503.69491525424</v>
      </c>
      <c r="M18" s="81">
        <f t="shared" si="18"/>
        <v>6.0643437146674891E-3</v>
      </c>
      <c r="P18" s="99">
        <v>15</v>
      </c>
      <c r="Q18" s="42" t="s">
        <v>92</v>
      </c>
      <c r="R18" s="100">
        <f>'市区町村別_在宅(医科)'!BO21</f>
        <v>27763</v>
      </c>
    </row>
    <row r="19" spans="2:18" ht="24.95" customHeight="1">
      <c r="B19" s="222"/>
      <c r="C19" s="282"/>
      <c r="D19" s="297"/>
      <c r="E19" s="106">
        <v>4</v>
      </c>
      <c r="F19" s="109" t="s">
        <v>224</v>
      </c>
      <c r="G19" s="29" t="s">
        <v>225</v>
      </c>
      <c r="H19" s="175">
        <v>20277490</v>
      </c>
      <c r="I19" s="25">
        <f t="shared" ref="I19" si="23">IFERROR(H19/H21,"-")</f>
        <v>5.6440427214511639E-2</v>
      </c>
      <c r="J19" s="113">
        <v>171</v>
      </c>
      <c r="K19" s="25">
        <f t="shared" ref="K19" si="24">IFERROR(J19/J21,"-")</f>
        <v>0.13307392996108949</v>
      </c>
      <c r="L19" s="113">
        <f t="shared" si="5"/>
        <v>118581.81286549708</v>
      </c>
      <c r="M19" s="81">
        <f t="shared" si="18"/>
        <v>1.757631822386679E-2</v>
      </c>
      <c r="P19" s="99">
        <v>16</v>
      </c>
      <c r="Q19" s="42" t="s">
        <v>55</v>
      </c>
      <c r="R19" s="100">
        <f>'市区町村別_在宅(医科)'!BO22</f>
        <v>18326</v>
      </c>
    </row>
    <row r="20" spans="2:18" ht="24.95" customHeight="1">
      <c r="B20" s="222"/>
      <c r="C20" s="282"/>
      <c r="D20" s="297"/>
      <c r="E20" s="107">
        <v>5</v>
      </c>
      <c r="F20" s="110" t="s">
        <v>246</v>
      </c>
      <c r="G20" s="30" t="s">
        <v>247</v>
      </c>
      <c r="H20" s="176">
        <v>5445790</v>
      </c>
      <c r="I20" s="40">
        <f t="shared" ref="I20" si="25">IFERROR(H20/H21,"-")</f>
        <v>1.5157828415672519E-2</v>
      </c>
      <c r="J20" s="114">
        <v>49</v>
      </c>
      <c r="K20" s="40">
        <f t="shared" ref="K20" si="26">IFERROR(J20/J21,"-")</f>
        <v>3.8132295719844361E-2</v>
      </c>
      <c r="L20" s="114">
        <f t="shared" si="5"/>
        <v>111138.57142857143</v>
      </c>
      <c r="M20" s="82">
        <f t="shared" si="18"/>
        <v>5.0364888477746946E-3</v>
      </c>
      <c r="P20" s="99">
        <v>17</v>
      </c>
      <c r="Q20" s="42" t="s">
        <v>93</v>
      </c>
      <c r="R20" s="100">
        <f>'市区町村別_在宅(医科)'!BO23</f>
        <v>25948</v>
      </c>
    </row>
    <row r="21" spans="2:18" ht="24.95" customHeight="1">
      <c r="B21" s="223"/>
      <c r="C21" s="283"/>
      <c r="D21" s="298"/>
      <c r="E21" s="115" t="s">
        <v>107</v>
      </c>
      <c r="F21" s="118"/>
      <c r="G21" s="120"/>
      <c r="H21" s="177">
        <v>359272440</v>
      </c>
      <c r="I21" s="26" t="s">
        <v>196</v>
      </c>
      <c r="J21" s="142">
        <v>1285</v>
      </c>
      <c r="K21" s="26" t="s">
        <v>105</v>
      </c>
      <c r="L21" s="142">
        <f t="shared" si="5"/>
        <v>279589.44747081713</v>
      </c>
      <c r="M21" s="83">
        <f t="shared" si="18"/>
        <v>0.13207935039572413</v>
      </c>
      <c r="P21" s="99">
        <v>18</v>
      </c>
      <c r="Q21" s="42" t="s">
        <v>56</v>
      </c>
      <c r="R21" s="100">
        <f>'市区町村別_在宅(医科)'!BO24</f>
        <v>23197</v>
      </c>
    </row>
    <row r="22" spans="2:18" ht="24.95" customHeight="1">
      <c r="B22" s="247">
        <v>4</v>
      </c>
      <c r="C22" s="281" t="s">
        <v>84</v>
      </c>
      <c r="D22" s="285">
        <f t="shared" ref="D22" si="27">VLOOKUP(C22,$Q$4:$R$77,2,FALSE)</f>
        <v>10808</v>
      </c>
      <c r="E22" s="105">
        <v>1</v>
      </c>
      <c r="F22" s="108" t="s">
        <v>238</v>
      </c>
      <c r="G22" s="111" t="s">
        <v>239</v>
      </c>
      <c r="H22" s="174">
        <v>6080086</v>
      </c>
      <c r="I22" s="24">
        <f t="shared" ref="I22" si="28">IFERROR(H22/H27,"-")</f>
        <v>1.9502728515017179E-2</v>
      </c>
      <c r="J22" s="112">
        <v>39</v>
      </c>
      <c r="K22" s="24">
        <f t="shared" ref="K22" si="29">IFERROR(J22/J27,"-")</f>
        <v>3.4240561896400352E-2</v>
      </c>
      <c r="L22" s="112">
        <f t="shared" si="5"/>
        <v>155899.64102564103</v>
      </c>
      <c r="M22" s="80">
        <f t="shared" ref="M22:M27" si="30">IFERROR(J22/$R$7,0)</f>
        <v>3.6084381939304219E-3</v>
      </c>
      <c r="P22" s="99">
        <v>19</v>
      </c>
      <c r="Q22" s="42" t="s">
        <v>94</v>
      </c>
      <c r="R22" s="100">
        <f>'市区町村別_在宅(医科)'!BO25</f>
        <v>16046</v>
      </c>
    </row>
    <row r="23" spans="2:18" ht="24.95" customHeight="1">
      <c r="B23" s="222"/>
      <c r="C23" s="282"/>
      <c r="D23" s="297"/>
      <c r="E23" s="106">
        <v>2</v>
      </c>
      <c r="F23" s="109" t="s">
        <v>226</v>
      </c>
      <c r="G23" s="28" t="s">
        <v>227</v>
      </c>
      <c r="H23" s="175">
        <v>17886849</v>
      </c>
      <c r="I23" s="25">
        <f t="shared" ref="I23" si="31">IFERROR(H23/H27,"-")</f>
        <v>5.7374576615545646E-2</v>
      </c>
      <c r="J23" s="113">
        <v>151</v>
      </c>
      <c r="K23" s="25">
        <f t="shared" ref="K23" si="32">IFERROR(J23/J27,"-")</f>
        <v>0.13257243195785778</v>
      </c>
      <c r="L23" s="113">
        <f t="shared" si="5"/>
        <v>118455.95364238411</v>
      </c>
      <c r="M23" s="81">
        <f t="shared" si="30"/>
        <v>1.3971132494448557E-2</v>
      </c>
      <c r="P23" s="99">
        <v>20</v>
      </c>
      <c r="Q23" s="42" t="s">
        <v>95</v>
      </c>
      <c r="R23" s="100">
        <f>'市区町村別_在宅(医科)'!BO26</f>
        <v>25098</v>
      </c>
    </row>
    <row r="24" spans="2:18" ht="24.95" customHeight="1">
      <c r="B24" s="222"/>
      <c r="C24" s="282"/>
      <c r="D24" s="297"/>
      <c r="E24" s="106">
        <v>3</v>
      </c>
      <c r="F24" s="109" t="s">
        <v>206</v>
      </c>
      <c r="G24" s="29" t="s">
        <v>207</v>
      </c>
      <c r="H24" s="175">
        <v>60116187</v>
      </c>
      <c r="I24" s="25">
        <f t="shared" ref="I24" si="33">IFERROR(H24/H27,"-")</f>
        <v>0.19283110048427027</v>
      </c>
      <c r="J24" s="113">
        <v>603</v>
      </c>
      <c r="K24" s="25">
        <f t="shared" ref="K24" si="34">IFERROR(J24/J27,"-")</f>
        <v>0.52941176470588236</v>
      </c>
      <c r="L24" s="113">
        <f t="shared" si="5"/>
        <v>99695.169154228861</v>
      </c>
      <c r="M24" s="81">
        <f t="shared" si="30"/>
        <v>5.57920059215396E-2</v>
      </c>
      <c r="P24" s="99">
        <v>21</v>
      </c>
      <c r="Q24" s="42" t="s">
        <v>96</v>
      </c>
      <c r="R24" s="100">
        <f>'市区町村別_在宅(医科)'!BO27</f>
        <v>16365</v>
      </c>
    </row>
    <row r="25" spans="2:18" ht="24.95" customHeight="1">
      <c r="B25" s="222"/>
      <c r="C25" s="282"/>
      <c r="D25" s="297"/>
      <c r="E25" s="106">
        <v>4</v>
      </c>
      <c r="F25" s="109" t="s">
        <v>246</v>
      </c>
      <c r="G25" s="29" t="s">
        <v>247</v>
      </c>
      <c r="H25" s="175">
        <v>3264738</v>
      </c>
      <c r="I25" s="25">
        <f t="shared" ref="I25" si="35">IFERROR(H25/H27,"-")</f>
        <v>1.0472104981189435E-2</v>
      </c>
      <c r="J25" s="113">
        <v>33</v>
      </c>
      <c r="K25" s="25">
        <f t="shared" ref="K25" si="36">IFERROR(J25/J27,"-")</f>
        <v>2.8972783143107989E-2</v>
      </c>
      <c r="L25" s="113">
        <f t="shared" si="5"/>
        <v>98931.454545454544</v>
      </c>
      <c r="M25" s="81">
        <f t="shared" si="30"/>
        <v>3.0532938564026648E-3</v>
      </c>
      <c r="P25" s="99">
        <v>22</v>
      </c>
      <c r="Q25" s="42" t="s">
        <v>57</v>
      </c>
      <c r="R25" s="100">
        <f>'市区町村別_在宅(医科)'!BO28</f>
        <v>21781</v>
      </c>
    </row>
    <row r="26" spans="2:18" ht="24.95" customHeight="1">
      <c r="B26" s="222"/>
      <c r="C26" s="282"/>
      <c r="D26" s="297"/>
      <c r="E26" s="107">
        <v>5</v>
      </c>
      <c r="F26" s="110" t="s">
        <v>248</v>
      </c>
      <c r="G26" s="30" t="s">
        <v>249</v>
      </c>
      <c r="H26" s="176">
        <v>9969891</v>
      </c>
      <c r="I26" s="40">
        <f t="shared" ref="I26" si="37">IFERROR(H26/H27,"-")</f>
        <v>3.1979823557974858E-2</v>
      </c>
      <c r="J26" s="114">
        <v>106</v>
      </c>
      <c r="K26" s="40">
        <f t="shared" ref="K26" si="38">IFERROR(J26/J27,"-")</f>
        <v>9.3064091308165051E-2</v>
      </c>
      <c r="L26" s="114">
        <f t="shared" si="5"/>
        <v>94055.575471698117</v>
      </c>
      <c r="M26" s="82">
        <f t="shared" si="30"/>
        <v>9.8075499629903772E-3</v>
      </c>
      <c r="P26" s="99">
        <v>23</v>
      </c>
      <c r="Q26" s="42" t="s">
        <v>97</v>
      </c>
      <c r="R26" s="100">
        <f>'市区町村別_在宅(医科)'!BO29</f>
        <v>33821</v>
      </c>
    </row>
    <row r="27" spans="2:18" ht="24.95" customHeight="1">
      <c r="B27" s="223"/>
      <c r="C27" s="283"/>
      <c r="D27" s="298"/>
      <c r="E27" s="115" t="s">
        <v>107</v>
      </c>
      <c r="F27" s="118"/>
      <c r="G27" s="120"/>
      <c r="H27" s="177">
        <v>311755660</v>
      </c>
      <c r="I27" s="26" t="s">
        <v>196</v>
      </c>
      <c r="J27" s="142">
        <v>1139</v>
      </c>
      <c r="K27" s="26" t="s">
        <v>105</v>
      </c>
      <c r="L27" s="142">
        <f t="shared" si="5"/>
        <v>273709.97366110625</v>
      </c>
      <c r="M27" s="83">
        <f t="shared" si="30"/>
        <v>0.10538490007401924</v>
      </c>
      <c r="P27" s="99">
        <v>24</v>
      </c>
      <c r="Q27" s="42" t="s">
        <v>98</v>
      </c>
      <c r="R27" s="100">
        <f>'市区町村別_在宅(医科)'!BO30</f>
        <v>15444</v>
      </c>
    </row>
    <row r="28" spans="2:18" ht="24.95" customHeight="1">
      <c r="B28" s="247">
        <v>5</v>
      </c>
      <c r="C28" s="281" t="s">
        <v>85</v>
      </c>
      <c r="D28" s="285">
        <f t="shared" ref="D28" si="39">VLOOKUP(C28,$Q$4:$R$77,2,FALSE)</f>
        <v>9963</v>
      </c>
      <c r="E28" s="105">
        <v>1</v>
      </c>
      <c r="F28" s="108" t="s">
        <v>242</v>
      </c>
      <c r="G28" s="111" t="s">
        <v>243</v>
      </c>
      <c r="H28" s="174">
        <v>6989118</v>
      </c>
      <c r="I28" s="24">
        <f t="shared" ref="I28" si="40">IFERROR(H28/H33,"-")</f>
        <v>2.1089404287645806E-2</v>
      </c>
      <c r="J28" s="112">
        <v>10</v>
      </c>
      <c r="K28" s="24">
        <f t="shared" ref="K28" si="41">IFERROR(J28/J33,"-")</f>
        <v>9.3370681605975722E-3</v>
      </c>
      <c r="L28" s="112">
        <f t="shared" si="5"/>
        <v>698911.8</v>
      </c>
      <c r="M28" s="80">
        <f t="shared" ref="M28:M33" si="42">IFERROR(J28/$R$8,0)</f>
        <v>1.003713740841112E-3</v>
      </c>
      <c r="P28" s="99">
        <v>25</v>
      </c>
      <c r="Q28" s="42" t="s">
        <v>99</v>
      </c>
      <c r="R28" s="100">
        <f>'市区町村別_在宅(医科)'!BO31</f>
        <v>10686</v>
      </c>
    </row>
    <row r="29" spans="2:18" ht="24.95" customHeight="1">
      <c r="B29" s="222"/>
      <c r="C29" s="282"/>
      <c r="D29" s="297"/>
      <c r="E29" s="106">
        <v>2</v>
      </c>
      <c r="F29" s="109" t="s">
        <v>250</v>
      </c>
      <c r="G29" s="28" t="s">
        <v>251</v>
      </c>
      <c r="H29" s="175">
        <v>4357540</v>
      </c>
      <c r="I29" s="25">
        <f t="shared" ref="I29" si="43">IFERROR(H29/H33,"-")</f>
        <v>1.3148715297064394E-2</v>
      </c>
      <c r="J29" s="113">
        <v>24</v>
      </c>
      <c r="K29" s="25">
        <f t="shared" ref="K29" si="44">IFERROR(J29/J33,"-")</f>
        <v>2.2408963585434174E-2</v>
      </c>
      <c r="L29" s="113">
        <f t="shared" si="5"/>
        <v>181564.16666666666</v>
      </c>
      <c r="M29" s="81">
        <f t="shared" si="42"/>
        <v>2.4089129780186691E-3</v>
      </c>
      <c r="P29" s="99">
        <v>26</v>
      </c>
      <c r="Q29" s="42" t="s">
        <v>31</v>
      </c>
      <c r="R29" s="100">
        <f>'市区町村別_在宅(医科)'!BO32</f>
        <v>146909</v>
      </c>
    </row>
    <row r="30" spans="2:18" ht="24.95" customHeight="1">
      <c r="B30" s="222"/>
      <c r="C30" s="282"/>
      <c r="D30" s="297"/>
      <c r="E30" s="106">
        <v>3</v>
      </c>
      <c r="F30" s="109" t="s">
        <v>252</v>
      </c>
      <c r="G30" s="29" t="s">
        <v>253</v>
      </c>
      <c r="H30" s="175">
        <v>5060970</v>
      </c>
      <c r="I30" s="25">
        <f t="shared" ref="I30" si="45">IFERROR(H30/H33,"-")</f>
        <v>1.5271289226715988E-2</v>
      </c>
      <c r="J30" s="113">
        <v>35</v>
      </c>
      <c r="K30" s="25">
        <f t="shared" ref="K30" si="46">IFERROR(J30/J33,"-")</f>
        <v>3.2679738562091505E-2</v>
      </c>
      <c r="L30" s="113">
        <f t="shared" si="5"/>
        <v>144599.14285714287</v>
      </c>
      <c r="M30" s="81">
        <f t="shared" si="42"/>
        <v>3.5129980929438924E-3</v>
      </c>
      <c r="P30" s="99">
        <v>27</v>
      </c>
      <c r="Q30" s="42" t="s">
        <v>32</v>
      </c>
      <c r="R30" s="100">
        <f>'市区町村別_在宅(医科)'!BO33</f>
        <v>24767</v>
      </c>
    </row>
    <row r="31" spans="2:18" ht="24.95" customHeight="1">
      <c r="B31" s="222"/>
      <c r="C31" s="282"/>
      <c r="D31" s="297"/>
      <c r="E31" s="106">
        <v>4</v>
      </c>
      <c r="F31" s="109" t="s">
        <v>238</v>
      </c>
      <c r="G31" s="29" t="s">
        <v>239</v>
      </c>
      <c r="H31" s="175">
        <v>6798607</v>
      </c>
      <c r="I31" s="25">
        <f t="shared" ref="I31" si="47">IFERROR(H31/H33,"-")</f>
        <v>2.0514544412588084E-2</v>
      </c>
      <c r="J31" s="113">
        <v>48</v>
      </c>
      <c r="K31" s="25">
        <f t="shared" ref="K31" si="48">IFERROR(J31/J33,"-")</f>
        <v>4.4817927170868348E-2</v>
      </c>
      <c r="L31" s="113">
        <f t="shared" si="5"/>
        <v>141637.64583333334</v>
      </c>
      <c r="M31" s="81">
        <f t="shared" si="42"/>
        <v>4.8178259560373382E-3</v>
      </c>
      <c r="P31" s="99">
        <v>28</v>
      </c>
      <c r="Q31" s="42" t="s">
        <v>33</v>
      </c>
      <c r="R31" s="100">
        <f>'市区町村別_在宅(医科)'!BO34</f>
        <v>21008</v>
      </c>
    </row>
    <row r="32" spans="2:18" ht="24.95" customHeight="1">
      <c r="B32" s="222"/>
      <c r="C32" s="282"/>
      <c r="D32" s="297"/>
      <c r="E32" s="107">
        <v>5</v>
      </c>
      <c r="F32" s="110" t="s">
        <v>224</v>
      </c>
      <c r="G32" s="30" t="s">
        <v>225</v>
      </c>
      <c r="H32" s="176">
        <v>16183687</v>
      </c>
      <c r="I32" s="40">
        <f t="shared" ref="I32" si="49">IFERROR(H32/H33,"-")</f>
        <v>4.8833675151530954E-2</v>
      </c>
      <c r="J32" s="114">
        <v>121</v>
      </c>
      <c r="K32" s="40">
        <f t="shared" ref="K32" si="50">IFERROR(J32/J33,"-")</f>
        <v>0.11297852474323063</v>
      </c>
      <c r="L32" s="114">
        <f t="shared" si="5"/>
        <v>133749.47933884297</v>
      </c>
      <c r="M32" s="82">
        <f t="shared" si="42"/>
        <v>1.2144936264177456E-2</v>
      </c>
      <c r="P32" s="99">
        <v>29</v>
      </c>
      <c r="Q32" s="42" t="s">
        <v>34</v>
      </c>
      <c r="R32" s="100">
        <f>'市区町村別_在宅(医科)'!BO35</f>
        <v>17258</v>
      </c>
    </row>
    <row r="33" spans="2:18" ht="24.95" customHeight="1">
      <c r="B33" s="223"/>
      <c r="C33" s="283"/>
      <c r="D33" s="298"/>
      <c r="E33" s="115" t="s">
        <v>107</v>
      </c>
      <c r="F33" s="118"/>
      <c r="G33" s="120"/>
      <c r="H33" s="177">
        <v>331404240</v>
      </c>
      <c r="I33" s="26" t="s">
        <v>196</v>
      </c>
      <c r="J33" s="142">
        <v>1071</v>
      </c>
      <c r="K33" s="26" t="s">
        <v>105</v>
      </c>
      <c r="L33" s="142">
        <f t="shared" si="5"/>
        <v>309434.39775910362</v>
      </c>
      <c r="M33" s="83">
        <f t="shared" si="42"/>
        <v>0.10749774164408311</v>
      </c>
      <c r="P33" s="99">
        <v>30</v>
      </c>
      <c r="Q33" s="42" t="s">
        <v>35</v>
      </c>
      <c r="R33" s="100">
        <f>'市区町村別_在宅(医科)'!BO36</f>
        <v>23108</v>
      </c>
    </row>
    <row r="34" spans="2:18" ht="24.95" customHeight="1">
      <c r="B34" s="247">
        <v>6</v>
      </c>
      <c r="C34" s="281" t="s">
        <v>86</v>
      </c>
      <c r="D34" s="285">
        <f t="shared" ref="D34" si="51">VLOOKUP(C34,$Q$4:$R$77,2,FALSE)</f>
        <v>13283</v>
      </c>
      <c r="E34" s="105">
        <v>1</v>
      </c>
      <c r="F34" s="108" t="s">
        <v>238</v>
      </c>
      <c r="G34" s="111" t="s">
        <v>239</v>
      </c>
      <c r="H34" s="174">
        <v>7798195</v>
      </c>
      <c r="I34" s="24">
        <f t="shared" ref="I34" si="52">IFERROR(H34/H39,"-")</f>
        <v>2.0575607622895217E-2</v>
      </c>
      <c r="J34" s="112">
        <v>52</v>
      </c>
      <c r="K34" s="24">
        <f t="shared" ref="K34" si="53">IFERROR(J34/J39,"-")</f>
        <v>4.6058458813108945E-2</v>
      </c>
      <c r="L34" s="112">
        <f t="shared" si="5"/>
        <v>149965.28846153847</v>
      </c>
      <c r="M34" s="80">
        <f t="shared" ref="M34:M39" si="54">IFERROR(J34/$R$9,0)</f>
        <v>3.9147782880373412E-3</v>
      </c>
      <c r="P34" s="99">
        <v>31</v>
      </c>
      <c r="Q34" s="42" t="s">
        <v>36</v>
      </c>
      <c r="R34" s="100">
        <f>'市区町村別_在宅(医科)'!BO37</f>
        <v>31562</v>
      </c>
    </row>
    <row r="35" spans="2:18" ht="24.95" customHeight="1">
      <c r="B35" s="222"/>
      <c r="C35" s="282"/>
      <c r="D35" s="297"/>
      <c r="E35" s="106">
        <v>2</v>
      </c>
      <c r="F35" s="109" t="s">
        <v>224</v>
      </c>
      <c r="G35" s="28" t="s">
        <v>225</v>
      </c>
      <c r="H35" s="175">
        <v>15207880</v>
      </c>
      <c r="I35" s="25">
        <f t="shared" ref="I35" si="55">IFERROR(H35/H39,"-")</f>
        <v>4.0126128117606158E-2</v>
      </c>
      <c r="J35" s="113">
        <v>121</v>
      </c>
      <c r="K35" s="25">
        <f t="shared" ref="K35" si="56">IFERROR(J35/J39,"-")</f>
        <v>0.10717449069973428</v>
      </c>
      <c r="L35" s="113">
        <f t="shared" si="5"/>
        <v>125684.95867768595</v>
      </c>
      <c r="M35" s="81">
        <f t="shared" si="54"/>
        <v>9.1093879394715041E-3</v>
      </c>
      <c r="P35" s="99">
        <v>32</v>
      </c>
      <c r="Q35" s="42" t="s">
        <v>37</v>
      </c>
      <c r="R35" s="100">
        <f>'市区町村別_在宅(医科)'!BO38</f>
        <v>25703</v>
      </c>
    </row>
    <row r="36" spans="2:18" ht="24.95" customHeight="1">
      <c r="B36" s="222"/>
      <c r="C36" s="282"/>
      <c r="D36" s="297"/>
      <c r="E36" s="106">
        <v>3</v>
      </c>
      <c r="F36" s="109" t="s">
        <v>226</v>
      </c>
      <c r="G36" s="29" t="s">
        <v>227</v>
      </c>
      <c r="H36" s="175">
        <v>16090228</v>
      </c>
      <c r="I36" s="25">
        <f t="shared" ref="I36" si="57">IFERROR(H36/H39,"-")</f>
        <v>4.24542112490034E-2</v>
      </c>
      <c r="J36" s="113">
        <v>164</v>
      </c>
      <c r="K36" s="25">
        <f t="shared" ref="K36" si="58">IFERROR(J36/J39,"-")</f>
        <v>0.14526129317980513</v>
      </c>
      <c r="L36" s="113">
        <f t="shared" si="5"/>
        <v>98111.14634146342</v>
      </c>
      <c r="M36" s="81">
        <f t="shared" si="54"/>
        <v>1.2346608446886998E-2</v>
      </c>
      <c r="P36" s="99">
        <v>33</v>
      </c>
      <c r="Q36" s="42" t="s">
        <v>38</v>
      </c>
      <c r="R36" s="100">
        <f>'市区町村別_在宅(医科)'!BO39</f>
        <v>7555</v>
      </c>
    </row>
    <row r="37" spans="2:18" ht="24.95" customHeight="1">
      <c r="B37" s="222"/>
      <c r="C37" s="282"/>
      <c r="D37" s="297"/>
      <c r="E37" s="106">
        <v>4</v>
      </c>
      <c r="F37" s="109" t="s">
        <v>230</v>
      </c>
      <c r="G37" s="29" t="s">
        <v>231</v>
      </c>
      <c r="H37" s="175">
        <v>4671860</v>
      </c>
      <c r="I37" s="25">
        <f t="shared" ref="I37" si="59">IFERROR(H37/H39,"-")</f>
        <v>1.2326744615785994E-2</v>
      </c>
      <c r="J37" s="113">
        <v>48</v>
      </c>
      <c r="K37" s="25">
        <f t="shared" ref="K37" si="60">IFERROR(J37/J39,"-")</f>
        <v>4.2515500442869794E-2</v>
      </c>
      <c r="L37" s="113">
        <f t="shared" si="5"/>
        <v>97330.416666666672</v>
      </c>
      <c r="M37" s="81">
        <f t="shared" si="54"/>
        <v>3.6136414966498531E-3</v>
      </c>
      <c r="P37" s="99">
        <v>34</v>
      </c>
      <c r="Q37" s="42" t="s">
        <v>39</v>
      </c>
      <c r="R37" s="100">
        <f>'市区町村別_在宅(医科)'!BO40</f>
        <v>32422</v>
      </c>
    </row>
    <row r="38" spans="2:18" ht="24.95" customHeight="1">
      <c r="B38" s="222"/>
      <c r="C38" s="282"/>
      <c r="D38" s="297"/>
      <c r="E38" s="107">
        <v>5</v>
      </c>
      <c r="F38" s="110" t="s">
        <v>222</v>
      </c>
      <c r="G38" s="30" t="s">
        <v>223</v>
      </c>
      <c r="H38" s="176">
        <v>10504414</v>
      </c>
      <c r="I38" s="40">
        <f t="shared" ref="I38" si="61">IFERROR(H38/H39,"-")</f>
        <v>2.7715990786643222E-2</v>
      </c>
      <c r="J38" s="114">
        <v>109</v>
      </c>
      <c r="K38" s="40">
        <f t="shared" ref="K38" si="62">IFERROR(J38/J39,"-")</f>
        <v>9.6545615589016823E-2</v>
      </c>
      <c r="L38" s="114">
        <f t="shared" si="5"/>
        <v>96370.770642201838</v>
      </c>
      <c r="M38" s="82">
        <f t="shared" si="54"/>
        <v>8.2059775653090423E-3</v>
      </c>
      <c r="P38" s="99">
        <v>35</v>
      </c>
      <c r="Q38" s="42" t="s">
        <v>2</v>
      </c>
      <c r="R38" s="100">
        <f>'市区町村別_在宅(医科)'!BO41</f>
        <v>66353</v>
      </c>
    </row>
    <row r="39" spans="2:18" ht="24.95" customHeight="1">
      <c r="B39" s="223"/>
      <c r="C39" s="283"/>
      <c r="D39" s="298"/>
      <c r="E39" s="115" t="s">
        <v>107</v>
      </c>
      <c r="F39" s="118"/>
      <c r="G39" s="120"/>
      <c r="H39" s="177">
        <v>379001930</v>
      </c>
      <c r="I39" s="26" t="s">
        <v>196</v>
      </c>
      <c r="J39" s="142">
        <v>1129</v>
      </c>
      <c r="K39" s="26" t="s">
        <v>105</v>
      </c>
      <c r="L39" s="142">
        <f t="shared" si="5"/>
        <v>335697.01505757309</v>
      </c>
      <c r="M39" s="83">
        <f t="shared" si="54"/>
        <v>8.4995859369118423E-2</v>
      </c>
      <c r="P39" s="99">
        <v>36</v>
      </c>
      <c r="Q39" s="42" t="s">
        <v>3</v>
      </c>
      <c r="R39" s="100">
        <f>'市区町村別_在宅(医科)'!BO42</f>
        <v>18444</v>
      </c>
    </row>
    <row r="40" spans="2:18" ht="24.95" customHeight="1">
      <c r="B40" s="247">
        <v>7</v>
      </c>
      <c r="C40" s="281" t="s">
        <v>87</v>
      </c>
      <c r="D40" s="285">
        <f t="shared" ref="D40" si="63">VLOOKUP(C40,$Q$4:$R$77,2,FALSE)</f>
        <v>11994</v>
      </c>
      <c r="E40" s="105">
        <v>1</v>
      </c>
      <c r="F40" s="108" t="s">
        <v>220</v>
      </c>
      <c r="G40" s="111" t="s">
        <v>221</v>
      </c>
      <c r="H40" s="174">
        <v>26056716</v>
      </c>
      <c r="I40" s="24">
        <f t="shared" ref="I40" si="64">IFERROR(H40/H45,"-")</f>
        <v>7.0540215020462219E-2</v>
      </c>
      <c r="J40" s="112">
        <v>35</v>
      </c>
      <c r="K40" s="24">
        <f t="shared" ref="K40" si="65">IFERROR(J40/J45,"-")</f>
        <v>3.2377428307123035E-2</v>
      </c>
      <c r="L40" s="112">
        <f t="shared" si="5"/>
        <v>744477.6</v>
      </c>
      <c r="M40" s="80">
        <f t="shared" ref="M40:M45" si="66">IFERROR(J40/$R$10,0)</f>
        <v>2.9181257295314324E-3</v>
      </c>
      <c r="P40" s="99">
        <v>37</v>
      </c>
      <c r="Q40" s="42" t="s">
        <v>4</v>
      </c>
      <c r="R40" s="100">
        <f>'市区町村別_在宅(医科)'!BO43</f>
        <v>57228</v>
      </c>
    </row>
    <row r="41" spans="2:18" ht="24.95" customHeight="1">
      <c r="B41" s="222"/>
      <c r="C41" s="282"/>
      <c r="D41" s="297"/>
      <c r="E41" s="106">
        <v>2</v>
      </c>
      <c r="F41" s="109" t="s">
        <v>236</v>
      </c>
      <c r="G41" s="28" t="s">
        <v>237</v>
      </c>
      <c r="H41" s="175">
        <v>661431</v>
      </c>
      <c r="I41" s="25">
        <f t="shared" ref="I41" si="67">IFERROR(H41/H45,"-")</f>
        <v>1.7906126374942777E-3</v>
      </c>
      <c r="J41" s="113">
        <v>3</v>
      </c>
      <c r="K41" s="25">
        <f t="shared" ref="K41" si="68">IFERROR(J41/J45,"-")</f>
        <v>2.7752081406105457E-3</v>
      </c>
      <c r="L41" s="113">
        <f t="shared" si="5"/>
        <v>220477</v>
      </c>
      <c r="M41" s="81">
        <f t="shared" si="66"/>
        <v>2.5012506253126561E-4</v>
      </c>
      <c r="P41" s="99">
        <v>38</v>
      </c>
      <c r="Q41" s="42" t="s">
        <v>40</v>
      </c>
      <c r="R41" s="100">
        <f>'市区町村別_在宅(医科)'!BO44</f>
        <v>11957</v>
      </c>
    </row>
    <row r="42" spans="2:18" ht="24.95" customHeight="1">
      <c r="B42" s="222"/>
      <c r="C42" s="282"/>
      <c r="D42" s="297"/>
      <c r="E42" s="106">
        <v>3</v>
      </c>
      <c r="F42" s="109" t="s">
        <v>238</v>
      </c>
      <c r="G42" s="29" t="s">
        <v>239</v>
      </c>
      <c r="H42" s="175">
        <v>8614672</v>
      </c>
      <c r="I42" s="25">
        <f t="shared" ref="I42" si="69">IFERROR(H42/H45,"-")</f>
        <v>2.332146595951521E-2</v>
      </c>
      <c r="J42" s="113">
        <v>42</v>
      </c>
      <c r="K42" s="25">
        <f t="shared" ref="K42" si="70">IFERROR(J42/J45,"-")</f>
        <v>3.8852913968547641E-2</v>
      </c>
      <c r="L42" s="113">
        <f t="shared" si="5"/>
        <v>205111.23809523811</v>
      </c>
      <c r="M42" s="81">
        <f t="shared" si="66"/>
        <v>3.5017508754377189E-3</v>
      </c>
      <c r="P42" s="99">
        <v>39</v>
      </c>
      <c r="Q42" s="42" t="s">
        <v>8</v>
      </c>
      <c r="R42" s="100">
        <f>'市区町村別_在宅(医科)'!BO45</f>
        <v>66470</v>
      </c>
    </row>
    <row r="43" spans="2:18" ht="24.95" customHeight="1">
      <c r="B43" s="222"/>
      <c r="C43" s="282"/>
      <c r="D43" s="297"/>
      <c r="E43" s="106">
        <v>4</v>
      </c>
      <c r="F43" s="109" t="s">
        <v>224</v>
      </c>
      <c r="G43" s="29" t="s">
        <v>225</v>
      </c>
      <c r="H43" s="175">
        <v>14385047</v>
      </c>
      <c r="I43" s="25">
        <f t="shared" ref="I43" si="71">IFERROR(H43/H45,"-")</f>
        <v>3.8942908556068807E-2</v>
      </c>
      <c r="J43" s="113">
        <v>125</v>
      </c>
      <c r="K43" s="25">
        <f t="shared" ref="K43" si="72">IFERROR(J43/J45,"-")</f>
        <v>0.11563367252543941</v>
      </c>
      <c r="L43" s="113">
        <f t="shared" si="5"/>
        <v>115080.376</v>
      </c>
      <c r="M43" s="81">
        <f t="shared" si="66"/>
        <v>1.0421877605469402E-2</v>
      </c>
      <c r="P43" s="99">
        <v>40</v>
      </c>
      <c r="Q43" s="42" t="s">
        <v>41</v>
      </c>
      <c r="R43" s="100">
        <f>'市区町村別_在宅(医科)'!BO46</f>
        <v>14344</v>
      </c>
    </row>
    <row r="44" spans="2:18" ht="24.95" customHeight="1">
      <c r="B44" s="222"/>
      <c r="C44" s="282"/>
      <c r="D44" s="297"/>
      <c r="E44" s="107">
        <v>5</v>
      </c>
      <c r="F44" s="110" t="s">
        <v>226</v>
      </c>
      <c r="G44" s="30" t="s">
        <v>227</v>
      </c>
      <c r="H44" s="176">
        <v>12291253</v>
      </c>
      <c r="I44" s="40">
        <f t="shared" ref="I44" si="73">IFERROR(H44/H45,"-")</f>
        <v>3.3274631749100746E-2</v>
      </c>
      <c r="J44" s="114">
        <v>120</v>
      </c>
      <c r="K44" s="40">
        <f t="shared" ref="K44" si="74">IFERROR(J44/J45,"-")</f>
        <v>0.11100832562442182</v>
      </c>
      <c r="L44" s="114">
        <f t="shared" si="5"/>
        <v>102427.10833333334</v>
      </c>
      <c r="M44" s="82">
        <f t="shared" si="66"/>
        <v>1.0005002501250625E-2</v>
      </c>
      <c r="P44" s="99">
        <v>41</v>
      </c>
      <c r="Q44" s="42" t="s">
        <v>12</v>
      </c>
      <c r="R44" s="100">
        <f>'市区町村別_在宅(医科)'!BO47</f>
        <v>26342</v>
      </c>
    </row>
    <row r="45" spans="2:18" ht="24.95" customHeight="1">
      <c r="B45" s="223"/>
      <c r="C45" s="283"/>
      <c r="D45" s="298"/>
      <c r="E45" s="115" t="s">
        <v>107</v>
      </c>
      <c r="F45" s="118"/>
      <c r="G45" s="120"/>
      <c r="H45" s="177">
        <v>369388100</v>
      </c>
      <c r="I45" s="26" t="s">
        <v>196</v>
      </c>
      <c r="J45" s="142">
        <v>1081</v>
      </c>
      <c r="K45" s="26" t="s">
        <v>105</v>
      </c>
      <c r="L45" s="142">
        <f t="shared" si="5"/>
        <v>341709.62072155409</v>
      </c>
      <c r="M45" s="83">
        <f t="shared" si="66"/>
        <v>9.0128397532099377E-2</v>
      </c>
      <c r="P45" s="99">
        <v>42</v>
      </c>
      <c r="Q45" s="42" t="s">
        <v>13</v>
      </c>
      <c r="R45" s="100">
        <f>'市区町村別_在宅(医科)'!BO48</f>
        <v>70556</v>
      </c>
    </row>
    <row r="46" spans="2:18" ht="24.95" customHeight="1">
      <c r="B46" s="247">
        <v>8</v>
      </c>
      <c r="C46" s="281" t="s">
        <v>52</v>
      </c>
      <c r="D46" s="285">
        <f t="shared" ref="D46" si="75">VLOOKUP(C46,$Q$4:$R$77,2,FALSE)</f>
        <v>10094</v>
      </c>
      <c r="E46" s="105">
        <v>1</v>
      </c>
      <c r="F46" s="108" t="s">
        <v>236</v>
      </c>
      <c r="G46" s="111" t="s">
        <v>237</v>
      </c>
      <c r="H46" s="174">
        <v>597814</v>
      </c>
      <c r="I46" s="24">
        <f t="shared" ref="I46" si="76">IFERROR(H46/H51,"-")</f>
        <v>1.4643368236789429E-3</v>
      </c>
      <c r="J46" s="112">
        <v>2</v>
      </c>
      <c r="K46" s="24">
        <f t="shared" ref="K46" si="77">IFERROR(J46/J51,"-")</f>
        <v>1.5337423312883436E-3</v>
      </c>
      <c r="L46" s="112">
        <f t="shared" si="5"/>
        <v>298907</v>
      </c>
      <c r="M46" s="80">
        <f t="shared" ref="M46:M51" si="78">IFERROR(J46/$R$11,0)</f>
        <v>1.9813750743015652E-4</v>
      </c>
      <c r="P46" s="99">
        <v>43</v>
      </c>
      <c r="Q46" s="42" t="s">
        <v>9</v>
      </c>
      <c r="R46" s="100">
        <f>'市区町村別_在宅(医科)'!BO49</f>
        <v>43423</v>
      </c>
    </row>
    <row r="47" spans="2:18" ht="24.95" customHeight="1">
      <c r="B47" s="222"/>
      <c r="C47" s="282"/>
      <c r="D47" s="297"/>
      <c r="E47" s="106">
        <v>2</v>
      </c>
      <c r="F47" s="109" t="s">
        <v>254</v>
      </c>
      <c r="G47" s="28" t="s">
        <v>255</v>
      </c>
      <c r="H47" s="175">
        <v>5197463</v>
      </c>
      <c r="I47" s="25">
        <f t="shared" ref="I47" si="79">IFERROR(H47/H51,"-")</f>
        <v>1.2731111115846783E-2</v>
      </c>
      <c r="J47" s="113">
        <v>22</v>
      </c>
      <c r="K47" s="25">
        <f t="shared" ref="K47" si="80">IFERROR(J47/J51,"-")</f>
        <v>1.6871165644171779E-2</v>
      </c>
      <c r="L47" s="113">
        <f t="shared" si="5"/>
        <v>236248.31818181818</v>
      </c>
      <c r="M47" s="81">
        <f t="shared" si="78"/>
        <v>2.179512581731722E-3</v>
      </c>
      <c r="P47" s="99">
        <v>44</v>
      </c>
      <c r="Q47" s="42" t="s">
        <v>19</v>
      </c>
      <c r="R47" s="100">
        <f>'市区町村別_在宅(医科)'!BO50</f>
        <v>46653</v>
      </c>
    </row>
    <row r="48" spans="2:18" ht="24.95" customHeight="1">
      <c r="B48" s="222"/>
      <c r="C48" s="282"/>
      <c r="D48" s="297"/>
      <c r="E48" s="106">
        <v>3</v>
      </c>
      <c r="F48" s="109" t="s">
        <v>238</v>
      </c>
      <c r="G48" s="29" t="s">
        <v>239</v>
      </c>
      <c r="H48" s="175">
        <v>14995409</v>
      </c>
      <c r="I48" s="25">
        <f t="shared" ref="I48" si="81">IFERROR(H48/H51,"-")</f>
        <v>3.6731039394906496E-2</v>
      </c>
      <c r="J48" s="113">
        <v>67</v>
      </c>
      <c r="K48" s="25">
        <f t="shared" ref="K48" si="82">IFERROR(J48/J51,"-")</f>
        <v>5.1380368098159511E-2</v>
      </c>
      <c r="L48" s="113">
        <f t="shared" si="5"/>
        <v>223812.07462686568</v>
      </c>
      <c r="M48" s="81">
        <f t="shared" si="78"/>
        <v>6.6376064989102437E-3</v>
      </c>
      <c r="P48" s="99">
        <v>45</v>
      </c>
      <c r="Q48" s="42" t="s">
        <v>42</v>
      </c>
      <c r="R48" s="100">
        <f>'市区町村別_在宅(医科)'!BO51</f>
        <v>16304</v>
      </c>
    </row>
    <row r="49" spans="2:18" ht="24.95" customHeight="1">
      <c r="B49" s="222"/>
      <c r="C49" s="282"/>
      <c r="D49" s="297"/>
      <c r="E49" s="106">
        <v>4</v>
      </c>
      <c r="F49" s="109" t="s">
        <v>256</v>
      </c>
      <c r="G49" s="29" t="s">
        <v>257</v>
      </c>
      <c r="H49" s="175">
        <v>167480</v>
      </c>
      <c r="I49" s="25">
        <f t="shared" ref="I49" si="83">IFERROR(H49/H51,"-")</f>
        <v>4.1023985927018995E-4</v>
      </c>
      <c r="J49" s="113">
        <v>1</v>
      </c>
      <c r="K49" s="25">
        <f t="shared" ref="K49" si="84">IFERROR(J49/J51,"-")</f>
        <v>7.668711656441718E-4</v>
      </c>
      <c r="L49" s="113">
        <f t="shared" si="5"/>
        <v>167480</v>
      </c>
      <c r="M49" s="81">
        <f t="shared" si="78"/>
        <v>9.9068753715078259E-5</v>
      </c>
      <c r="P49" s="99">
        <v>46</v>
      </c>
      <c r="Q49" s="42" t="s">
        <v>22</v>
      </c>
      <c r="R49" s="100">
        <f>'市区町村別_在宅(医科)'!BO52</f>
        <v>21150</v>
      </c>
    </row>
    <row r="50" spans="2:18" ht="24.95" customHeight="1">
      <c r="B50" s="222"/>
      <c r="C50" s="282"/>
      <c r="D50" s="297"/>
      <c r="E50" s="107">
        <v>5</v>
      </c>
      <c r="F50" s="110" t="s">
        <v>224</v>
      </c>
      <c r="G50" s="30" t="s">
        <v>225</v>
      </c>
      <c r="H50" s="176">
        <v>18865591</v>
      </c>
      <c r="I50" s="40">
        <f t="shared" ref="I50" si="85">IFERROR(H50/H51,"-")</f>
        <v>4.6210994727065691E-2</v>
      </c>
      <c r="J50" s="114">
        <v>184</v>
      </c>
      <c r="K50" s="40">
        <f t="shared" ref="K50" si="86">IFERROR(J50/J51,"-")</f>
        <v>0.1411042944785276</v>
      </c>
      <c r="L50" s="114">
        <f t="shared" si="5"/>
        <v>102530.38586956522</v>
      </c>
      <c r="M50" s="82">
        <f t="shared" si="78"/>
        <v>1.8228650683574401E-2</v>
      </c>
      <c r="P50" s="99">
        <v>47</v>
      </c>
      <c r="Q50" s="42" t="s">
        <v>14</v>
      </c>
      <c r="R50" s="100">
        <f>'市区町村別_在宅(医科)'!BO53</f>
        <v>43039</v>
      </c>
    </row>
    <row r="51" spans="2:18" ht="24.95" customHeight="1">
      <c r="B51" s="223"/>
      <c r="C51" s="283"/>
      <c r="D51" s="298"/>
      <c r="E51" s="115" t="s">
        <v>107</v>
      </c>
      <c r="F51" s="118"/>
      <c r="G51" s="120"/>
      <c r="H51" s="177">
        <v>408248970</v>
      </c>
      <c r="I51" s="26" t="s">
        <v>196</v>
      </c>
      <c r="J51" s="142">
        <v>1304</v>
      </c>
      <c r="K51" s="26" t="s">
        <v>105</v>
      </c>
      <c r="L51" s="142">
        <f t="shared" si="5"/>
        <v>313074.36349693249</v>
      </c>
      <c r="M51" s="84">
        <f t="shared" si="78"/>
        <v>0.12918565484446207</v>
      </c>
      <c r="P51" s="99">
        <v>48</v>
      </c>
      <c r="Q51" s="42" t="s">
        <v>23</v>
      </c>
      <c r="R51" s="100">
        <f>'市区町村別_在宅(医科)'!BO54</f>
        <v>23103</v>
      </c>
    </row>
    <row r="52" spans="2:18" ht="24.95" customHeight="1">
      <c r="B52" s="247">
        <v>9</v>
      </c>
      <c r="C52" s="281" t="s">
        <v>88</v>
      </c>
      <c r="D52" s="285">
        <f t="shared" ref="D52" si="87">VLOOKUP(C52,$Q$4:$R$77,2,FALSE)</f>
        <v>6537</v>
      </c>
      <c r="E52" s="105">
        <v>1</v>
      </c>
      <c r="F52" s="108" t="s">
        <v>238</v>
      </c>
      <c r="G52" s="111" t="s">
        <v>239</v>
      </c>
      <c r="H52" s="174">
        <v>7269246</v>
      </c>
      <c r="I52" s="24">
        <f t="shared" ref="I52" si="88">IFERROR(H52/H57,"-")</f>
        <v>3.2878376647436328E-2</v>
      </c>
      <c r="J52" s="112">
        <v>34</v>
      </c>
      <c r="K52" s="24">
        <f t="shared" ref="K52" si="89">IFERROR(J52/J57,"-")</f>
        <v>4.2875157629255992E-2</v>
      </c>
      <c r="L52" s="112">
        <f t="shared" si="5"/>
        <v>213801.35294117648</v>
      </c>
      <c r="M52" s="80">
        <f t="shared" ref="M52:M57" si="90">IFERROR(J52/$R$12,0)</f>
        <v>5.2011626128193357E-3</v>
      </c>
      <c r="P52" s="99">
        <v>49</v>
      </c>
      <c r="Q52" s="42" t="s">
        <v>24</v>
      </c>
      <c r="R52" s="100">
        <f>'市区町村別_在宅(医科)'!BO55</f>
        <v>22902</v>
      </c>
    </row>
    <row r="53" spans="2:18" ht="24.95" customHeight="1">
      <c r="B53" s="222"/>
      <c r="C53" s="282"/>
      <c r="D53" s="297"/>
      <c r="E53" s="106">
        <v>2</v>
      </c>
      <c r="F53" s="109" t="s">
        <v>236</v>
      </c>
      <c r="G53" s="28" t="s">
        <v>237</v>
      </c>
      <c r="H53" s="175">
        <v>378403</v>
      </c>
      <c r="I53" s="25">
        <f t="shared" ref="I53" si="91">IFERROR(H53/H57,"-")</f>
        <v>1.7114947490454785E-3</v>
      </c>
      <c r="J53" s="113">
        <v>2</v>
      </c>
      <c r="K53" s="25">
        <f t="shared" ref="K53" si="92">IFERROR(J53/J57,"-")</f>
        <v>2.5220680958385876E-3</v>
      </c>
      <c r="L53" s="113">
        <f t="shared" si="5"/>
        <v>189201.5</v>
      </c>
      <c r="M53" s="81">
        <f t="shared" si="90"/>
        <v>3.0595074193054921E-4</v>
      </c>
      <c r="P53" s="99">
        <v>50</v>
      </c>
      <c r="Q53" s="42" t="s">
        <v>15</v>
      </c>
      <c r="R53" s="100">
        <f>'市区町村別_在宅(医科)'!BO56</f>
        <v>20903</v>
      </c>
    </row>
    <row r="54" spans="2:18" ht="24.95" customHeight="1">
      <c r="B54" s="222"/>
      <c r="C54" s="282"/>
      <c r="D54" s="297"/>
      <c r="E54" s="106">
        <v>3</v>
      </c>
      <c r="F54" s="109" t="s">
        <v>226</v>
      </c>
      <c r="G54" s="29" t="s">
        <v>227</v>
      </c>
      <c r="H54" s="175">
        <v>10529884</v>
      </c>
      <c r="I54" s="25">
        <f t="shared" ref="I54" si="93">IFERROR(H54/H57,"-")</f>
        <v>4.76260525790176E-2</v>
      </c>
      <c r="J54" s="113">
        <v>99</v>
      </c>
      <c r="K54" s="25">
        <f t="shared" ref="K54" si="94">IFERROR(J54/J57,"-")</f>
        <v>0.12484237074401008</v>
      </c>
      <c r="L54" s="113">
        <f t="shared" si="5"/>
        <v>106362.46464646465</v>
      </c>
      <c r="M54" s="81">
        <f t="shared" si="90"/>
        <v>1.5144561725562184E-2</v>
      </c>
      <c r="P54" s="99">
        <v>51</v>
      </c>
      <c r="Q54" s="42" t="s">
        <v>43</v>
      </c>
      <c r="R54" s="100">
        <f>'市区町村別_在宅(医科)'!BO57</f>
        <v>28605</v>
      </c>
    </row>
    <row r="55" spans="2:18" ht="24.95" customHeight="1">
      <c r="B55" s="222"/>
      <c r="C55" s="282"/>
      <c r="D55" s="297"/>
      <c r="E55" s="106">
        <v>4</v>
      </c>
      <c r="F55" s="109" t="s">
        <v>230</v>
      </c>
      <c r="G55" s="29" t="s">
        <v>231</v>
      </c>
      <c r="H55" s="175">
        <v>2935081</v>
      </c>
      <c r="I55" s="25">
        <f t="shared" ref="I55" si="95">IFERROR(H55/H57,"-")</f>
        <v>1.3275200565331543E-2</v>
      </c>
      <c r="J55" s="113">
        <v>28</v>
      </c>
      <c r="K55" s="25">
        <f t="shared" ref="K55" si="96">IFERROR(J55/J57,"-")</f>
        <v>3.530895334174023E-2</v>
      </c>
      <c r="L55" s="113">
        <f t="shared" si="5"/>
        <v>104824.32142857143</v>
      </c>
      <c r="M55" s="81">
        <f t="shared" si="90"/>
        <v>4.2833103870276888E-3</v>
      </c>
      <c r="P55" s="99">
        <v>52</v>
      </c>
      <c r="Q55" s="42" t="s">
        <v>5</v>
      </c>
      <c r="R55" s="100">
        <f>'市区町村別_在宅(医科)'!BO58</f>
        <v>22912</v>
      </c>
    </row>
    <row r="56" spans="2:18" ht="24.95" customHeight="1">
      <c r="B56" s="222"/>
      <c r="C56" s="282"/>
      <c r="D56" s="297"/>
      <c r="E56" s="107">
        <v>5</v>
      </c>
      <c r="F56" s="110" t="s">
        <v>246</v>
      </c>
      <c r="G56" s="30" t="s">
        <v>247</v>
      </c>
      <c r="H56" s="176">
        <v>4185905</v>
      </c>
      <c r="I56" s="40">
        <f t="shared" ref="I56" si="97">IFERROR(H56/H57,"-")</f>
        <v>1.8932604729622157E-2</v>
      </c>
      <c r="J56" s="114">
        <v>55</v>
      </c>
      <c r="K56" s="40">
        <f t="shared" ref="K56" si="98">IFERROR(J56/J57,"-")</f>
        <v>6.9356872635561159E-2</v>
      </c>
      <c r="L56" s="114">
        <f t="shared" si="5"/>
        <v>76107.363636363632</v>
      </c>
      <c r="M56" s="82">
        <f t="shared" si="90"/>
        <v>8.4136454030901021E-3</v>
      </c>
      <c r="P56" s="99">
        <v>53</v>
      </c>
      <c r="Q56" s="42" t="s">
        <v>20</v>
      </c>
      <c r="R56" s="100">
        <f>'市区町村別_在宅(医科)'!BO59</f>
        <v>12794</v>
      </c>
    </row>
    <row r="57" spans="2:18" ht="24.95" customHeight="1">
      <c r="B57" s="223"/>
      <c r="C57" s="283"/>
      <c r="D57" s="298"/>
      <c r="E57" s="115" t="s">
        <v>107</v>
      </c>
      <c r="F57" s="118"/>
      <c r="G57" s="120"/>
      <c r="H57" s="177">
        <v>221095040</v>
      </c>
      <c r="I57" s="26" t="s">
        <v>196</v>
      </c>
      <c r="J57" s="142">
        <v>793</v>
      </c>
      <c r="K57" s="26" t="s">
        <v>105</v>
      </c>
      <c r="L57" s="142">
        <f t="shared" si="5"/>
        <v>278808.37326607818</v>
      </c>
      <c r="M57" s="83">
        <f t="shared" si="90"/>
        <v>0.12130946917546274</v>
      </c>
      <c r="P57" s="99">
        <v>54</v>
      </c>
      <c r="Q57" s="42" t="s">
        <v>25</v>
      </c>
      <c r="R57" s="100">
        <f>'市区町村別_在宅(医科)'!BO60</f>
        <v>21237</v>
      </c>
    </row>
    <row r="58" spans="2:18" ht="24.95" customHeight="1">
      <c r="B58" s="247">
        <v>10</v>
      </c>
      <c r="C58" s="281" t="s">
        <v>53</v>
      </c>
      <c r="D58" s="285">
        <f t="shared" ref="D58" si="99">VLOOKUP(C58,$Q$4:$R$77,2,FALSE)</f>
        <v>14759</v>
      </c>
      <c r="E58" s="105">
        <v>1</v>
      </c>
      <c r="F58" s="108" t="s">
        <v>242</v>
      </c>
      <c r="G58" s="111" t="s">
        <v>243</v>
      </c>
      <c r="H58" s="174">
        <v>2102581</v>
      </c>
      <c r="I58" s="24">
        <f t="shared" ref="I58" si="100">IFERROR(H58/H63,"-")</f>
        <v>3.7583683035808048E-3</v>
      </c>
      <c r="J58" s="112">
        <v>13</v>
      </c>
      <c r="K58" s="24">
        <f t="shared" ref="K58" si="101">IFERROR(J58/J63,"-")</f>
        <v>7.1783545002760902E-3</v>
      </c>
      <c r="L58" s="112">
        <f t="shared" si="5"/>
        <v>161737</v>
      </c>
      <c r="M58" s="80">
        <f>IFERROR(J58/$R$13,0)</f>
        <v>8.8081848363710281E-4</v>
      </c>
      <c r="P58" s="99">
        <v>55</v>
      </c>
      <c r="Q58" s="42" t="s">
        <v>16</v>
      </c>
      <c r="R58" s="100">
        <f>'市区町村別_在宅(医科)'!BO61</f>
        <v>21975</v>
      </c>
    </row>
    <row r="59" spans="2:18" ht="24.95" customHeight="1">
      <c r="B59" s="222"/>
      <c r="C59" s="282"/>
      <c r="D59" s="297"/>
      <c r="E59" s="106">
        <v>2</v>
      </c>
      <c r="F59" s="109" t="s">
        <v>238</v>
      </c>
      <c r="G59" s="28" t="s">
        <v>239</v>
      </c>
      <c r="H59" s="175">
        <v>10947889</v>
      </c>
      <c r="I59" s="25">
        <f t="shared" ref="I59" si="102">IFERROR(H59/H63,"-")</f>
        <v>1.9569376403915453E-2</v>
      </c>
      <c r="J59" s="113">
        <v>76</v>
      </c>
      <c r="K59" s="25">
        <f t="shared" ref="K59" si="103">IFERROR(J59/J63,"-")</f>
        <v>4.1965764770844835E-2</v>
      </c>
      <c r="L59" s="113">
        <f t="shared" si="5"/>
        <v>144051.17105263157</v>
      </c>
      <c r="M59" s="81">
        <f t="shared" ref="M59:M63" si="104">IFERROR(J59/$R$13,0)</f>
        <v>5.1494003658784466E-3</v>
      </c>
      <c r="P59" s="99">
        <v>56</v>
      </c>
      <c r="Q59" s="42" t="s">
        <v>10</v>
      </c>
      <c r="R59" s="100">
        <f>'市区町村別_在宅(医科)'!BO62</f>
        <v>14205</v>
      </c>
    </row>
    <row r="60" spans="2:18" ht="24.95" customHeight="1">
      <c r="B60" s="222"/>
      <c r="C60" s="282"/>
      <c r="D60" s="297"/>
      <c r="E60" s="106">
        <v>3</v>
      </c>
      <c r="F60" s="109" t="s">
        <v>230</v>
      </c>
      <c r="G60" s="29" t="s">
        <v>231</v>
      </c>
      <c r="H60" s="175">
        <v>8834336</v>
      </c>
      <c r="I60" s="25">
        <f t="shared" ref="I60" si="105">IFERROR(H60/H63,"-")</f>
        <v>1.5791395625463577E-2</v>
      </c>
      <c r="J60" s="113">
        <v>66</v>
      </c>
      <c r="K60" s="25">
        <f t="shared" ref="K60" si="106">IFERROR(J60/J63,"-")</f>
        <v>3.6443953616786304E-2</v>
      </c>
      <c r="L60" s="113">
        <f t="shared" si="5"/>
        <v>133853.57575757575</v>
      </c>
      <c r="M60" s="81">
        <f t="shared" si="104"/>
        <v>4.4718476861575988E-3</v>
      </c>
      <c r="P60" s="99">
        <v>57</v>
      </c>
      <c r="Q60" s="42" t="s">
        <v>44</v>
      </c>
      <c r="R60" s="100">
        <f>'市区町村別_在宅(医科)'!BO63</f>
        <v>10006</v>
      </c>
    </row>
    <row r="61" spans="2:18" ht="24.95" customHeight="1">
      <c r="B61" s="222"/>
      <c r="C61" s="282"/>
      <c r="D61" s="297"/>
      <c r="E61" s="106">
        <v>4</v>
      </c>
      <c r="F61" s="109" t="s">
        <v>250</v>
      </c>
      <c r="G61" s="29" t="s">
        <v>251</v>
      </c>
      <c r="H61" s="175">
        <v>3988679</v>
      </c>
      <c r="I61" s="25">
        <f t="shared" ref="I61" si="107">IFERROR(H61/H63,"-")</f>
        <v>7.1297727539430733E-3</v>
      </c>
      <c r="J61" s="113">
        <v>31</v>
      </c>
      <c r="K61" s="25">
        <f t="shared" ref="K61" si="108">IFERROR(J61/J63,"-")</f>
        <v>1.7117614577581448E-2</v>
      </c>
      <c r="L61" s="113">
        <f t="shared" si="5"/>
        <v>128667.06451612903</v>
      </c>
      <c r="M61" s="81">
        <f t="shared" si="104"/>
        <v>2.1004133071346296E-3</v>
      </c>
      <c r="P61" s="99">
        <v>58</v>
      </c>
      <c r="Q61" s="42" t="s">
        <v>26</v>
      </c>
      <c r="R61" s="100">
        <f>'市区町村別_在宅(医科)'!BO64</f>
        <v>11734</v>
      </c>
    </row>
    <row r="62" spans="2:18" ht="24.95" customHeight="1">
      <c r="B62" s="222"/>
      <c r="C62" s="282"/>
      <c r="D62" s="297"/>
      <c r="E62" s="107">
        <v>5</v>
      </c>
      <c r="F62" s="110" t="s">
        <v>226</v>
      </c>
      <c r="G62" s="30" t="s">
        <v>227</v>
      </c>
      <c r="H62" s="176">
        <v>26408325</v>
      </c>
      <c r="I62" s="40">
        <f t="shared" ref="I62" si="109">IFERROR(H62/H63,"-")</f>
        <v>4.720494079926555E-2</v>
      </c>
      <c r="J62" s="114">
        <v>229</v>
      </c>
      <c r="K62" s="40">
        <f t="shared" ref="K62" si="110">IFERROR(J62/J63,"-")</f>
        <v>0.12644947542794036</v>
      </c>
      <c r="L62" s="114">
        <f t="shared" si="5"/>
        <v>115320.19650655022</v>
      </c>
      <c r="M62" s="82">
        <f t="shared" si="104"/>
        <v>1.5515956365607425E-2</v>
      </c>
      <c r="P62" s="99">
        <v>59</v>
      </c>
      <c r="Q62" s="42" t="s">
        <v>21</v>
      </c>
      <c r="R62" s="100">
        <f>'市区町村別_在宅(医科)'!BO65</f>
        <v>83614</v>
      </c>
    </row>
    <row r="63" spans="2:18" ht="24.95" customHeight="1">
      <c r="B63" s="223"/>
      <c r="C63" s="283"/>
      <c r="D63" s="298"/>
      <c r="E63" s="115" t="s">
        <v>107</v>
      </c>
      <c r="F63" s="118"/>
      <c r="G63" s="120"/>
      <c r="H63" s="177">
        <v>559439850</v>
      </c>
      <c r="I63" s="26" t="s">
        <v>196</v>
      </c>
      <c r="J63" s="142">
        <v>1811</v>
      </c>
      <c r="K63" s="26" t="s">
        <v>105</v>
      </c>
      <c r="L63" s="142">
        <f t="shared" si="5"/>
        <v>308912.12037548318</v>
      </c>
      <c r="M63" s="83">
        <f t="shared" si="104"/>
        <v>0.12270479029744563</v>
      </c>
      <c r="P63" s="99">
        <v>60</v>
      </c>
      <c r="Q63" s="42" t="s">
        <v>45</v>
      </c>
      <c r="R63" s="100">
        <f>'市区町村別_在宅(医科)'!BO66</f>
        <v>11177</v>
      </c>
    </row>
    <row r="64" spans="2:18" ht="24.95" customHeight="1">
      <c r="B64" s="247">
        <v>11</v>
      </c>
      <c r="C64" s="281" t="s">
        <v>54</v>
      </c>
      <c r="D64" s="285">
        <f t="shared" ref="D64" si="111">VLOOKUP(C64,$Q$4:$R$77,2,FALSE)</f>
        <v>25098</v>
      </c>
      <c r="E64" s="105">
        <v>1</v>
      </c>
      <c r="F64" s="108" t="s">
        <v>236</v>
      </c>
      <c r="G64" s="111" t="s">
        <v>237</v>
      </c>
      <c r="H64" s="174">
        <v>10107765</v>
      </c>
      <c r="I64" s="24">
        <f t="shared" ref="I64" si="112">IFERROR(H64/H69,"-")</f>
        <v>1.1397861985168295E-2</v>
      </c>
      <c r="J64" s="112">
        <v>10</v>
      </c>
      <c r="K64" s="24">
        <f t="shared" ref="K64" si="113">IFERROR(J64/J69,"-")</f>
        <v>3.2520325203252032E-3</v>
      </c>
      <c r="L64" s="112">
        <f t="shared" si="5"/>
        <v>1010776.5</v>
      </c>
      <c r="M64" s="84">
        <f>IFERROR(J64/$R$14,0)</f>
        <v>3.9843812255956648E-4</v>
      </c>
      <c r="P64" s="99">
        <v>61</v>
      </c>
      <c r="Q64" s="42" t="s">
        <v>17</v>
      </c>
      <c r="R64" s="100">
        <f>'市区町村別_在宅(医科)'!BO67</f>
        <v>9762</v>
      </c>
    </row>
    <row r="65" spans="2:18" ht="24.95" customHeight="1">
      <c r="B65" s="222"/>
      <c r="C65" s="282"/>
      <c r="D65" s="297"/>
      <c r="E65" s="106">
        <v>2</v>
      </c>
      <c r="F65" s="109" t="s">
        <v>258</v>
      </c>
      <c r="G65" s="28" t="s">
        <v>259</v>
      </c>
      <c r="H65" s="175">
        <v>893732</v>
      </c>
      <c r="I65" s="25">
        <f t="shared" ref="I65" si="114">IFERROR(H65/H69,"-")</f>
        <v>1.0078028117717845E-3</v>
      </c>
      <c r="J65" s="113">
        <v>4</v>
      </c>
      <c r="K65" s="25">
        <f t="shared" ref="K65" si="115">IFERROR(J65/J69,"-")</f>
        <v>1.3008130081300813E-3</v>
      </c>
      <c r="L65" s="113">
        <f t="shared" si="5"/>
        <v>223433</v>
      </c>
      <c r="M65" s="81">
        <f t="shared" ref="M65:M69" si="116">IFERROR(J65/$R$14,0)</f>
        <v>1.5937524902382661E-4</v>
      </c>
      <c r="P65" s="99">
        <v>62</v>
      </c>
      <c r="Q65" s="42" t="s">
        <v>18</v>
      </c>
      <c r="R65" s="100">
        <f>'市区町村別_在宅(医科)'!BO68</f>
        <v>14406</v>
      </c>
    </row>
    <row r="66" spans="2:18" ht="24.95" customHeight="1">
      <c r="B66" s="222"/>
      <c r="C66" s="282"/>
      <c r="D66" s="297"/>
      <c r="E66" s="106">
        <v>3</v>
      </c>
      <c r="F66" s="109" t="s">
        <v>238</v>
      </c>
      <c r="G66" s="29" t="s">
        <v>239</v>
      </c>
      <c r="H66" s="175">
        <v>24535721</v>
      </c>
      <c r="I66" s="25">
        <f t="shared" ref="I66" si="117">IFERROR(H66/H69,"-")</f>
        <v>2.7667319300022846E-2</v>
      </c>
      <c r="J66" s="113">
        <v>151</v>
      </c>
      <c r="K66" s="25">
        <f t="shared" ref="K66" si="118">IFERROR(J66/J69,"-")</f>
        <v>4.9105691056910566E-2</v>
      </c>
      <c r="L66" s="113">
        <f t="shared" si="5"/>
        <v>162488.21854304636</v>
      </c>
      <c r="M66" s="81">
        <f t="shared" si="116"/>
        <v>6.0164156506494542E-3</v>
      </c>
      <c r="P66" s="99">
        <v>63</v>
      </c>
      <c r="Q66" s="42" t="s">
        <v>27</v>
      </c>
      <c r="R66" s="100">
        <f>'市区町村別_在宅(医科)'!BO69</f>
        <v>10544</v>
      </c>
    </row>
    <row r="67" spans="2:18" ht="24.95" customHeight="1">
      <c r="B67" s="222"/>
      <c r="C67" s="282"/>
      <c r="D67" s="297"/>
      <c r="E67" s="106">
        <v>4</v>
      </c>
      <c r="F67" s="109" t="s">
        <v>260</v>
      </c>
      <c r="G67" s="29" t="s">
        <v>261</v>
      </c>
      <c r="H67" s="175">
        <v>19357772</v>
      </c>
      <c r="I67" s="25">
        <f t="shared" ref="I67" si="119">IFERROR(H67/H69,"-")</f>
        <v>2.1828486673003897E-2</v>
      </c>
      <c r="J67" s="113">
        <v>201</v>
      </c>
      <c r="K67" s="25">
        <f t="shared" ref="K67" si="120">IFERROR(J67/J69,"-")</f>
        <v>6.5365853658536588E-2</v>
      </c>
      <c r="L67" s="113">
        <f t="shared" si="5"/>
        <v>96307.323383084571</v>
      </c>
      <c r="M67" s="81">
        <f t="shared" si="116"/>
        <v>8.0086062634472863E-3</v>
      </c>
      <c r="P67" s="99">
        <v>64</v>
      </c>
      <c r="Q67" s="42" t="s">
        <v>46</v>
      </c>
      <c r="R67" s="100">
        <f>'市区町村別_在宅(医科)'!BO70</f>
        <v>10960</v>
      </c>
    </row>
    <row r="68" spans="2:18" ht="24.95" customHeight="1">
      <c r="B68" s="222"/>
      <c r="C68" s="282"/>
      <c r="D68" s="297"/>
      <c r="E68" s="107">
        <v>5</v>
      </c>
      <c r="F68" s="110" t="s">
        <v>226</v>
      </c>
      <c r="G68" s="30" t="s">
        <v>227</v>
      </c>
      <c r="H68" s="176">
        <v>35880176</v>
      </c>
      <c r="I68" s="40">
        <f t="shared" ref="I68" si="121">IFERROR(H68/H69,"-")</f>
        <v>4.0459715283403183E-2</v>
      </c>
      <c r="J68" s="114">
        <v>373</v>
      </c>
      <c r="K68" s="40">
        <f t="shared" ref="K68" si="122">IFERROR(J68/J69,"-")</f>
        <v>0.12130081300813009</v>
      </c>
      <c r="L68" s="114">
        <f t="shared" si="5"/>
        <v>96193.501340482573</v>
      </c>
      <c r="M68" s="82">
        <f t="shared" si="116"/>
        <v>1.4861741971471831E-2</v>
      </c>
      <c r="P68" s="99">
        <v>65</v>
      </c>
      <c r="Q68" s="42" t="s">
        <v>11</v>
      </c>
      <c r="R68" s="100">
        <f>'市区町村別_在宅(医科)'!BO71</f>
        <v>5508</v>
      </c>
    </row>
    <row r="69" spans="2:18" ht="24.95" customHeight="1">
      <c r="B69" s="223"/>
      <c r="C69" s="283"/>
      <c r="D69" s="298"/>
      <c r="E69" s="115" t="s">
        <v>107</v>
      </c>
      <c r="F69" s="118"/>
      <c r="G69" s="120"/>
      <c r="H69" s="177">
        <v>886812370</v>
      </c>
      <c r="I69" s="26" t="s">
        <v>196</v>
      </c>
      <c r="J69" s="142">
        <v>3075</v>
      </c>
      <c r="K69" s="26" t="s">
        <v>105</v>
      </c>
      <c r="L69" s="142">
        <f t="shared" si="5"/>
        <v>288394.26666666666</v>
      </c>
      <c r="M69" s="83">
        <f t="shared" si="116"/>
        <v>0.12251972268706669</v>
      </c>
      <c r="P69" s="99">
        <v>66</v>
      </c>
      <c r="Q69" s="42" t="s">
        <v>6</v>
      </c>
      <c r="R69" s="100">
        <f>'市区町村別_在宅(医科)'!BO72</f>
        <v>5670</v>
      </c>
    </row>
    <row r="70" spans="2:18" ht="24.95" customHeight="1">
      <c r="B70" s="247">
        <v>12</v>
      </c>
      <c r="C70" s="281" t="s">
        <v>89</v>
      </c>
      <c r="D70" s="285">
        <f t="shared" ref="D70" si="123">VLOOKUP(C70,$Q$4:$R$77,2,FALSE)</f>
        <v>12972</v>
      </c>
      <c r="E70" s="105">
        <v>1</v>
      </c>
      <c r="F70" s="108" t="s">
        <v>242</v>
      </c>
      <c r="G70" s="111" t="s">
        <v>243</v>
      </c>
      <c r="H70" s="174">
        <v>3137896</v>
      </c>
      <c r="I70" s="24">
        <f t="shared" ref="I70" si="124">IFERROR(H70/H75,"-")</f>
        <v>5.4917601004174843E-3</v>
      </c>
      <c r="J70" s="112">
        <v>12</v>
      </c>
      <c r="K70" s="24">
        <f t="shared" ref="K70" si="125">IFERROR(J70/J75,"-")</f>
        <v>6.7226890756302525E-3</v>
      </c>
      <c r="L70" s="112">
        <f t="shared" si="5"/>
        <v>261491.33333333334</v>
      </c>
      <c r="M70" s="84">
        <f>IFERROR(J70/$R$15,0)</f>
        <v>9.2506938020351531E-4</v>
      </c>
      <c r="P70" s="99">
        <v>67</v>
      </c>
      <c r="Q70" s="42" t="s">
        <v>7</v>
      </c>
      <c r="R70" s="100">
        <f>'市区町村別_在宅(医科)'!BO73</f>
        <v>2435</v>
      </c>
    </row>
    <row r="71" spans="2:18" ht="24.95" customHeight="1">
      <c r="B71" s="222"/>
      <c r="C71" s="282"/>
      <c r="D71" s="297"/>
      <c r="E71" s="106">
        <v>2</v>
      </c>
      <c r="F71" s="109" t="s">
        <v>238</v>
      </c>
      <c r="G71" s="28" t="s">
        <v>239</v>
      </c>
      <c r="H71" s="175">
        <v>14067626</v>
      </c>
      <c r="I71" s="25">
        <f t="shared" ref="I71" si="126">IFERROR(H71/H75,"-")</f>
        <v>2.4620327497914402E-2</v>
      </c>
      <c r="J71" s="113">
        <v>71</v>
      </c>
      <c r="K71" s="25">
        <f t="shared" ref="K71" si="127">IFERROR(J71/J75,"-")</f>
        <v>3.9775910364145656E-2</v>
      </c>
      <c r="L71" s="113">
        <f t="shared" si="5"/>
        <v>198135.57746478874</v>
      </c>
      <c r="M71" s="81">
        <f t="shared" ref="M71:M75" si="128">IFERROR(J71/$R$15,0)</f>
        <v>5.4733271662041321E-3</v>
      </c>
      <c r="P71" s="99">
        <v>68</v>
      </c>
      <c r="Q71" s="42" t="s">
        <v>47</v>
      </c>
      <c r="R71" s="100">
        <f>'市区町村別_在宅(医科)'!BO74</f>
        <v>3170</v>
      </c>
    </row>
    <row r="72" spans="2:18" ht="24.95" customHeight="1">
      <c r="B72" s="222"/>
      <c r="C72" s="282"/>
      <c r="D72" s="297"/>
      <c r="E72" s="106">
        <v>3</v>
      </c>
      <c r="F72" s="109" t="s">
        <v>236</v>
      </c>
      <c r="G72" s="29" t="s">
        <v>237</v>
      </c>
      <c r="H72" s="175">
        <v>1046933</v>
      </c>
      <c r="I72" s="25">
        <f t="shared" ref="I72" si="129">IFERROR(H72/H75,"-")</f>
        <v>1.8322802531410786E-3</v>
      </c>
      <c r="J72" s="113">
        <v>6</v>
      </c>
      <c r="K72" s="25">
        <f t="shared" ref="K72" si="130">IFERROR(J72/J75,"-")</f>
        <v>3.3613445378151263E-3</v>
      </c>
      <c r="L72" s="113">
        <f t="shared" si="5"/>
        <v>174488.83333333334</v>
      </c>
      <c r="M72" s="81">
        <f t="shared" si="128"/>
        <v>4.6253469010175765E-4</v>
      </c>
      <c r="P72" s="99">
        <v>69</v>
      </c>
      <c r="Q72" s="42" t="s">
        <v>48</v>
      </c>
      <c r="R72" s="100">
        <f>'市区町村別_在宅(医科)'!BO75</f>
        <v>7840</v>
      </c>
    </row>
    <row r="73" spans="2:18" ht="24.95" customHeight="1">
      <c r="B73" s="222"/>
      <c r="C73" s="282"/>
      <c r="D73" s="297"/>
      <c r="E73" s="106">
        <v>4</v>
      </c>
      <c r="F73" s="109" t="s">
        <v>222</v>
      </c>
      <c r="G73" s="29" t="s">
        <v>223</v>
      </c>
      <c r="H73" s="175">
        <v>32826082</v>
      </c>
      <c r="I73" s="25">
        <f t="shared" ref="I73" si="131">IFERROR(H73/H75,"-")</f>
        <v>5.7450268390231082E-2</v>
      </c>
      <c r="J73" s="113">
        <v>210</v>
      </c>
      <c r="K73" s="25">
        <f t="shared" ref="K73" si="132">IFERROR(J73/J75,"-")</f>
        <v>0.11764705882352941</v>
      </c>
      <c r="L73" s="113">
        <f t="shared" si="5"/>
        <v>156314.6761904762</v>
      </c>
      <c r="M73" s="81">
        <f t="shared" si="128"/>
        <v>1.6188714153561518E-2</v>
      </c>
      <c r="P73" s="99">
        <v>70</v>
      </c>
      <c r="Q73" s="42" t="s">
        <v>49</v>
      </c>
      <c r="R73" s="100">
        <f>'市区町村別_在宅(医科)'!BO76</f>
        <v>1299</v>
      </c>
    </row>
    <row r="74" spans="2:18" ht="24.95" customHeight="1">
      <c r="B74" s="222"/>
      <c r="C74" s="282"/>
      <c r="D74" s="297"/>
      <c r="E74" s="107">
        <v>5</v>
      </c>
      <c r="F74" s="110" t="s">
        <v>250</v>
      </c>
      <c r="G74" s="30" t="s">
        <v>251</v>
      </c>
      <c r="H74" s="176">
        <v>2175352</v>
      </c>
      <c r="I74" s="40">
        <f t="shared" ref="I74" si="133">IFERROR(H74/H75,"-")</f>
        <v>3.8071724869031269E-3</v>
      </c>
      <c r="J74" s="114">
        <v>15</v>
      </c>
      <c r="K74" s="40">
        <f t="shared" ref="K74" si="134">IFERROR(J74/J75,"-")</f>
        <v>8.4033613445378148E-3</v>
      </c>
      <c r="L74" s="114">
        <f t="shared" ref="L74:L137" si="135">IFERROR(H74/J74,"-")</f>
        <v>145023.46666666667</v>
      </c>
      <c r="M74" s="82">
        <f t="shared" si="128"/>
        <v>1.1563367252543941E-3</v>
      </c>
      <c r="P74" s="99">
        <v>71</v>
      </c>
      <c r="Q74" s="42" t="s">
        <v>50</v>
      </c>
      <c r="R74" s="100">
        <f>'市区町村別_在宅(医科)'!BO77</f>
        <v>3884</v>
      </c>
    </row>
    <row r="75" spans="2:18" ht="24.95" customHeight="1">
      <c r="B75" s="223"/>
      <c r="C75" s="283"/>
      <c r="D75" s="298"/>
      <c r="E75" s="115" t="s">
        <v>107</v>
      </c>
      <c r="F75" s="118"/>
      <c r="G75" s="120"/>
      <c r="H75" s="177">
        <v>571382570</v>
      </c>
      <c r="I75" s="26" t="s">
        <v>196</v>
      </c>
      <c r="J75" s="142">
        <v>1785</v>
      </c>
      <c r="K75" s="26" t="s">
        <v>105</v>
      </c>
      <c r="L75" s="142">
        <f t="shared" si="135"/>
        <v>320102.28011204483</v>
      </c>
      <c r="M75" s="83">
        <f t="shared" si="128"/>
        <v>0.13760407030527289</v>
      </c>
      <c r="P75" s="99">
        <v>72</v>
      </c>
      <c r="Q75" s="42" t="s">
        <v>28</v>
      </c>
      <c r="R75" s="100">
        <f>'市区町村別_在宅(医科)'!BO78</f>
        <v>2477</v>
      </c>
    </row>
    <row r="76" spans="2:18" ht="24.95" customHeight="1">
      <c r="B76" s="247">
        <v>13</v>
      </c>
      <c r="C76" s="281" t="s">
        <v>90</v>
      </c>
      <c r="D76" s="285">
        <f t="shared" ref="D76" si="136">VLOOKUP(C76,$Q$4:$R$77,2,FALSE)</f>
        <v>22027</v>
      </c>
      <c r="E76" s="105">
        <v>1</v>
      </c>
      <c r="F76" s="108" t="s">
        <v>236</v>
      </c>
      <c r="G76" s="111" t="s">
        <v>237</v>
      </c>
      <c r="H76" s="174">
        <v>5964913</v>
      </c>
      <c r="I76" s="24">
        <f t="shared" ref="I76" si="137">IFERROR(H76/H81,"-")</f>
        <v>6.870760288877468E-3</v>
      </c>
      <c r="J76" s="112">
        <v>8</v>
      </c>
      <c r="K76" s="24">
        <f t="shared" ref="K76" si="138">IFERROR(J76/J81,"-")</f>
        <v>2.9695619896065329E-3</v>
      </c>
      <c r="L76" s="112">
        <f t="shared" si="135"/>
        <v>745614.125</v>
      </c>
      <c r="M76" s="84">
        <f>IFERROR(J76/$R$16,0)</f>
        <v>3.6319062968175422E-4</v>
      </c>
      <c r="P76" s="99">
        <v>73</v>
      </c>
      <c r="Q76" s="42" t="s">
        <v>29</v>
      </c>
      <c r="R76" s="100">
        <f>'市区町村別_在宅(医科)'!BO79</f>
        <v>3332</v>
      </c>
    </row>
    <row r="77" spans="2:18" ht="24.95" customHeight="1">
      <c r="B77" s="222"/>
      <c r="C77" s="282"/>
      <c r="D77" s="297"/>
      <c r="E77" s="106">
        <v>2</v>
      </c>
      <c r="F77" s="109" t="s">
        <v>238</v>
      </c>
      <c r="G77" s="28" t="s">
        <v>239</v>
      </c>
      <c r="H77" s="175">
        <v>18174375</v>
      </c>
      <c r="I77" s="25">
        <f t="shared" ref="I77" si="139">IFERROR(H77/H81,"-")</f>
        <v>2.0934383120955399E-2</v>
      </c>
      <c r="J77" s="113">
        <v>110</v>
      </c>
      <c r="K77" s="25">
        <f t="shared" ref="K77" si="140">IFERROR(J77/J81,"-")</f>
        <v>4.0831477357089828E-2</v>
      </c>
      <c r="L77" s="113">
        <f t="shared" si="135"/>
        <v>165221.59090909091</v>
      </c>
      <c r="M77" s="81">
        <f t="shared" ref="M77:M81" si="141">IFERROR(J77/$R$16,0)</f>
        <v>4.9938711581241201E-3</v>
      </c>
      <c r="P77" s="99">
        <v>74</v>
      </c>
      <c r="Q77" s="42" t="s">
        <v>30</v>
      </c>
      <c r="R77" s="100">
        <f>'市区町村別_在宅(医科)'!BO80</f>
        <v>1542</v>
      </c>
    </row>
    <row r="78" spans="2:18" ht="24.95" customHeight="1">
      <c r="B78" s="222"/>
      <c r="C78" s="282"/>
      <c r="D78" s="297"/>
      <c r="E78" s="106">
        <v>3</v>
      </c>
      <c r="F78" s="109" t="s">
        <v>262</v>
      </c>
      <c r="G78" s="29" t="s">
        <v>263</v>
      </c>
      <c r="H78" s="175">
        <v>2995398</v>
      </c>
      <c r="I78" s="25">
        <f t="shared" ref="I78" si="142">IFERROR(H78/H81,"-")</f>
        <v>3.4502869744760722E-3</v>
      </c>
      <c r="J78" s="113">
        <v>23</v>
      </c>
      <c r="K78" s="25">
        <f t="shared" ref="K78" si="143">IFERROR(J78/J81,"-")</f>
        <v>8.5374907201187823E-3</v>
      </c>
      <c r="L78" s="113">
        <f t="shared" si="135"/>
        <v>130234.69565217392</v>
      </c>
      <c r="M78" s="81">
        <f t="shared" si="141"/>
        <v>1.0441730603350434E-3</v>
      </c>
      <c r="P78" s="89"/>
      <c r="Q78" s="42" t="s">
        <v>129</v>
      </c>
      <c r="R78" s="100">
        <f>'市区町村別_在宅(医科)'!BO81</f>
        <v>1427513</v>
      </c>
    </row>
    <row r="79" spans="2:18" ht="24.95" customHeight="1">
      <c r="B79" s="222"/>
      <c r="C79" s="282"/>
      <c r="D79" s="297"/>
      <c r="E79" s="106">
        <v>4</v>
      </c>
      <c r="F79" s="109" t="s">
        <v>226</v>
      </c>
      <c r="G79" s="29" t="s">
        <v>227</v>
      </c>
      <c r="H79" s="175">
        <v>47363215</v>
      </c>
      <c r="I79" s="25">
        <f t="shared" ref="I79" si="144">IFERROR(H79/H81,"-")</f>
        <v>5.4555916704160753E-2</v>
      </c>
      <c r="J79" s="113">
        <v>365</v>
      </c>
      <c r="K79" s="25">
        <f t="shared" ref="K79" si="145">IFERROR(J79/J81,"-")</f>
        <v>0.13548626577579806</v>
      </c>
      <c r="L79" s="113">
        <f t="shared" si="135"/>
        <v>129762.23287671233</v>
      </c>
      <c r="M79" s="81">
        <f t="shared" si="141"/>
        <v>1.6570572479230036E-2</v>
      </c>
      <c r="P79" s="41"/>
      <c r="Q79" s="41"/>
      <c r="R79" s="41"/>
    </row>
    <row r="80" spans="2:18" ht="24.95" customHeight="1">
      <c r="B80" s="222"/>
      <c r="C80" s="282"/>
      <c r="D80" s="297"/>
      <c r="E80" s="107">
        <v>5</v>
      </c>
      <c r="F80" s="110" t="s">
        <v>248</v>
      </c>
      <c r="G80" s="30" t="s">
        <v>249</v>
      </c>
      <c r="H80" s="176">
        <v>23023700</v>
      </c>
      <c r="I80" s="40">
        <f t="shared" ref="I80" si="146">IFERROR(H80/H81,"-")</f>
        <v>2.6520139298432041E-2</v>
      </c>
      <c r="J80" s="114">
        <v>199</v>
      </c>
      <c r="K80" s="40">
        <f t="shared" ref="K80" si="147">IFERROR(J80/J81,"-")</f>
        <v>7.3867854491462506E-2</v>
      </c>
      <c r="L80" s="114">
        <f t="shared" si="135"/>
        <v>115696.98492462312</v>
      </c>
      <c r="M80" s="82">
        <f t="shared" si="141"/>
        <v>9.0343669133336364E-3</v>
      </c>
      <c r="P80" s="41"/>
      <c r="Q80" s="41"/>
      <c r="R80" s="41"/>
    </row>
    <row r="81" spans="2:18" ht="24.95" customHeight="1">
      <c r="B81" s="223"/>
      <c r="C81" s="283"/>
      <c r="D81" s="298"/>
      <c r="E81" s="115" t="s">
        <v>107</v>
      </c>
      <c r="F81" s="118"/>
      <c r="G81" s="120"/>
      <c r="H81" s="177">
        <v>868159090</v>
      </c>
      <c r="I81" s="26" t="s">
        <v>196</v>
      </c>
      <c r="J81" s="142">
        <v>2694</v>
      </c>
      <c r="K81" s="26" t="s">
        <v>105</v>
      </c>
      <c r="L81" s="142">
        <f t="shared" si="135"/>
        <v>322256.52932442463</v>
      </c>
      <c r="M81" s="83">
        <f t="shared" si="141"/>
        <v>0.12230444454533074</v>
      </c>
      <c r="P81" s="41"/>
      <c r="Q81" s="41"/>
      <c r="R81" s="41"/>
    </row>
    <row r="82" spans="2:18" ht="24.95" customHeight="1">
      <c r="B82" s="247">
        <v>14</v>
      </c>
      <c r="C82" s="281" t="s">
        <v>91</v>
      </c>
      <c r="D82" s="285">
        <f t="shared" ref="D82" si="148">VLOOKUP(C82,$Q$4:$R$77,2,FALSE)</f>
        <v>16994</v>
      </c>
      <c r="E82" s="105">
        <v>1</v>
      </c>
      <c r="F82" s="108" t="s">
        <v>264</v>
      </c>
      <c r="G82" s="111" t="s">
        <v>265</v>
      </c>
      <c r="H82" s="174">
        <v>6453999</v>
      </c>
      <c r="I82" s="24">
        <f t="shared" ref="I82" si="149">IFERROR(H82/H87,"-")</f>
        <v>8.4561730006958592E-3</v>
      </c>
      <c r="J82" s="112">
        <v>11</v>
      </c>
      <c r="K82" s="24">
        <f t="shared" ref="K82" si="150">IFERROR(J82/J87,"-")</f>
        <v>4.8182216381953569E-3</v>
      </c>
      <c r="L82" s="112">
        <f t="shared" si="135"/>
        <v>586727.18181818177</v>
      </c>
      <c r="M82" s="84">
        <f>IFERROR(J82/$R$17,0)</f>
        <v>6.4728727786277508E-4</v>
      </c>
      <c r="P82" s="41"/>
      <c r="Q82" s="41"/>
      <c r="R82" s="41"/>
    </row>
    <row r="83" spans="2:18" ht="24.95" customHeight="1">
      <c r="B83" s="222"/>
      <c r="C83" s="282"/>
      <c r="D83" s="297"/>
      <c r="E83" s="106">
        <v>2</v>
      </c>
      <c r="F83" s="109" t="s">
        <v>236</v>
      </c>
      <c r="G83" s="28" t="s">
        <v>237</v>
      </c>
      <c r="H83" s="175">
        <v>1804464</v>
      </c>
      <c r="I83" s="25">
        <f t="shared" ref="I83" si="151">IFERROR(H83/H87,"-")</f>
        <v>2.3642488567983434E-3</v>
      </c>
      <c r="J83" s="113">
        <v>5</v>
      </c>
      <c r="K83" s="25">
        <f t="shared" ref="K83" si="152">IFERROR(J83/J87,"-")</f>
        <v>2.1901007446342531E-3</v>
      </c>
      <c r="L83" s="113">
        <f t="shared" si="135"/>
        <v>360892.8</v>
      </c>
      <c r="M83" s="81">
        <f t="shared" ref="M83:M87" si="153">IFERROR(J83/$R$17,0)</f>
        <v>2.9422148993762503E-4</v>
      </c>
      <c r="P83" s="41"/>
      <c r="Q83" s="41"/>
      <c r="R83" s="41"/>
    </row>
    <row r="84" spans="2:18" ht="24.95" customHeight="1">
      <c r="B84" s="222"/>
      <c r="C84" s="282"/>
      <c r="D84" s="297"/>
      <c r="E84" s="106">
        <v>3</v>
      </c>
      <c r="F84" s="109" t="s">
        <v>238</v>
      </c>
      <c r="G84" s="29" t="s">
        <v>239</v>
      </c>
      <c r="H84" s="175">
        <v>19342453</v>
      </c>
      <c r="I84" s="25">
        <f t="shared" ref="I84" si="154">IFERROR(H84/H87,"-")</f>
        <v>2.5342912018707878E-2</v>
      </c>
      <c r="J84" s="113">
        <v>128</v>
      </c>
      <c r="K84" s="25">
        <f t="shared" ref="K84" si="155">IFERROR(J84/J87,"-")</f>
        <v>5.606657906263688E-2</v>
      </c>
      <c r="L84" s="113">
        <f t="shared" si="135"/>
        <v>151112.9140625</v>
      </c>
      <c r="M84" s="81">
        <f t="shared" si="153"/>
        <v>7.5320701424032013E-3</v>
      </c>
      <c r="P84" s="41"/>
      <c r="Q84" s="41"/>
      <c r="R84" s="41"/>
    </row>
    <row r="85" spans="2:18" ht="24.95" customHeight="1">
      <c r="B85" s="222"/>
      <c r="C85" s="282"/>
      <c r="D85" s="297"/>
      <c r="E85" s="106">
        <v>4</v>
      </c>
      <c r="F85" s="109" t="s">
        <v>226</v>
      </c>
      <c r="G85" s="29" t="s">
        <v>227</v>
      </c>
      <c r="H85" s="175">
        <v>28735334</v>
      </c>
      <c r="I85" s="25">
        <f t="shared" ref="I85" si="156">IFERROR(H85/H87,"-")</f>
        <v>3.7649673564681019E-2</v>
      </c>
      <c r="J85" s="113">
        <v>277</v>
      </c>
      <c r="K85" s="25">
        <f t="shared" ref="K85" si="157">IFERROR(J85/J87,"-")</f>
        <v>0.12133158125273763</v>
      </c>
      <c r="L85" s="113">
        <f t="shared" si="135"/>
        <v>103737.66787003611</v>
      </c>
      <c r="M85" s="81">
        <f t="shared" si="153"/>
        <v>1.6299870542544427E-2</v>
      </c>
      <c r="P85" s="41"/>
      <c r="Q85" s="41"/>
      <c r="R85" s="41"/>
    </row>
    <row r="86" spans="2:18" ht="24.95" customHeight="1">
      <c r="B86" s="222"/>
      <c r="C86" s="282"/>
      <c r="D86" s="297"/>
      <c r="E86" s="107">
        <v>5</v>
      </c>
      <c r="F86" s="110" t="s">
        <v>206</v>
      </c>
      <c r="G86" s="30" t="s">
        <v>207</v>
      </c>
      <c r="H86" s="176">
        <v>130354807</v>
      </c>
      <c r="I86" s="40">
        <f t="shared" ref="I86" si="158">IFERROR(H86/H87,"-")</f>
        <v>0.17079376669632573</v>
      </c>
      <c r="J86" s="114">
        <v>1272</v>
      </c>
      <c r="K86" s="40">
        <f t="shared" ref="K86" si="159">IFERROR(J86/J87,"-")</f>
        <v>0.55716162943495395</v>
      </c>
      <c r="L86" s="114">
        <f t="shared" si="135"/>
        <v>102480.19418238994</v>
      </c>
      <c r="M86" s="82">
        <f t="shared" si="153"/>
        <v>7.4849947040131815E-2</v>
      </c>
      <c r="P86" s="41"/>
      <c r="Q86" s="41"/>
      <c r="R86" s="41"/>
    </row>
    <row r="87" spans="2:18" ht="24.95" customHeight="1">
      <c r="B87" s="223"/>
      <c r="C87" s="283"/>
      <c r="D87" s="298"/>
      <c r="E87" s="115" t="s">
        <v>107</v>
      </c>
      <c r="F87" s="118"/>
      <c r="G87" s="120"/>
      <c r="H87" s="177">
        <v>763229300</v>
      </c>
      <c r="I87" s="26" t="s">
        <v>196</v>
      </c>
      <c r="J87" s="142">
        <v>2283</v>
      </c>
      <c r="K87" s="26" t="s">
        <v>105</v>
      </c>
      <c r="L87" s="142">
        <f t="shared" si="135"/>
        <v>334309.81165133597</v>
      </c>
      <c r="M87" s="83">
        <f t="shared" si="153"/>
        <v>0.1343415323055196</v>
      </c>
      <c r="P87" s="41"/>
      <c r="Q87" s="41"/>
      <c r="R87" s="41"/>
    </row>
    <row r="88" spans="2:18" ht="24.95" customHeight="1">
      <c r="B88" s="247">
        <v>15</v>
      </c>
      <c r="C88" s="281" t="s">
        <v>92</v>
      </c>
      <c r="D88" s="285">
        <f t="shared" ref="D88" si="160">VLOOKUP(C88,$Q$4:$R$77,2,FALSE)</f>
        <v>27763</v>
      </c>
      <c r="E88" s="105">
        <v>1</v>
      </c>
      <c r="F88" s="108" t="s">
        <v>236</v>
      </c>
      <c r="G88" s="111" t="s">
        <v>237</v>
      </c>
      <c r="H88" s="174">
        <v>4082253</v>
      </c>
      <c r="I88" s="24">
        <f t="shared" ref="I88" si="161">IFERROR(H88/H93,"-")</f>
        <v>3.8954801156032793E-3</v>
      </c>
      <c r="J88" s="112">
        <v>6</v>
      </c>
      <c r="K88" s="24">
        <f t="shared" ref="K88" si="162">IFERROR(J88/J93,"-")</f>
        <v>1.7579841781423966E-3</v>
      </c>
      <c r="L88" s="112">
        <f t="shared" si="135"/>
        <v>680375.5</v>
      </c>
      <c r="M88" s="84">
        <f>IFERROR(J88/$R$18,0)</f>
        <v>2.1611497316572416E-4</v>
      </c>
      <c r="P88" s="41"/>
      <c r="Q88" s="41"/>
      <c r="R88" s="41"/>
    </row>
    <row r="89" spans="2:18" ht="24.95" customHeight="1">
      <c r="B89" s="222"/>
      <c r="C89" s="282"/>
      <c r="D89" s="297"/>
      <c r="E89" s="106">
        <v>2</v>
      </c>
      <c r="F89" s="109" t="s">
        <v>238</v>
      </c>
      <c r="G89" s="28" t="s">
        <v>239</v>
      </c>
      <c r="H89" s="175">
        <v>32532061</v>
      </c>
      <c r="I89" s="25">
        <f t="shared" ref="I89" si="163">IFERROR(H89/H93,"-")</f>
        <v>3.1043641034765101E-2</v>
      </c>
      <c r="J89" s="113">
        <v>173</v>
      </c>
      <c r="K89" s="25">
        <f t="shared" ref="K89" si="164">IFERROR(J89/J93,"-")</f>
        <v>5.0688543803105772E-2</v>
      </c>
      <c r="L89" s="113">
        <f t="shared" si="135"/>
        <v>188046.59537572254</v>
      </c>
      <c r="M89" s="81">
        <f t="shared" ref="M89:M93" si="165">IFERROR(J89/$R$18,0)</f>
        <v>6.2313150596117134E-3</v>
      </c>
      <c r="P89" s="41"/>
      <c r="Q89" s="41"/>
      <c r="R89" s="41"/>
    </row>
    <row r="90" spans="2:18" ht="24.95" customHeight="1">
      <c r="B90" s="222"/>
      <c r="C90" s="282"/>
      <c r="D90" s="297"/>
      <c r="E90" s="106">
        <v>3</v>
      </c>
      <c r="F90" s="109" t="s">
        <v>226</v>
      </c>
      <c r="G90" s="29" t="s">
        <v>227</v>
      </c>
      <c r="H90" s="175">
        <v>42449661</v>
      </c>
      <c r="I90" s="25">
        <f t="shared" ref="I90" si="166">IFERROR(H90/H93,"-")</f>
        <v>4.0507487002789888E-2</v>
      </c>
      <c r="J90" s="113">
        <v>387</v>
      </c>
      <c r="K90" s="25">
        <f t="shared" ref="K90" si="167">IFERROR(J90/J93,"-")</f>
        <v>0.11338997949018459</v>
      </c>
      <c r="L90" s="113">
        <f t="shared" si="135"/>
        <v>109689.04651162791</v>
      </c>
      <c r="M90" s="81">
        <f t="shared" si="165"/>
        <v>1.3939415769189209E-2</v>
      </c>
      <c r="P90" s="41"/>
      <c r="Q90" s="41"/>
      <c r="R90" s="41"/>
    </row>
    <row r="91" spans="2:18" ht="24.95" customHeight="1">
      <c r="B91" s="222"/>
      <c r="C91" s="282"/>
      <c r="D91" s="297"/>
      <c r="E91" s="106">
        <v>4</v>
      </c>
      <c r="F91" s="109" t="s">
        <v>266</v>
      </c>
      <c r="G91" s="29" t="s">
        <v>267</v>
      </c>
      <c r="H91" s="175">
        <v>205397</v>
      </c>
      <c r="I91" s="25">
        <f t="shared" ref="I91" si="168">IFERROR(H91/H93,"-")</f>
        <v>1.9599959368137319E-4</v>
      </c>
      <c r="J91" s="113">
        <v>2</v>
      </c>
      <c r="K91" s="25">
        <f t="shared" ref="K91" si="169">IFERROR(J91/J93,"-")</f>
        <v>5.8599472604746558E-4</v>
      </c>
      <c r="L91" s="113">
        <f t="shared" si="135"/>
        <v>102698.5</v>
      </c>
      <c r="M91" s="81">
        <f t="shared" si="165"/>
        <v>7.2038324388574721E-5</v>
      </c>
      <c r="P91" s="41"/>
      <c r="Q91" s="41"/>
      <c r="R91" s="41"/>
    </row>
    <row r="92" spans="2:18" ht="24.95" customHeight="1">
      <c r="B92" s="222"/>
      <c r="C92" s="282"/>
      <c r="D92" s="297"/>
      <c r="E92" s="107">
        <v>5</v>
      </c>
      <c r="F92" s="110" t="s">
        <v>224</v>
      </c>
      <c r="G92" s="30" t="s">
        <v>225</v>
      </c>
      <c r="H92" s="176">
        <v>35680586</v>
      </c>
      <c r="I92" s="40">
        <f t="shared" ref="I92" si="170">IFERROR(H92/H93,"-")</f>
        <v>3.404811345011511E-2</v>
      </c>
      <c r="J92" s="114">
        <v>353</v>
      </c>
      <c r="K92" s="40">
        <f t="shared" ref="K92" si="171">IFERROR(J92/J93,"-")</f>
        <v>0.10342806914737768</v>
      </c>
      <c r="L92" s="114">
        <f t="shared" si="135"/>
        <v>101078.14730878187</v>
      </c>
      <c r="M92" s="82">
        <f t="shared" si="165"/>
        <v>1.2714764254583438E-2</v>
      </c>
      <c r="P92" s="41"/>
      <c r="Q92" s="41"/>
      <c r="R92" s="41"/>
    </row>
    <row r="93" spans="2:18" ht="24.95" customHeight="1">
      <c r="B93" s="223"/>
      <c r="C93" s="283"/>
      <c r="D93" s="298"/>
      <c r="E93" s="115" t="s">
        <v>107</v>
      </c>
      <c r="F93" s="118"/>
      <c r="G93" s="120"/>
      <c r="H93" s="177">
        <v>1047946050</v>
      </c>
      <c r="I93" s="26" t="s">
        <v>196</v>
      </c>
      <c r="J93" s="142">
        <v>3413</v>
      </c>
      <c r="K93" s="26" t="s">
        <v>105</v>
      </c>
      <c r="L93" s="142">
        <f t="shared" si="135"/>
        <v>307045.42924113682</v>
      </c>
      <c r="M93" s="83">
        <f t="shared" si="165"/>
        <v>0.12293340056910276</v>
      </c>
      <c r="P93" s="41"/>
      <c r="Q93" s="41"/>
      <c r="R93" s="41"/>
    </row>
    <row r="94" spans="2:18" ht="24.95" customHeight="1">
      <c r="B94" s="247">
        <v>16</v>
      </c>
      <c r="C94" s="281" t="s">
        <v>55</v>
      </c>
      <c r="D94" s="285">
        <f t="shared" ref="D94" si="172">VLOOKUP(C94,$Q$4:$R$77,2,FALSE)</f>
        <v>18326</v>
      </c>
      <c r="E94" s="105">
        <v>1</v>
      </c>
      <c r="F94" s="108" t="s">
        <v>242</v>
      </c>
      <c r="G94" s="111" t="s">
        <v>243</v>
      </c>
      <c r="H94" s="174">
        <v>2535117</v>
      </c>
      <c r="I94" s="24">
        <f t="shared" ref="I94" si="173">IFERROR(H94/H99,"-")</f>
        <v>3.1494862418713927E-3</v>
      </c>
      <c r="J94" s="112">
        <v>13</v>
      </c>
      <c r="K94" s="24">
        <f t="shared" ref="K94" si="174">IFERROR(J94/J99,"-")</f>
        <v>5.2738336713995942E-3</v>
      </c>
      <c r="L94" s="112">
        <f t="shared" si="135"/>
        <v>195009</v>
      </c>
      <c r="M94" s="84">
        <f>IFERROR(J94/$R$19,0)</f>
        <v>7.0937465895449094E-4</v>
      </c>
      <c r="P94" s="41"/>
      <c r="Q94" s="41"/>
      <c r="R94" s="41"/>
    </row>
    <row r="95" spans="2:18" ht="24.95" customHeight="1">
      <c r="B95" s="222"/>
      <c r="C95" s="282"/>
      <c r="D95" s="297"/>
      <c r="E95" s="106">
        <v>2</v>
      </c>
      <c r="F95" s="109" t="s">
        <v>238</v>
      </c>
      <c r="G95" s="28" t="s">
        <v>239</v>
      </c>
      <c r="H95" s="175">
        <v>14960533</v>
      </c>
      <c r="I95" s="25">
        <f t="shared" ref="I95" si="175">IFERROR(H95/H99,"-")</f>
        <v>1.8586121608810541E-2</v>
      </c>
      <c r="J95" s="113">
        <v>89</v>
      </c>
      <c r="K95" s="25">
        <f t="shared" ref="K95" si="176">IFERROR(J95/J99,"-")</f>
        <v>3.6105476673427991E-2</v>
      </c>
      <c r="L95" s="113">
        <f t="shared" si="135"/>
        <v>168095.8764044944</v>
      </c>
      <c r="M95" s="81">
        <f t="shared" ref="M95:M99" si="177">IFERROR(J95/$R$19,0)</f>
        <v>4.8564880497653611E-3</v>
      </c>
      <c r="P95" s="41"/>
      <c r="Q95" s="41"/>
      <c r="R95" s="41"/>
    </row>
    <row r="96" spans="2:18" ht="24.95" customHeight="1">
      <c r="B96" s="222"/>
      <c r="C96" s="282"/>
      <c r="D96" s="297"/>
      <c r="E96" s="106">
        <v>3</v>
      </c>
      <c r="F96" s="109" t="s">
        <v>226</v>
      </c>
      <c r="G96" s="29" t="s">
        <v>227</v>
      </c>
      <c r="H96" s="175">
        <v>44266989</v>
      </c>
      <c r="I96" s="25">
        <f t="shared" ref="I96" si="178">IFERROR(H96/H99,"-")</f>
        <v>5.4994808059972096E-2</v>
      </c>
      <c r="J96" s="113">
        <v>300</v>
      </c>
      <c r="K96" s="25">
        <f t="shared" ref="K96" si="179">IFERROR(J96/J99,"-")</f>
        <v>0.12170385395537525</v>
      </c>
      <c r="L96" s="113">
        <f t="shared" si="135"/>
        <v>147556.63</v>
      </c>
      <c r="M96" s="81">
        <f t="shared" si="177"/>
        <v>1.6370184437411329E-2</v>
      </c>
      <c r="P96" s="41"/>
      <c r="Q96" s="41"/>
      <c r="R96" s="41"/>
    </row>
    <row r="97" spans="2:18" ht="24.95" customHeight="1">
      <c r="B97" s="222"/>
      <c r="C97" s="282"/>
      <c r="D97" s="297"/>
      <c r="E97" s="106">
        <v>4</v>
      </c>
      <c r="F97" s="109" t="s">
        <v>236</v>
      </c>
      <c r="G97" s="29" t="s">
        <v>237</v>
      </c>
      <c r="H97" s="175">
        <v>545308</v>
      </c>
      <c r="I97" s="25">
        <f t="shared" ref="I97" si="180">IFERROR(H97/H99,"-")</f>
        <v>6.7745987407382205E-4</v>
      </c>
      <c r="J97" s="113">
        <v>5</v>
      </c>
      <c r="K97" s="25">
        <f t="shared" ref="K97" si="181">IFERROR(J97/J99,"-")</f>
        <v>2.0283975659229209E-3</v>
      </c>
      <c r="L97" s="113">
        <f t="shared" si="135"/>
        <v>109061.6</v>
      </c>
      <c r="M97" s="81">
        <f t="shared" si="177"/>
        <v>2.7283640729018881E-4</v>
      </c>
      <c r="P97" s="41"/>
      <c r="Q97" s="41"/>
      <c r="R97" s="41"/>
    </row>
    <row r="98" spans="2:18" ht="24.95" customHeight="1">
      <c r="B98" s="222"/>
      <c r="C98" s="282"/>
      <c r="D98" s="297"/>
      <c r="E98" s="107">
        <v>5</v>
      </c>
      <c r="F98" s="110" t="s">
        <v>206</v>
      </c>
      <c r="G98" s="30" t="s">
        <v>207</v>
      </c>
      <c r="H98" s="176">
        <v>128479318</v>
      </c>
      <c r="I98" s="40">
        <f t="shared" ref="I98" si="182">IFERROR(H98/H99,"-")</f>
        <v>0.15961545143913264</v>
      </c>
      <c r="J98" s="114">
        <v>1306</v>
      </c>
      <c r="K98" s="40">
        <f t="shared" ref="K98" si="183">IFERROR(J98/J99,"-")</f>
        <v>0.52981744421906696</v>
      </c>
      <c r="L98" s="114">
        <f t="shared" si="135"/>
        <v>98376.200612557426</v>
      </c>
      <c r="M98" s="82">
        <f t="shared" si="177"/>
        <v>7.126486958419731E-2</v>
      </c>
      <c r="P98" s="41"/>
      <c r="Q98" s="41"/>
      <c r="R98" s="41"/>
    </row>
    <row r="99" spans="2:18" ht="24.95" customHeight="1">
      <c r="B99" s="223"/>
      <c r="C99" s="283"/>
      <c r="D99" s="298"/>
      <c r="E99" s="115" t="s">
        <v>107</v>
      </c>
      <c r="F99" s="118"/>
      <c r="G99" s="120"/>
      <c r="H99" s="177">
        <v>804930330</v>
      </c>
      <c r="I99" s="26" t="s">
        <v>196</v>
      </c>
      <c r="J99" s="142">
        <v>2465</v>
      </c>
      <c r="K99" s="26" t="s">
        <v>105</v>
      </c>
      <c r="L99" s="142">
        <f t="shared" si="135"/>
        <v>326543.74442190671</v>
      </c>
      <c r="M99" s="83">
        <f t="shared" si="177"/>
        <v>0.13450834879406309</v>
      </c>
      <c r="P99" s="41"/>
      <c r="Q99" s="41"/>
      <c r="R99" s="41"/>
    </row>
    <row r="100" spans="2:18" ht="24.95" customHeight="1">
      <c r="B100" s="247">
        <v>17</v>
      </c>
      <c r="C100" s="281" t="s">
        <v>93</v>
      </c>
      <c r="D100" s="285">
        <f t="shared" ref="D100" si="184">VLOOKUP(C100,$Q$4:$R$77,2,FALSE)</f>
        <v>25948</v>
      </c>
      <c r="E100" s="105">
        <v>1</v>
      </c>
      <c r="F100" s="108" t="s">
        <v>236</v>
      </c>
      <c r="G100" s="111" t="s">
        <v>237</v>
      </c>
      <c r="H100" s="174">
        <v>676870</v>
      </c>
      <c r="I100" s="24">
        <f t="shared" ref="I100" si="185">IFERROR(H100/H105,"-")</f>
        <v>6.3062411980410456E-4</v>
      </c>
      <c r="J100" s="112">
        <v>3</v>
      </c>
      <c r="K100" s="24">
        <f t="shared" ref="K100" si="186">IFERROR(J100/J105,"-")</f>
        <v>9.0334236675700087E-4</v>
      </c>
      <c r="L100" s="112">
        <f t="shared" si="135"/>
        <v>225623.33333333334</v>
      </c>
      <c r="M100" s="84">
        <f>IFERROR(J100/$R$20,0)</f>
        <v>1.1561584707877293E-4</v>
      </c>
      <c r="P100" s="41"/>
      <c r="Q100" s="41"/>
      <c r="R100" s="41"/>
    </row>
    <row r="101" spans="2:18" ht="24.95" customHeight="1">
      <c r="B101" s="222"/>
      <c r="C101" s="282"/>
      <c r="D101" s="297"/>
      <c r="E101" s="106">
        <v>2</v>
      </c>
      <c r="F101" s="109" t="s">
        <v>250</v>
      </c>
      <c r="G101" s="28" t="s">
        <v>251</v>
      </c>
      <c r="H101" s="175">
        <v>6941716</v>
      </c>
      <c r="I101" s="25">
        <f t="shared" ref="I101" si="187">IFERROR(H101/H105,"-")</f>
        <v>6.4674362025648486E-3</v>
      </c>
      <c r="J101" s="113">
        <v>51</v>
      </c>
      <c r="K101" s="25">
        <f t="shared" ref="K101" si="188">IFERROR(J101/J105,"-")</f>
        <v>1.5356820234869015E-2</v>
      </c>
      <c r="L101" s="113">
        <f t="shared" si="135"/>
        <v>136112.07843137256</v>
      </c>
      <c r="M101" s="81">
        <f t="shared" ref="M101:M105" si="189">IFERROR(J101/$R$20,0)</f>
        <v>1.9654694003391399E-3</v>
      </c>
      <c r="P101" s="41"/>
      <c r="Q101" s="41"/>
      <c r="R101" s="41"/>
    </row>
    <row r="102" spans="2:18" ht="24.95" customHeight="1">
      <c r="B102" s="222"/>
      <c r="C102" s="282"/>
      <c r="D102" s="297"/>
      <c r="E102" s="106">
        <v>3</v>
      </c>
      <c r="F102" s="109" t="s">
        <v>226</v>
      </c>
      <c r="G102" s="29" t="s">
        <v>227</v>
      </c>
      <c r="H102" s="175">
        <v>49376437</v>
      </c>
      <c r="I102" s="25">
        <f t="shared" ref="I102" si="190">IFERROR(H102/H105,"-")</f>
        <v>4.600288404300356E-2</v>
      </c>
      <c r="J102" s="113">
        <v>478</v>
      </c>
      <c r="K102" s="25">
        <f t="shared" ref="K102" si="191">IFERROR(J102/J105,"-")</f>
        <v>0.14393255043661549</v>
      </c>
      <c r="L102" s="113">
        <f t="shared" si="135"/>
        <v>103297.98535564853</v>
      </c>
      <c r="M102" s="81">
        <f t="shared" si="189"/>
        <v>1.842145830121782E-2</v>
      </c>
      <c r="P102" s="41"/>
      <c r="Q102" s="41"/>
      <c r="R102" s="41"/>
    </row>
    <row r="103" spans="2:18" ht="24.95" customHeight="1">
      <c r="B103" s="222"/>
      <c r="C103" s="282"/>
      <c r="D103" s="297"/>
      <c r="E103" s="106">
        <v>4</v>
      </c>
      <c r="F103" s="109" t="s">
        <v>224</v>
      </c>
      <c r="G103" s="29" t="s">
        <v>225</v>
      </c>
      <c r="H103" s="175">
        <v>47314083</v>
      </c>
      <c r="I103" s="25">
        <f t="shared" ref="I103" si="192">IFERROR(H103/H105,"-")</f>
        <v>4.4081436533179703E-2</v>
      </c>
      <c r="J103" s="113">
        <v>473</v>
      </c>
      <c r="K103" s="25">
        <f t="shared" ref="K103" si="193">IFERROR(J103/J105,"-")</f>
        <v>0.14242697982535382</v>
      </c>
      <c r="L103" s="113">
        <f t="shared" si="135"/>
        <v>100029.77378435517</v>
      </c>
      <c r="M103" s="81">
        <f t="shared" si="189"/>
        <v>1.8228765222753199E-2</v>
      </c>
      <c r="P103" s="41"/>
      <c r="Q103" s="41"/>
      <c r="R103" s="41"/>
    </row>
    <row r="104" spans="2:18" ht="24.95" customHeight="1">
      <c r="B104" s="222"/>
      <c r="C104" s="282"/>
      <c r="D104" s="297"/>
      <c r="E104" s="107">
        <v>5</v>
      </c>
      <c r="F104" s="110" t="s">
        <v>238</v>
      </c>
      <c r="G104" s="30" t="s">
        <v>239</v>
      </c>
      <c r="H104" s="176">
        <v>15201939</v>
      </c>
      <c r="I104" s="40">
        <f t="shared" ref="I104" si="194">IFERROR(H104/H105,"-")</f>
        <v>1.416329487374339E-2</v>
      </c>
      <c r="J104" s="114">
        <v>163</v>
      </c>
      <c r="K104" s="40">
        <f t="shared" ref="K104" si="195">IFERROR(J104/J105,"-")</f>
        <v>4.9081601927130382E-2</v>
      </c>
      <c r="L104" s="114">
        <f t="shared" si="135"/>
        <v>93263.429447852759</v>
      </c>
      <c r="M104" s="82">
        <f t="shared" si="189"/>
        <v>6.2817943579466622E-3</v>
      </c>
      <c r="P104" s="41"/>
      <c r="Q104" s="41"/>
      <c r="R104" s="41"/>
    </row>
    <row r="105" spans="2:18" ht="24.95" customHeight="1">
      <c r="B105" s="223"/>
      <c r="C105" s="283"/>
      <c r="D105" s="298"/>
      <c r="E105" s="115" t="s">
        <v>107</v>
      </c>
      <c r="F105" s="118"/>
      <c r="G105" s="120"/>
      <c r="H105" s="177">
        <v>1073333510</v>
      </c>
      <c r="I105" s="26" t="s">
        <v>196</v>
      </c>
      <c r="J105" s="142">
        <v>3321</v>
      </c>
      <c r="K105" s="26" t="s">
        <v>105</v>
      </c>
      <c r="L105" s="142">
        <f t="shared" si="135"/>
        <v>323195.87774766638</v>
      </c>
      <c r="M105" s="83">
        <f t="shared" si="189"/>
        <v>0.12798674271620164</v>
      </c>
      <c r="P105" s="41"/>
      <c r="Q105" s="41"/>
      <c r="R105" s="41"/>
    </row>
    <row r="106" spans="2:18" ht="24.95" customHeight="1">
      <c r="B106" s="247">
        <v>18</v>
      </c>
      <c r="C106" s="281" t="s">
        <v>56</v>
      </c>
      <c r="D106" s="285">
        <f t="shared" ref="D106" si="196">VLOOKUP(C106,$Q$4:$R$77,2,FALSE)</f>
        <v>23197</v>
      </c>
      <c r="E106" s="105">
        <v>1</v>
      </c>
      <c r="F106" s="108" t="s">
        <v>264</v>
      </c>
      <c r="G106" s="111" t="s">
        <v>265</v>
      </c>
      <c r="H106" s="174">
        <v>5605766</v>
      </c>
      <c r="I106" s="24">
        <f t="shared" ref="I106" si="197">IFERROR(H106/H111,"-")</f>
        <v>4.8649119159041533E-3</v>
      </c>
      <c r="J106" s="112">
        <v>25</v>
      </c>
      <c r="K106" s="24">
        <f t="shared" ref="K106" si="198">IFERROR(J106/J111,"-")</f>
        <v>7.896399241945672E-3</v>
      </c>
      <c r="L106" s="112">
        <f t="shared" si="135"/>
        <v>224230.64</v>
      </c>
      <c r="M106" s="84">
        <f>IFERROR(J106/$R$21,0)</f>
        <v>1.0777255679613744E-3</v>
      </c>
      <c r="P106" s="41"/>
      <c r="Q106" s="41"/>
      <c r="R106" s="41"/>
    </row>
    <row r="107" spans="2:18" ht="24.95" customHeight="1">
      <c r="B107" s="222"/>
      <c r="C107" s="282"/>
      <c r="D107" s="297"/>
      <c r="E107" s="106">
        <v>2</v>
      </c>
      <c r="F107" s="109" t="s">
        <v>238</v>
      </c>
      <c r="G107" s="28" t="s">
        <v>239</v>
      </c>
      <c r="H107" s="175">
        <v>21005809</v>
      </c>
      <c r="I107" s="25">
        <f t="shared" ref="I107" si="199">IFERROR(H107/H111,"-")</f>
        <v>1.8229696085656572E-2</v>
      </c>
      <c r="J107" s="113">
        <v>130</v>
      </c>
      <c r="K107" s="25">
        <f t="shared" ref="K107" si="200">IFERROR(J107/J111,"-")</f>
        <v>4.1061276058117498E-2</v>
      </c>
      <c r="L107" s="113">
        <f t="shared" si="135"/>
        <v>161583.14615384614</v>
      </c>
      <c r="M107" s="81">
        <f t="shared" ref="M107:M111" si="201">IFERROR(J107/$R$21,0)</f>
        <v>5.6041729533991462E-3</v>
      </c>
      <c r="P107" s="41"/>
      <c r="Q107" s="41"/>
      <c r="R107" s="41"/>
    </row>
    <row r="108" spans="2:18" ht="24.95" customHeight="1">
      <c r="B108" s="222"/>
      <c r="C108" s="282"/>
      <c r="D108" s="297"/>
      <c r="E108" s="106">
        <v>3</v>
      </c>
      <c r="F108" s="109" t="s">
        <v>250</v>
      </c>
      <c r="G108" s="29" t="s">
        <v>251</v>
      </c>
      <c r="H108" s="175">
        <v>6944597</v>
      </c>
      <c r="I108" s="25">
        <f t="shared" ref="I108" si="202">IFERROR(H108/H111,"-")</f>
        <v>6.0268039544376685E-3</v>
      </c>
      <c r="J108" s="113">
        <v>48</v>
      </c>
      <c r="K108" s="25">
        <f t="shared" ref="K108" si="203">IFERROR(J108/J111,"-")</f>
        <v>1.5161086544535692E-2</v>
      </c>
      <c r="L108" s="113">
        <f t="shared" si="135"/>
        <v>144679.10416666666</v>
      </c>
      <c r="M108" s="81">
        <f t="shared" si="201"/>
        <v>2.0692330904858386E-3</v>
      </c>
      <c r="P108" s="41"/>
      <c r="Q108" s="41"/>
      <c r="R108" s="41"/>
    </row>
    <row r="109" spans="2:18" ht="24.95" customHeight="1">
      <c r="B109" s="222"/>
      <c r="C109" s="282"/>
      <c r="D109" s="297"/>
      <c r="E109" s="106">
        <v>4</v>
      </c>
      <c r="F109" s="109" t="s">
        <v>226</v>
      </c>
      <c r="G109" s="29" t="s">
        <v>227</v>
      </c>
      <c r="H109" s="175">
        <v>57259691</v>
      </c>
      <c r="I109" s="25">
        <f t="shared" ref="I109" si="204">IFERROR(H109/H111,"-")</f>
        <v>4.9692290589170109E-2</v>
      </c>
      <c r="J109" s="113">
        <v>428</v>
      </c>
      <c r="K109" s="25">
        <f t="shared" ref="K109" si="205">IFERROR(J109/J111,"-")</f>
        <v>0.13518635502210991</v>
      </c>
      <c r="L109" s="113">
        <f t="shared" si="135"/>
        <v>133784.32476635513</v>
      </c>
      <c r="M109" s="81">
        <f t="shared" si="201"/>
        <v>1.845066172349873E-2</v>
      </c>
      <c r="P109" s="41"/>
      <c r="Q109" s="41"/>
      <c r="R109" s="41"/>
    </row>
    <row r="110" spans="2:18" ht="24.95" customHeight="1">
      <c r="B110" s="222"/>
      <c r="C110" s="282"/>
      <c r="D110" s="297"/>
      <c r="E110" s="107">
        <v>5</v>
      </c>
      <c r="F110" s="110" t="s">
        <v>230</v>
      </c>
      <c r="G110" s="30" t="s">
        <v>231</v>
      </c>
      <c r="H110" s="176">
        <v>14781102</v>
      </c>
      <c r="I110" s="40">
        <f t="shared" ref="I110" si="206">IFERROR(H110/H111,"-")</f>
        <v>1.2827641976135768E-2</v>
      </c>
      <c r="J110" s="114">
        <v>113</v>
      </c>
      <c r="K110" s="40">
        <f t="shared" ref="K110" si="207">IFERROR(J110/J111,"-")</f>
        <v>3.5691724573594444E-2</v>
      </c>
      <c r="L110" s="114">
        <f t="shared" si="135"/>
        <v>130806.21238938053</v>
      </c>
      <c r="M110" s="82">
        <f t="shared" si="201"/>
        <v>4.8713195671854122E-3</v>
      </c>
      <c r="P110" s="41"/>
      <c r="Q110" s="41"/>
      <c r="R110" s="41"/>
    </row>
    <row r="111" spans="2:18" ht="24.95" customHeight="1">
      <c r="B111" s="223"/>
      <c r="C111" s="283"/>
      <c r="D111" s="298"/>
      <c r="E111" s="115" t="s">
        <v>107</v>
      </c>
      <c r="F111" s="118"/>
      <c r="G111" s="120"/>
      <c r="H111" s="177">
        <v>1152285200</v>
      </c>
      <c r="I111" s="26" t="s">
        <v>196</v>
      </c>
      <c r="J111" s="142">
        <v>3166</v>
      </c>
      <c r="K111" s="26" t="s">
        <v>105</v>
      </c>
      <c r="L111" s="142">
        <f t="shared" si="135"/>
        <v>363956.15919140872</v>
      </c>
      <c r="M111" s="83">
        <f t="shared" si="201"/>
        <v>0.13648316592662843</v>
      </c>
      <c r="P111" s="41"/>
      <c r="Q111" s="41"/>
      <c r="R111" s="41"/>
    </row>
    <row r="112" spans="2:18" ht="24.95" customHeight="1">
      <c r="B112" s="247">
        <v>19</v>
      </c>
      <c r="C112" s="281" t="s">
        <v>94</v>
      </c>
      <c r="D112" s="285">
        <f t="shared" ref="D112" si="208">VLOOKUP(C112,$Q$4:$R$77,2,FALSE)</f>
        <v>16046</v>
      </c>
      <c r="E112" s="105">
        <v>1</v>
      </c>
      <c r="F112" s="108" t="s">
        <v>236</v>
      </c>
      <c r="G112" s="111" t="s">
        <v>237</v>
      </c>
      <c r="H112" s="174">
        <v>1363853</v>
      </c>
      <c r="I112" s="24">
        <f t="shared" ref="I112" si="209">IFERROR(H112/H117,"-")</f>
        <v>2.3810696432314074E-3</v>
      </c>
      <c r="J112" s="112">
        <v>6</v>
      </c>
      <c r="K112" s="24">
        <f t="shared" ref="K112" si="210">IFERROR(J112/J117,"-")</f>
        <v>3.1088082901554403E-3</v>
      </c>
      <c r="L112" s="112">
        <f t="shared" si="135"/>
        <v>227308.83333333334</v>
      </c>
      <c r="M112" s="84">
        <f>IFERROR(J112/$R$22,0)</f>
        <v>3.7392496572354479E-4</v>
      </c>
      <c r="P112" s="41"/>
      <c r="Q112" s="41"/>
      <c r="R112" s="41"/>
    </row>
    <row r="113" spans="2:18" ht="24.95" customHeight="1">
      <c r="B113" s="222"/>
      <c r="C113" s="282"/>
      <c r="D113" s="297"/>
      <c r="E113" s="106">
        <v>2</v>
      </c>
      <c r="F113" s="109" t="s">
        <v>238</v>
      </c>
      <c r="G113" s="28" t="s">
        <v>239</v>
      </c>
      <c r="H113" s="175">
        <v>12777730</v>
      </c>
      <c r="I113" s="25">
        <f t="shared" ref="I113" si="211">IFERROR(H113/H117,"-")</f>
        <v>2.2307877031034321E-2</v>
      </c>
      <c r="J113" s="113">
        <v>72</v>
      </c>
      <c r="K113" s="25">
        <f t="shared" ref="K113" si="212">IFERROR(J113/J117,"-")</f>
        <v>3.7305699481865282E-2</v>
      </c>
      <c r="L113" s="113">
        <f t="shared" si="135"/>
        <v>177468.47222222222</v>
      </c>
      <c r="M113" s="81">
        <f t="shared" ref="M113:M117" si="213">IFERROR(J113/$R$22,0)</f>
        <v>4.4870995886825381E-3</v>
      </c>
      <c r="P113" s="41"/>
      <c r="Q113" s="41"/>
      <c r="R113" s="41"/>
    </row>
    <row r="114" spans="2:18" ht="24.95" customHeight="1">
      <c r="B114" s="222"/>
      <c r="C114" s="282"/>
      <c r="D114" s="297"/>
      <c r="E114" s="106">
        <v>3</v>
      </c>
      <c r="F114" s="109" t="s">
        <v>244</v>
      </c>
      <c r="G114" s="29" t="s">
        <v>245</v>
      </c>
      <c r="H114" s="175">
        <v>1384614</v>
      </c>
      <c r="I114" s="25">
        <f t="shared" ref="I114" si="214">IFERROR(H114/H117,"-")</f>
        <v>2.4173150354130628E-3</v>
      </c>
      <c r="J114" s="113">
        <v>11</v>
      </c>
      <c r="K114" s="25">
        <f t="shared" ref="K114" si="215">IFERROR(J114/J117,"-")</f>
        <v>5.699481865284974E-3</v>
      </c>
      <c r="L114" s="113">
        <f t="shared" si="135"/>
        <v>125874</v>
      </c>
      <c r="M114" s="81">
        <f t="shared" si="213"/>
        <v>6.8552910382649877E-4</v>
      </c>
      <c r="P114" s="41"/>
      <c r="Q114" s="41"/>
      <c r="R114" s="41"/>
    </row>
    <row r="115" spans="2:18" ht="24.95" customHeight="1">
      <c r="B115" s="222"/>
      <c r="C115" s="282"/>
      <c r="D115" s="297"/>
      <c r="E115" s="106">
        <v>4</v>
      </c>
      <c r="F115" s="109" t="s">
        <v>262</v>
      </c>
      <c r="G115" s="29" t="s">
        <v>263</v>
      </c>
      <c r="H115" s="175">
        <v>901822</v>
      </c>
      <c r="I115" s="25">
        <f t="shared" ref="I115" si="216">IFERROR(H115/H117,"-")</f>
        <v>1.5744372654518004E-3</v>
      </c>
      <c r="J115" s="113">
        <v>8</v>
      </c>
      <c r="K115" s="25">
        <f t="shared" ref="K115" si="217">IFERROR(J115/J117,"-")</f>
        <v>4.1450777202072537E-3</v>
      </c>
      <c r="L115" s="113">
        <f t="shared" si="135"/>
        <v>112727.75</v>
      </c>
      <c r="M115" s="81">
        <f t="shared" si="213"/>
        <v>4.9856662096472645E-4</v>
      </c>
      <c r="P115" s="41"/>
      <c r="Q115" s="41"/>
      <c r="R115" s="41"/>
    </row>
    <row r="116" spans="2:18" ht="24.95" customHeight="1">
      <c r="B116" s="222"/>
      <c r="C116" s="282"/>
      <c r="D116" s="297"/>
      <c r="E116" s="107">
        <v>5</v>
      </c>
      <c r="F116" s="110" t="s">
        <v>264</v>
      </c>
      <c r="G116" s="30" t="s">
        <v>265</v>
      </c>
      <c r="H116" s="176">
        <v>1560702</v>
      </c>
      <c r="I116" s="40">
        <f t="shared" ref="I116" si="218">IFERROR(H116/H117,"-")</f>
        <v>2.7247365766915818E-3</v>
      </c>
      <c r="J116" s="114">
        <v>14</v>
      </c>
      <c r="K116" s="40">
        <f t="shared" ref="K116" si="219">IFERROR(J116/J117,"-")</f>
        <v>7.2538860103626944E-3</v>
      </c>
      <c r="L116" s="114">
        <f t="shared" si="135"/>
        <v>111478.71428571429</v>
      </c>
      <c r="M116" s="82">
        <f t="shared" si="213"/>
        <v>8.7249158668827119E-4</v>
      </c>
      <c r="P116" s="41"/>
      <c r="Q116" s="41"/>
      <c r="R116" s="41"/>
    </row>
    <row r="117" spans="2:18" ht="24.95" customHeight="1">
      <c r="B117" s="223"/>
      <c r="C117" s="283"/>
      <c r="D117" s="298"/>
      <c r="E117" s="115" t="s">
        <v>107</v>
      </c>
      <c r="F117" s="118"/>
      <c r="G117" s="120"/>
      <c r="H117" s="177">
        <v>572790050</v>
      </c>
      <c r="I117" s="26" t="s">
        <v>196</v>
      </c>
      <c r="J117" s="142">
        <v>1930</v>
      </c>
      <c r="K117" s="26" t="s">
        <v>105</v>
      </c>
      <c r="L117" s="142">
        <f t="shared" si="135"/>
        <v>296782.40932642488</v>
      </c>
      <c r="M117" s="83">
        <f t="shared" si="213"/>
        <v>0.12027919730774024</v>
      </c>
      <c r="P117" s="41"/>
      <c r="Q117" s="41"/>
      <c r="R117" s="41"/>
    </row>
    <row r="118" spans="2:18" ht="24.95" customHeight="1">
      <c r="B118" s="247">
        <v>20</v>
      </c>
      <c r="C118" s="281" t="s">
        <v>95</v>
      </c>
      <c r="D118" s="285">
        <f t="shared" ref="D118" si="220">VLOOKUP(C118,$Q$4:$R$77,2,FALSE)</f>
        <v>25098</v>
      </c>
      <c r="E118" s="105">
        <v>1</v>
      </c>
      <c r="F118" s="108" t="s">
        <v>238</v>
      </c>
      <c r="G118" s="111" t="s">
        <v>239</v>
      </c>
      <c r="H118" s="174">
        <v>25156972</v>
      </c>
      <c r="I118" s="24">
        <f t="shared" ref="I118" si="221">IFERROR(H118/H123,"-")</f>
        <v>2.9122961001201212E-2</v>
      </c>
      <c r="J118" s="112">
        <v>127</v>
      </c>
      <c r="K118" s="24">
        <f t="shared" ref="K118" si="222">IFERROR(J118/J123,"-")</f>
        <v>4.5422031473533617E-2</v>
      </c>
      <c r="L118" s="112">
        <f t="shared" si="135"/>
        <v>198086.39370078739</v>
      </c>
      <c r="M118" s="84">
        <f>IFERROR(J118/$R$23,0)</f>
        <v>5.0601641565064942E-3</v>
      </c>
      <c r="P118" s="41"/>
      <c r="Q118" s="41"/>
      <c r="R118" s="41"/>
    </row>
    <row r="119" spans="2:18" ht="24.95" customHeight="1">
      <c r="B119" s="222"/>
      <c r="C119" s="282"/>
      <c r="D119" s="297"/>
      <c r="E119" s="106">
        <v>2</v>
      </c>
      <c r="F119" s="109" t="s">
        <v>226</v>
      </c>
      <c r="G119" s="28" t="s">
        <v>227</v>
      </c>
      <c r="H119" s="175">
        <v>33328712</v>
      </c>
      <c r="I119" s="25">
        <f t="shared" ref="I119" si="223">IFERROR(H119/H123,"-")</f>
        <v>3.8582973332254251E-2</v>
      </c>
      <c r="J119" s="113">
        <v>321</v>
      </c>
      <c r="K119" s="25">
        <f t="shared" ref="K119" si="224">IFERROR(J119/J123,"-")</f>
        <v>0.1148068669527897</v>
      </c>
      <c r="L119" s="113">
        <f t="shared" si="135"/>
        <v>103827.76323987539</v>
      </c>
      <c r="M119" s="81">
        <f t="shared" ref="M119:M123" si="225">IFERROR(J119/$R$23,0)</f>
        <v>1.2789863734162084E-2</v>
      </c>
      <c r="P119" s="41"/>
      <c r="Q119" s="41"/>
      <c r="R119" s="41"/>
    </row>
    <row r="120" spans="2:18" ht="24.95" customHeight="1">
      <c r="B120" s="222"/>
      <c r="C120" s="282"/>
      <c r="D120" s="297"/>
      <c r="E120" s="106">
        <v>3</v>
      </c>
      <c r="F120" s="109" t="s">
        <v>206</v>
      </c>
      <c r="G120" s="29" t="s">
        <v>207</v>
      </c>
      <c r="H120" s="175">
        <v>147539973</v>
      </c>
      <c r="I120" s="25">
        <f t="shared" ref="I120" si="226">IFERROR(H120/H123,"-")</f>
        <v>0.17079960496824817</v>
      </c>
      <c r="J120" s="113">
        <v>1448</v>
      </c>
      <c r="K120" s="25">
        <f t="shared" ref="K120" si="227">IFERROR(J120/J123,"-")</f>
        <v>0.51788268955650929</v>
      </c>
      <c r="L120" s="113">
        <f t="shared" si="135"/>
        <v>101892.24654696132</v>
      </c>
      <c r="M120" s="81">
        <f t="shared" si="225"/>
        <v>5.7693840146625229E-2</v>
      </c>
      <c r="P120" s="41"/>
      <c r="Q120" s="41"/>
      <c r="R120" s="41"/>
    </row>
    <row r="121" spans="2:18" ht="24.95" customHeight="1">
      <c r="B121" s="222"/>
      <c r="C121" s="282"/>
      <c r="D121" s="297"/>
      <c r="E121" s="106">
        <v>4</v>
      </c>
      <c r="F121" s="109" t="s">
        <v>224</v>
      </c>
      <c r="G121" s="29" t="s">
        <v>225</v>
      </c>
      <c r="H121" s="175">
        <v>35076301</v>
      </c>
      <c r="I121" s="25">
        <f t="shared" ref="I121" si="228">IFERROR(H121/H123,"-")</f>
        <v>4.0606069207748653E-2</v>
      </c>
      <c r="J121" s="113">
        <v>379</v>
      </c>
      <c r="K121" s="25">
        <f t="shared" ref="K121" si="229">IFERROR(J121/J123,"-")</f>
        <v>0.13555078683834049</v>
      </c>
      <c r="L121" s="113">
        <f t="shared" si="135"/>
        <v>92549.60686015831</v>
      </c>
      <c r="M121" s="81">
        <f t="shared" si="225"/>
        <v>1.510080484500757E-2</v>
      </c>
      <c r="P121" s="41"/>
      <c r="Q121" s="41"/>
      <c r="R121" s="41"/>
    </row>
    <row r="122" spans="2:18" ht="24.95" customHeight="1">
      <c r="B122" s="222"/>
      <c r="C122" s="282"/>
      <c r="D122" s="297"/>
      <c r="E122" s="107">
        <v>5</v>
      </c>
      <c r="F122" s="110" t="s">
        <v>222</v>
      </c>
      <c r="G122" s="30" t="s">
        <v>223</v>
      </c>
      <c r="H122" s="176">
        <v>29804094</v>
      </c>
      <c r="I122" s="40">
        <f t="shared" ref="I122" si="230">IFERROR(H122/H123,"-")</f>
        <v>3.4502700374199849E-2</v>
      </c>
      <c r="J122" s="114">
        <v>342</v>
      </c>
      <c r="K122" s="40">
        <f t="shared" ref="K122" si="231">IFERROR(J122/J123,"-")</f>
        <v>0.12231759656652361</v>
      </c>
      <c r="L122" s="114">
        <f t="shared" si="135"/>
        <v>87146.473684210519</v>
      </c>
      <c r="M122" s="82">
        <f t="shared" si="225"/>
        <v>1.3626583791537174E-2</v>
      </c>
      <c r="P122" s="41"/>
      <c r="Q122" s="41"/>
      <c r="R122" s="41"/>
    </row>
    <row r="123" spans="2:18" ht="24.95" customHeight="1">
      <c r="B123" s="223"/>
      <c r="C123" s="283"/>
      <c r="D123" s="298"/>
      <c r="E123" s="115" t="s">
        <v>107</v>
      </c>
      <c r="F123" s="118"/>
      <c r="G123" s="120"/>
      <c r="H123" s="177">
        <v>863819170</v>
      </c>
      <c r="I123" s="26" t="s">
        <v>196</v>
      </c>
      <c r="J123" s="142">
        <v>2796</v>
      </c>
      <c r="K123" s="26" t="s">
        <v>105</v>
      </c>
      <c r="L123" s="142">
        <f t="shared" si="135"/>
        <v>308948.20100143063</v>
      </c>
      <c r="M123" s="83">
        <f t="shared" si="225"/>
        <v>0.1114032990676548</v>
      </c>
      <c r="P123" s="41"/>
      <c r="Q123" s="41"/>
      <c r="R123" s="41"/>
    </row>
    <row r="124" spans="2:18" ht="24.95" customHeight="1">
      <c r="B124" s="247">
        <v>21</v>
      </c>
      <c r="C124" s="281" t="s">
        <v>96</v>
      </c>
      <c r="D124" s="285">
        <f t="shared" ref="D124" si="232">VLOOKUP(C124,$Q$4:$R$77,2,FALSE)</f>
        <v>16365</v>
      </c>
      <c r="E124" s="105">
        <v>1</v>
      </c>
      <c r="F124" s="108" t="s">
        <v>236</v>
      </c>
      <c r="G124" s="111" t="s">
        <v>237</v>
      </c>
      <c r="H124" s="174">
        <v>2356383</v>
      </c>
      <c r="I124" s="24">
        <f t="shared" ref="I124" si="233">IFERROR(H124/H129,"-")</f>
        <v>3.5725242280792695E-3</v>
      </c>
      <c r="J124" s="112">
        <v>3</v>
      </c>
      <c r="K124" s="24">
        <f t="shared" ref="K124" si="234">IFERROR(J124/J129,"-")</f>
        <v>1.6357688113413304E-3</v>
      </c>
      <c r="L124" s="112">
        <f t="shared" si="135"/>
        <v>785461</v>
      </c>
      <c r="M124" s="84">
        <f>IFERROR(J124/$R$24,0)</f>
        <v>1.8331805682859762E-4</v>
      </c>
      <c r="P124" s="41"/>
      <c r="Q124" s="41"/>
      <c r="R124" s="41"/>
    </row>
    <row r="125" spans="2:18" ht="24.95" customHeight="1">
      <c r="B125" s="222"/>
      <c r="C125" s="282"/>
      <c r="D125" s="297"/>
      <c r="E125" s="106">
        <v>2</v>
      </c>
      <c r="F125" s="109" t="s">
        <v>242</v>
      </c>
      <c r="G125" s="28" t="s">
        <v>243</v>
      </c>
      <c r="H125" s="175">
        <v>1532166</v>
      </c>
      <c r="I125" s="25">
        <f t="shared" ref="I125" si="235">IFERROR(H125/H129,"-")</f>
        <v>2.322924650381242E-3</v>
      </c>
      <c r="J125" s="113">
        <v>8</v>
      </c>
      <c r="K125" s="25">
        <f t="shared" ref="K125" si="236">IFERROR(J125/J129,"-")</f>
        <v>4.3620501635768813E-3</v>
      </c>
      <c r="L125" s="113">
        <f t="shared" si="135"/>
        <v>191520.75</v>
      </c>
      <c r="M125" s="81">
        <f t="shared" ref="M125:M129" si="237">IFERROR(J125/$R$24,0)</f>
        <v>4.8884815154292703E-4</v>
      </c>
      <c r="P125" s="41"/>
      <c r="Q125" s="41"/>
      <c r="R125" s="41"/>
    </row>
    <row r="126" spans="2:18" ht="24.95" customHeight="1">
      <c r="B126" s="222"/>
      <c r="C126" s="282"/>
      <c r="D126" s="297"/>
      <c r="E126" s="106">
        <v>3</v>
      </c>
      <c r="F126" s="109" t="s">
        <v>238</v>
      </c>
      <c r="G126" s="29" t="s">
        <v>239</v>
      </c>
      <c r="H126" s="175">
        <v>13884611</v>
      </c>
      <c r="I126" s="25">
        <f t="shared" ref="I126" si="238">IFERROR(H126/H129,"-")</f>
        <v>2.1050529219976521E-2</v>
      </c>
      <c r="J126" s="113">
        <v>81</v>
      </c>
      <c r="K126" s="25">
        <f t="shared" ref="K126" si="239">IFERROR(J126/J129,"-")</f>
        <v>4.4165757906215922E-2</v>
      </c>
      <c r="L126" s="113">
        <f t="shared" si="135"/>
        <v>171414.95061728396</v>
      </c>
      <c r="M126" s="81">
        <f t="shared" si="237"/>
        <v>4.949587534372136E-3</v>
      </c>
      <c r="P126" s="41"/>
      <c r="Q126" s="41"/>
      <c r="R126" s="41"/>
    </row>
    <row r="127" spans="2:18" ht="24.95" customHeight="1">
      <c r="B127" s="222"/>
      <c r="C127" s="282"/>
      <c r="D127" s="297"/>
      <c r="E127" s="106">
        <v>4</v>
      </c>
      <c r="F127" s="109" t="s">
        <v>224</v>
      </c>
      <c r="G127" s="29" t="s">
        <v>225</v>
      </c>
      <c r="H127" s="175">
        <v>31910308</v>
      </c>
      <c r="I127" s="25">
        <f t="shared" ref="I127" si="240">IFERROR(H127/H129,"-")</f>
        <v>4.8379379946074871E-2</v>
      </c>
      <c r="J127" s="113">
        <v>223</v>
      </c>
      <c r="K127" s="25">
        <f t="shared" ref="K127" si="241">IFERROR(J127/J129,"-")</f>
        <v>0.12159214830970556</v>
      </c>
      <c r="L127" s="113">
        <f t="shared" si="135"/>
        <v>143095.55156950673</v>
      </c>
      <c r="M127" s="81">
        <f t="shared" si="237"/>
        <v>1.362664222425909E-2</v>
      </c>
      <c r="P127" s="41"/>
      <c r="Q127" s="41"/>
      <c r="R127" s="41"/>
    </row>
    <row r="128" spans="2:18" ht="24.95" customHeight="1">
      <c r="B128" s="222"/>
      <c r="C128" s="282"/>
      <c r="D128" s="297"/>
      <c r="E128" s="107">
        <v>5</v>
      </c>
      <c r="F128" s="110" t="s">
        <v>222</v>
      </c>
      <c r="G128" s="30" t="s">
        <v>223</v>
      </c>
      <c r="H128" s="176">
        <v>32499141</v>
      </c>
      <c r="I128" s="40">
        <f t="shared" ref="I128" si="242">IFERROR(H128/H129,"-")</f>
        <v>4.9272112646485886E-2</v>
      </c>
      <c r="J128" s="114">
        <v>231</v>
      </c>
      <c r="K128" s="40">
        <f t="shared" ref="K128" si="243">IFERROR(J128/J129,"-")</f>
        <v>0.12595419847328243</v>
      </c>
      <c r="L128" s="114">
        <f t="shared" si="135"/>
        <v>140688.92207792209</v>
      </c>
      <c r="M128" s="82">
        <f t="shared" si="237"/>
        <v>1.4115490375802016E-2</v>
      </c>
      <c r="P128" s="41"/>
      <c r="Q128" s="41"/>
      <c r="R128" s="41"/>
    </row>
    <row r="129" spans="2:18" ht="24.95" customHeight="1">
      <c r="B129" s="223"/>
      <c r="C129" s="283"/>
      <c r="D129" s="298"/>
      <c r="E129" s="115" t="s">
        <v>107</v>
      </c>
      <c r="F129" s="118"/>
      <c r="G129" s="120"/>
      <c r="H129" s="177">
        <v>659584890</v>
      </c>
      <c r="I129" s="26" t="s">
        <v>196</v>
      </c>
      <c r="J129" s="142">
        <v>1834</v>
      </c>
      <c r="K129" s="26" t="s">
        <v>105</v>
      </c>
      <c r="L129" s="142">
        <f t="shared" si="135"/>
        <v>359642.7971646674</v>
      </c>
      <c r="M129" s="83">
        <f t="shared" si="237"/>
        <v>0.11206843874121601</v>
      </c>
      <c r="P129" s="41"/>
      <c r="Q129" s="41"/>
      <c r="R129" s="41"/>
    </row>
    <row r="130" spans="2:18" ht="24.95" customHeight="1">
      <c r="B130" s="247">
        <v>22</v>
      </c>
      <c r="C130" s="281" t="s">
        <v>57</v>
      </c>
      <c r="D130" s="285">
        <f t="shared" ref="D130" si="244">VLOOKUP(C130,$Q$4:$R$77,2,FALSE)</f>
        <v>21781</v>
      </c>
      <c r="E130" s="105">
        <v>1</v>
      </c>
      <c r="F130" s="108" t="s">
        <v>236</v>
      </c>
      <c r="G130" s="111" t="s">
        <v>237</v>
      </c>
      <c r="H130" s="174">
        <v>3319450</v>
      </c>
      <c r="I130" s="24">
        <f t="shared" ref="I130" si="245">IFERROR(H130/H135,"-")</f>
        <v>5.2670117681048066E-3</v>
      </c>
      <c r="J130" s="112">
        <v>5</v>
      </c>
      <c r="K130" s="24">
        <f t="shared" ref="K130" si="246">IFERROR(J130/J135,"-")</f>
        <v>2.331002331002331E-3</v>
      </c>
      <c r="L130" s="112">
        <f t="shared" si="135"/>
        <v>663890</v>
      </c>
      <c r="M130" s="84">
        <f>IFERROR(J130/$R$25,0)</f>
        <v>2.295578715394151E-4</v>
      </c>
      <c r="P130" s="41"/>
      <c r="Q130" s="41"/>
      <c r="R130" s="41"/>
    </row>
    <row r="131" spans="2:18" ht="24.95" customHeight="1">
      <c r="B131" s="222"/>
      <c r="C131" s="282"/>
      <c r="D131" s="297"/>
      <c r="E131" s="106">
        <v>2</v>
      </c>
      <c r="F131" s="109" t="s">
        <v>238</v>
      </c>
      <c r="G131" s="28" t="s">
        <v>239</v>
      </c>
      <c r="H131" s="175">
        <v>18500340</v>
      </c>
      <c r="I131" s="25">
        <f t="shared" ref="I131" si="247">IFERROR(H131/H135,"-")</f>
        <v>2.9354714935890005E-2</v>
      </c>
      <c r="J131" s="113">
        <v>104</v>
      </c>
      <c r="K131" s="25">
        <f t="shared" ref="K131" si="248">IFERROR(J131/J135,"-")</f>
        <v>4.8484848484848485E-2</v>
      </c>
      <c r="L131" s="113">
        <f t="shared" si="135"/>
        <v>177887.88461538462</v>
      </c>
      <c r="M131" s="81">
        <f t="shared" ref="M131:M135" si="249">IFERROR(J131/$R$25,0)</f>
        <v>4.7748037280198339E-3</v>
      </c>
      <c r="P131" s="41"/>
      <c r="Q131" s="41"/>
      <c r="R131" s="41"/>
    </row>
    <row r="132" spans="2:18" ht="24.95" customHeight="1">
      <c r="B132" s="222"/>
      <c r="C132" s="282"/>
      <c r="D132" s="297"/>
      <c r="E132" s="106">
        <v>3</v>
      </c>
      <c r="F132" s="109" t="s">
        <v>242</v>
      </c>
      <c r="G132" s="29" t="s">
        <v>243</v>
      </c>
      <c r="H132" s="175">
        <v>1761904</v>
      </c>
      <c r="I132" s="25">
        <f t="shared" ref="I132" si="250">IFERROR(H132/H135,"-")</f>
        <v>2.7956345485760986E-3</v>
      </c>
      <c r="J132" s="113">
        <v>11</v>
      </c>
      <c r="K132" s="25">
        <f t="shared" ref="K132" si="251">IFERROR(J132/J135,"-")</f>
        <v>5.1282051282051282E-3</v>
      </c>
      <c r="L132" s="113">
        <f t="shared" si="135"/>
        <v>160173.09090909091</v>
      </c>
      <c r="M132" s="81">
        <f t="shared" si="249"/>
        <v>5.0502731738671317E-4</v>
      </c>
      <c r="P132" s="41"/>
      <c r="Q132" s="41"/>
      <c r="R132" s="41"/>
    </row>
    <row r="133" spans="2:18" ht="24.95" customHeight="1">
      <c r="B133" s="222"/>
      <c r="C133" s="282"/>
      <c r="D133" s="297"/>
      <c r="E133" s="106">
        <v>4</v>
      </c>
      <c r="F133" s="109" t="s">
        <v>258</v>
      </c>
      <c r="G133" s="29" t="s">
        <v>259</v>
      </c>
      <c r="H133" s="175">
        <v>745576</v>
      </c>
      <c r="I133" s="25">
        <f t="shared" ref="I133" si="252">IFERROR(H133/H135,"-")</f>
        <v>1.183014525302839E-3</v>
      </c>
      <c r="J133" s="113">
        <v>5</v>
      </c>
      <c r="K133" s="25">
        <f t="shared" ref="K133" si="253">IFERROR(J133/J135,"-")</f>
        <v>2.331002331002331E-3</v>
      </c>
      <c r="L133" s="113">
        <f t="shared" si="135"/>
        <v>149115.20000000001</v>
      </c>
      <c r="M133" s="81">
        <f t="shared" si="249"/>
        <v>2.295578715394151E-4</v>
      </c>
      <c r="P133" s="41"/>
      <c r="Q133" s="41"/>
      <c r="R133" s="41"/>
    </row>
    <row r="134" spans="2:18" ht="24.95" customHeight="1">
      <c r="B134" s="222"/>
      <c r="C134" s="282"/>
      <c r="D134" s="297"/>
      <c r="E134" s="107">
        <v>5</v>
      </c>
      <c r="F134" s="110" t="s">
        <v>224</v>
      </c>
      <c r="G134" s="30" t="s">
        <v>225</v>
      </c>
      <c r="H134" s="176">
        <v>31031734</v>
      </c>
      <c r="I134" s="40">
        <f t="shared" ref="I134" si="254">IFERROR(H134/H135,"-")</f>
        <v>4.9238430511891439E-2</v>
      </c>
      <c r="J134" s="114">
        <v>294</v>
      </c>
      <c r="K134" s="40">
        <f t="shared" ref="K134" si="255">IFERROR(J134/J135,"-")</f>
        <v>0.13706293706293707</v>
      </c>
      <c r="L134" s="114">
        <f t="shared" si="135"/>
        <v>105550.11564625851</v>
      </c>
      <c r="M134" s="82">
        <f t="shared" si="249"/>
        <v>1.3498002846517606E-2</v>
      </c>
      <c r="P134" s="41"/>
      <c r="Q134" s="41"/>
      <c r="R134" s="41"/>
    </row>
    <row r="135" spans="2:18" ht="24.95" customHeight="1">
      <c r="B135" s="223"/>
      <c r="C135" s="283"/>
      <c r="D135" s="298"/>
      <c r="E135" s="115" t="s">
        <v>107</v>
      </c>
      <c r="F135" s="118"/>
      <c r="G135" s="120"/>
      <c r="H135" s="177">
        <v>630234020</v>
      </c>
      <c r="I135" s="26" t="s">
        <v>196</v>
      </c>
      <c r="J135" s="142">
        <v>2145</v>
      </c>
      <c r="K135" s="26" t="s">
        <v>105</v>
      </c>
      <c r="L135" s="142">
        <f t="shared" si="135"/>
        <v>293815.39393939392</v>
      </c>
      <c r="M135" s="83">
        <f t="shared" si="249"/>
        <v>9.8480326890409073E-2</v>
      </c>
      <c r="P135" s="41"/>
      <c r="Q135" s="41"/>
      <c r="R135" s="41"/>
    </row>
    <row r="136" spans="2:18" ht="24.95" customHeight="1">
      <c r="B136" s="247">
        <v>23</v>
      </c>
      <c r="C136" s="281" t="s">
        <v>97</v>
      </c>
      <c r="D136" s="285">
        <f t="shared" ref="D136" si="256">VLOOKUP(C136,$Q$4:$R$77,2,FALSE)</f>
        <v>33821</v>
      </c>
      <c r="E136" s="105">
        <v>1</v>
      </c>
      <c r="F136" s="108" t="s">
        <v>236</v>
      </c>
      <c r="G136" s="111" t="s">
        <v>237</v>
      </c>
      <c r="H136" s="174">
        <v>1875964</v>
      </c>
      <c r="I136" s="24">
        <f t="shared" ref="I136" si="257">IFERROR(H136/H141,"-")</f>
        <v>1.2800481634869586E-3</v>
      </c>
      <c r="J136" s="112">
        <v>5</v>
      </c>
      <c r="K136" s="24">
        <f t="shared" ref="K136" si="258">IFERROR(J136/J141,"-")</f>
        <v>1.2224938875305623E-3</v>
      </c>
      <c r="L136" s="112">
        <f t="shared" si="135"/>
        <v>375192.8</v>
      </c>
      <c r="M136" s="84">
        <f>IFERROR(J136/$R$26,0)</f>
        <v>1.4783714260370776E-4</v>
      </c>
      <c r="P136" s="41"/>
      <c r="Q136" s="41"/>
      <c r="R136" s="41"/>
    </row>
    <row r="137" spans="2:18" ht="24.95" customHeight="1">
      <c r="B137" s="222"/>
      <c r="C137" s="282"/>
      <c r="D137" s="297"/>
      <c r="E137" s="106">
        <v>2</v>
      </c>
      <c r="F137" s="109" t="s">
        <v>238</v>
      </c>
      <c r="G137" s="28" t="s">
        <v>239</v>
      </c>
      <c r="H137" s="175">
        <v>55409135</v>
      </c>
      <c r="I137" s="25">
        <f t="shared" ref="I137" si="259">IFERROR(H137/H141,"-")</f>
        <v>3.7807954468822937E-2</v>
      </c>
      <c r="J137" s="113">
        <v>210</v>
      </c>
      <c r="K137" s="25">
        <f t="shared" ref="K137" si="260">IFERROR(J137/J141,"-")</f>
        <v>5.1344743276283619E-2</v>
      </c>
      <c r="L137" s="113">
        <f t="shared" si="135"/>
        <v>263853.02380952379</v>
      </c>
      <c r="M137" s="81">
        <f t="shared" ref="M137:M141" si="261">IFERROR(J137/$R$26,0)</f>
        <v>6.2091599893557255E-3</v>
      </c>
      <c r="P137" s="41"/>
      <c r="Q137" s="41"/>
      <c r="R137" s="41"/>
    </row>
    <row r="138" spans="2:18" ht="24.95" customHeight="1">
      <c r="B138" s="222"/>
      <c r="C138" s="282"/>
      <c r="D138" s="297"/>
      <c r="E138" s="106">
        <v>3</v>
      </c>
      <c r="F138" s="109" t="s">
        <v>230</v>
      </c>
      <c r="G138" s="29" t="s">
        <v>231</v>
      </c>
      <c r="H138" s="175">
        <v>28161404</v>
      </c>
      <c r="I138" s="25">
        <f t="shared" ref="I138" si="262">IFERROR(H138/H141,"-")</f>
        <v>1.9215695755043428E-2</v>
      </c>
      <c r="J138" s="113">
        <v>153</v>
      </c>
      <c r="K138" s="25">
        <f t="shared" ref="K138" si="263">IFERROR(J138/J141,"-")</f>
        <v>3.7408312958435205E-2</v>
      </c>
      <c r="L138" s="113">
        <f t="shared" ref="L138:L201" si="264">IFERROR(H138/J138,"-")</f>
        <v>184061.46405228757</v>
      </c>
      <c r="M138" s="81">
        <f t="shared" si="261"/>
        <v>4.5238165636734577E-3</v>
      </c>
      <c r="P138" s="41"/>
      <c r="Q138" s="41"/>
      <c r="R138" s="41"/>
    </row>
    <row r="139" spans="2:18" ht="24.95" customHeight="1">
      <c r="B139" s="222"/>
      <c r="C139" s="282"/>
      <c r="D139" s="297"/>
      <c r="E139" s="106">
        <v>4</v>
      </c>
      <c r="F139" s="109" t="s">
        <v>268</v>
      </c>
      <c r="G139" s="29" t="s">
        <v>269</v>
      </c>
      <c r="H139" s="175">
        <v>33602015</v>
      </c>
      <c r="I139" s="25">
        <f t="shared" ref="I139" si="265">IFERROR(H139/H141,"-")</f>
        <v>2.2928050639677112E-2</v>
      </c>
      <c r="J139" s="113">
        <v>244</v>
      </c>
      <c r="K139" s="25">
        <f t="shared" ref="K139" si="266">IFERROR(J139/J141,"-")</f>
        <v>5.9657701711491443E-2</v>
      </c>
      <c r="L139" s="113">
        <f t="shared" si="264"/>
        <v>137713.17622950819</v>
      </c>
      <c r="M139" s="81">
        <f t="shared" si="261"/>
        <v>7.2144525590609387E-3</v>
      </c>
      <c r="P139" s="41"/>
      <c r="Q139" s="41"/>
      <c r="R139" s="41"/>
    </row>
    <row r="140" spans="2:18" ht="24.95" customHeight="1">
      <c r="B140" s="222"/>
      <c r="C140" s="282"/>
      <c r="D140" s="297"/>
      <c r="E140" s="107">
        <v>5</v>
      </c>
      <c r="F140" s="110" t="s">
        <v>270</v>
      </c>
      <c r="G140" s="30" t="s">
        <v>271</v>
      </c>
      <c r="H140" s="176">
        <v>19046149</v>
      </c>
      <c r="I140" s="40">
        <f t="shared" ref="I140" si="267">IFERROR(H140/H141,"-")</f>
        <v>1.2995978626961377E-2</v>
      </c>
      <c r="J140" s="114">
        <v>144</v>
      </c>
      <c r="K140" s="40">
        <f t="shared" ref="K140" si="268">IFERROR(J140/J141,"-")</f>
        <v>3.5207823960880194E-2</v>
      </c>
      <c r="L140" s="114">
        <f t="shared" si="264"/>
        <v>132264.92361111112</v>
      </c>
      <c r="M140" s="82">
        <f t="shared" si="261"/>
        <v>4.2577097069867835E-3</v>
      </c>
      <c r="P140" s="41"/>
      <c r="Q140" s="41"/>
      <c r="R140" s="41"/>
    </row>
    <row r="141" spans="2:18" ht="24.95" customHeight="1">
      <c r="B141" s="223"/>
      <c r="C141" s="283"/>
      <c r="D141" s="298"/>
      <c r="E141" s="115" t="s">
        <v>107</v>
      </c>
      <c r="F141" s="118"/>
      <c r="G141" s="120"/>
      <c r="H141" s="177">
        <v>1465541730</v>
      </c>
      <c r="I141" s="26" t="s">
        <v>196</v>
      </c>
      <c r="J141" s="142">
        <v>4090</v>
      </c>
      <c r="K141" s="26" t="s">
        <v>105</v>
      </c>
      <c r="L141" s="142">
        <f t="shared" si="264"/>
        <v>358323.16136919317</v>
      </c>
      <c r="M141" s="83">
        <f t="shared" si="261"/>
        <v>0.12093078264983294</v>
      </c>
      <c r="P141" s="41"/>
      <c r="Q141" s="41"/>
      <c r="R141" s="41"/>
    </row>
    <row r="142" spans="2:18" ht="24.95" customHeight="1">
      <c r="B142" s="247">
        <v>24</v>
      </c>
      <c r="C142" s="281" t="s">
        <v>98</v>
      </c>
      <c r="D142" s="285">
        <f t="shared" ref="D142" si="269">VLOOKUP(C142,$Q$4:$R$77,2,FALSE)</f>
        <v>15444</v>
      </c>
      <c r="E142" s="105">
        <v>1</v>
      </c>
      <c r="F142" s="108" t="s">
        <v>236</v>
      </c>
      <c r="G142" s="111" t="s">
        <v>237</v>
      </c>
      <c r="H142" s="174">
        <v>1250793</v>
      </c>
      <c r="I142" s="24">
        <f t="shared" ref="I142" si="270">IFERROR(H142/H147,"-")</f>
        <v>2.1930939561741001E-3</v>
      </c>
      <c r="J142" s="112">
        <v>5</v>
      </c>
      <c r="K142" s="24">
        <f t="shared" ref="K142" si="271">IFERROR(J142/J147,"-")</f>
        <v>2.4703557312252965E-3</v>
      </c>
      <c r="L142" s="112">
        <f t="shared" si="264"/>
        <v>250158.6</v>
      </c>
      <c r="M142" s="84">
        <f>IFERROR(J142/$R$27,0)</f>
        <v>3.2375032375032373E-4</v>
      </c>
      <c r="P142" s="41"/>
      <c r="Q142" s="41"/>
      <c r="R142" s="41"/>
    </row>
    <row r="143" spans="2:18" ht="24.95" customHeight="1">
      <c r="B143" s="222"/>
      <c r="C143" s="282"/>
      <c r="D143" s="297"/>
      <c r="E143" s="106">
        <v>2</v>
      </c>
      <c r="F143" s="109" t="s">
        <v>238</v>
      </c>
      <c r="G143" s="28" t="s">
        <v>239</v>
      </c>
      <c r="H143" s="175">
        <v>15462897</v>
      </c>
      <c r="I143" s="25">
        <f t="shared" ref="I143" si="272">IFERROR(H143/H147,"-")</f>
        <v>2.7112068868024222E-2</v>
      </c>
      <c r="J143" s="113">
        <v>100</v>
      </c>
      <c r="K143" s="25">
        <f t="shared" ref="K143" si="273">IFERROR(J143/J147,"-")</f>
        <v>4.9407114624505928E-2</v>
      </c>
      <c r="L143" s="113">
        <f t="shared" si="264"/>
        <v>154628.97</v>
      </c>
      <c r="M143" s="81">
        <f t="shared" ref="M143:M147" si="274">IFERROR(J143/$R$27,0)</f>
        <v>6.4750064750064753E-3</v>
      </c>
      <c r="P143" s="41"/>
      <c r="Q143" s="41"/>
      <c r="R143" s="41"/>
    </row>
    <row r="144" spans="2:18" ht="24.95" customHeight="1">
      <c r="B144" s="222"/>
      <c r="C144" s="282"/>
      <c r="D144" s="297"/>
      <c r="E144" s="106">
        <v>3</v>
      </c>
      <c r="F144" s="109" t="s">
        <v>226</v>
      </c>
      <c r="G144" s="29" t="s">
        <v>227</v>
      </c>
      <c r="H144" s="175">
        <v>25574539</v>
      </c>
      <c r="I144" s="25">
        <f t="shared" ref="I144" si="275">IFERROR(H144/H147,"-")</f>
        <v>4.4841446116854512E-2</v>
      </c>
      <c r="J144" s="113">
        <v>253</v>
      </c>
      <c r="K144" s="25">
        <f t="shared" ref="K144" si="276">IFERROR(J144/J147,"-")</f>
        <v>0.125</v>
      </c>
      <c r="L144" s="113">
        <f t="shared" si="264"/>
        <v>101085.13438735178</v>
      </c>
      <c r="M144" s="81">
        <f t="shared" si="274"/>
        <v>1.6381766381766381E-2</v>
      </c>
      <c r="P144" s="41"/>
      <c r="Q144" s="41"/>
      <c r="R144" s="41"/>
    </row>
    <row r="145" spans="2:18" ht="24.95" customHeight="1">
      <c r="B145" s="222"/>
      <c r="C145" s="282"/>
      <c r="D145" s="297"/>
      <c r="E145" s="106">
        <v>4</v>
      </c>
      <c r="F145" s="109" t="s">
        <v>206</v>
      </c>
      <c r="G145" s="29" t="s">
        <v>207</v>
      </c>
      <c r="H145" s="175">
        <v>96689978</v>
      </c>
      <c r="I145" s="25">
        <f t="shared" ref="I145" si="277">IFERROR(H145/H147,"-")</f>
        <v>0.16953261360945152</v>
      </c>
      <c r="J145" s="113">
        <v>989</v>
      </c>
      <c r="K145" s="25">
        <f t="shared" ref="K145" si="278">IFERROR(J145/J147,"-")</f>
        <v>0.48863636363636365</v>
      </c>
      <c r="L145" s="113">
        <f t="shared" si="264"/>
        <v>97765.397371081897</v>
      </c>
      <c r="M145" s="81">
        <f t="shared" si="274"/>
        <v>6.4037814037814042E-2</v>
      </c>
      <c r="P145" s="41"/>
      <c r="Q145" s="41"/>
      <c r="R145" s="41"/>
    </row>
    <row r="146" spans="2:18" ht="24.95" customHeight="1">
      <c r="B146" s="222"/>
      <c r="C146" s="282"/>
      <c r="D146" s="297"/>
      <c r="E146" s="107">
        <v>5</v>
      </c>
      <c r="F146" s="110" t="s">
        <v>230</v>
      </c>
      <c r="G146" s="30" t="s">
        <v>231</v>
      </c>
      <c r="H146" s="176">
        <v>4911714</v>
      </c>
      <c r="I146" s="40">
        <f t="shared" ref="I146" si="279">IFERROR(H146/H147,"-")</f>
        <v>8.6120167668476827E-3</v>
      </c>
      <c r="J146" s="114">
        <v>53</v>
      </c>
      <c r="K146" s="40">
        <f t="shared" ref="K146" si="280">IFERROR(J146/J147,"-")</f>
        <v>2.6185770750988144E-2</v>
      </c>
      <c r="L146" s="114">
        <f t="shared" si="264"/>
        <v>92673.84905660378</v>
      </c>
      <c r="M146" s="82">
        <f t="shared" si="274"/>
        <v>3.4317534317534317E-3</v>
      </c>
      <c r="P146" s="41"/>
      <c r="Q146" s="41"/>
      <c r="R146" s="41"/>
    </row>
    <row r="147" spans="2:18" ht="24.95" customHeight="1">
      <c r="B147" s="223"/>
      <c r="C147" s="283"/>
      <c r="D147" s="298"/>
      <c r="E147" s="115" t="s">
        <v>107</v>
      </c>
      <c r="F147" s="118"/>
      <c r="G147" s="120"/>
      <c r="H147" s="177">
        <v>570332610</v>
      </c>
      <c r="I147" s="26" t="s">
        <v>196</v>
      </c>
      <c r="J147" s="142">
        <v>2024</v>
      </c>
      <c r="K147" s="26" t="s">
        <v>105</v>
      </c>
      <c r="L147" s="142">
        <f t="shared" si="264"/>
        <v>281784.88636363635</v>
      </c>
      <c r="M147" s="83">
        <f t="shared" si="274"/>
        <v>0.13105413105413105</v>
      </c>
      <c r="P147" s="41"/>
      <c r="Q147" s="41"/>
      <c r="R147" s="41"/>
    </row>
    <row r="148" spans="2:18" ht="24.95" customHeight="1">
      <c r="B148" s="247">
        <v>25</v>
      </c>
      <c r="C148" s="281" t="s">
        <v>99</v>
      </c>
      <c r="D148" s="285">
        <f t="shared" ref="D148" si="281">VLOOKUP(C148,$Q$4:$R$77,2,FALSE)</f>
        <v>10686</v>
      </c>
      <c r="E148" s="105">
        <v>1</v>
      </c>
      <c r="F148" s="108" t="s">
        <v>236</v>
      </c>
      <c r="G148" s="111" t="s">
        <v>237</v>
      </c>
      <c r="H148" s="174">
        <v>1752573</v>
      </c>
      <c r="I148" s="24">
        <f t="shared" ref="I148" si="282">IFERROR(H148/H153,"-")</f>
        <v>4.36699891354091E-3</v>
      </c>
      <c r="J148" s="112">
        <v>3</v>
      </c>
      <c r="K148" s="24">
        <f t="shared" ref="K148" si="283">IFERROR(J148/J153,"-")</f>
        <v>1.9854401058901389E-3</v>
      </c>
      <c r="L148" s="112">
        <f t="shared" si="264"/>
        <v>584191</v>
      </c>
      <c r="M148" s="84">
        <f>IFERROR(J148/$R$28,0)</f>
        <v>2.8074115665356543E-4</v>
      </c>
      <c r="P148" s="41"/>
      <c r="Q148" s="41"/>
      <c r="R148" s="41"/>
    </row>
    <row r="149" spans="2:18" ht="24.95" customHeight="1">
      <c r="B149" s="222"/>
      <c r="C149" s="282"/>
      <c r="D149" s="297"/>
      <c r="E149" s="106">
        <v>2</v>
      </c>
      <c r="F149" s="109" t="s">
        <v>238</v>
      </c>
      <c r="G149" s="28" t="s">
        <v>239</v>
      </c>
      <c r="H149" s="175">
        <v>16199651</v>
      </c>
      <c r="I149" s="25">
        <f t="shared" ref="I149" si="284">IFERROR(H149/H153,"-")</f>
        <v>4.0365712764456559E-2</v>
      </c>
      <c r="J149" s="113">
        <v>77</v>
      </c>
      <c r="K149" s="25">
        <f t="shared" ref="K149" si="285">IFERROR(J149/J153,"-")</f>
        <v>5.0959629384513566E-2</v>
      </c>
      <c r="L149" s="113">
        <f t="shared" si="264"/>
        <v>210385.07792207791</v>
      </c>
      <c r="M149" s="81">
        <f t="shared" ref="M149:M153" si="286">IFERROR(J149/$R$28,0)</f>
        <v>7.2056896874415121E-3</v>
      </c>
      <c r="P149" s="41"/>
      <c r="Q149" s="41"/>
      <c r="R149" s="41"/>
    </row>
    <row r="150" spans="2:18" ht="24.95" customHeight="1">
      <c r="B150" s="222"/>
      <c r="C150" s="282"/>
      <c r="D150" s="297"/>
      <c r="E150" s="106">
        <v>3</v>
      </c>
      <c r="F150" s="109" t="s">
        <v>230</v>
      </c>
      <c r="G150" s="29" t="s">
        <v>231</v>
      </c>
      <c r="H150" s="175">
        <v>3774072</v>
      </c>
      <c r="I150" s="25">
        <f t="shared" ref="I150" si="287">IFERROR(H150/H153,"-")</f>
        <v>9.4040980453454267E-3</v>
      </c>
      <c r="J150" s="113">
        <v>33</v>
      </c>
      <c r="K150" s="25">
        <f t="shared" ref="K150" si="288">IFERROR(J150/J153,"-")</f>
        <v>2.183984116479153E-2</v>
      </c>
      <c r="L150" s="113">
        <f t="shared" si="264"/>
        <v>114365.81818181818</v>
      </c>
      <c r="M150" s="81">
        <f t="shared" si="286"/>
        <v>3.0881527231892197E-3</v>
      </c>
      <c r="P150" s="41"/>
      <c r="Q150" s="41"/>
      <c r="R150" s="41"/>
    </row>
    <row r="151" spans="2:18" ht="24.95" customHeight="1">
      <c r="B151" s="222"/>
      <c r="C151" s="282"/>
      <c r="D151" s="297"/>
      <c r="E151" s="106">
        <v>4</v>
      </c>
      <c r="F151" s="109" t="s">
        <v>222</v>
      </c>
      <c r="G151" s="29" t="s">
        <v>223</v>
      </c>
      <c r="H151" s="175">
        <v>16647610</v>
      </c>
      <c r="I151" s="25">
        <f t="shared" ref="I151" si="289">IFERROR(H151/H153,"-")</f>
        <v>4.1481921028711954E-2</v>
      </c>
      <c r="J151" s="113">
        <v>161</v>
      </c>
      <c r="K151" s="25">
        <f t="shared" ref="K151" si="290">IFERROR(J151/J153,"-")</f>
        <v>0.10655195234943746</v>
      </c>
      <c r="L151" s="113">
        <f t="shared" si="264"/>
        <v>103401.30434782608</v>
      </c>
      <c r="M151" s="81">
        <f t="shared" si="286"/>
        <v>1.5066442073741344E-2</v>
      </c>
      <c r="P151" s="41"/>
      <c r="Q151" s="41"/>
      <c r="R151" s="41"/>
    </row>
    <row r="152" spans="2:18" ht="24.95" customHeight="1">
      <c r="B152" s="222"/>
      <c r="C152" s="282"/>
      <c r="D152" s="297"/>
      <c r="E152" s="107">
        <v>5</v>
      </c>
      <c r="F152" s="110" t="s">
        <v>206</v>
      </c>
      <c r="G152" s="30" t="s">
        <v>207</v>
      </c>
      <c r="H152" s="176">
        <v>57877851</v>
      </c>
      <c r="I152" s="40">
        <f t="shared" ref="I152" si="291">IFERROR(H152/H153,"-")</f>
        <v>0.14421796549135624</v>
      </c>
      <c r="J152" s="114">
        <v>703</v>
      </c>
      <c r="K152" s="40">
        <f t="shared" ref="K152" si="292">IFERROR(J152/J153,"-")</f>
        <v>0.46525479814692255</v>
      </c>
      <c r="L152" s="114">
        <f t="shared" si="264"/>
        <v>82329.802275960174</v>
      </c>
      <c r="M152" s="82">
        <f t="shared" si="286"/>
        <v>6.5787011042485494E-2</v>
      </c>
      <c r="P152" s="41"/>
      <c r="Q152" s="41"/>
      <c r="R152" s="41"/>
    </row>
    <row r="153" spans="2:18" ht="24.95" customHeight="1">
      <c r="B153" s="223"/>
      <c r="C153" s="283"/>
      <c r="D153" s="298"/>
      <c r="E153" s="115" t="s">
        <v>107</v>
      </c>
      <c r="F153" s="118"/>
      <c r="G153" s="120"/>
      <c r="H153" s="177">
        <v>401322060</v>
      </c>
      <c r="I153" s="26" t="s">
        <v>196</v>
      </c>
      <c r="J153" s="142">
        <v>1511</v>
      </c>
      <c r="K153" s="26" t="s">
        <v>105</v>
      </c>
      <c r="L153" s="142">
        <f t="shared" si="264"/>
        <v>265600.30443414958</v>
      </c>
      <c r="M153" s="83">
        <f t="shared" si="286"/>
        <v>0.14139996256784579</v>
      </c>
      <c r="P153" s="41"/>
      <c r="Q153" s="41"/>
      <c r="R153" s="41"/>
    </row>
    <row r="154" spans="2:18" ht="24.95" customHeight="1">
      <c r="B154" s="247">
        <v>26</v>
      </c>
      <c r="C154" s="281" t="s">
        <v>31</v>
      </c>
      <c r="D154" s="285">
        <f t="shared" ref="D154" si="293">VLOOKUP(C154,$Q$4:$R$77,2,FALSE)</f>
        <v>146909</v>
      </c>
      <c r="E154" s="105">
        <v>1</v>
      </c>
      <c r="F154" s="108" t="s">
        <v>238</v>
      </c>
      <c r="G154" s="111" t="s">
        <v>239</v>
      </c>
      <c r="H154" s="174">
        <v>169756369</v>
      </c>
      <c r="I154" s="24">
        <f t="shared" ref="I154" si="294">IFERROR(H154/H159,"-")</f>
        <v>3.2784990767359086E-2</v>
      </c>
      <c r="J154" s="112">
        <v>819</v>
      </c>
      <c r="K154" s="24">
        <f t="shared" ref="K154" si="295">IFERROR(J154/J159,"-")</f>
        <v>4.7746749839678193E-2</v>
      </c>
      <c r="L154" s="112">
        <f t="shared" si="264"/>
        <v>207272.73382173383</v>
      </c>
      <c r="M154" s="84">
        <f>IFERROR(J154/$R$29,0)</f>
        <v>5.5748796874255492E-3</v>
      </c>
      <c r="P154" s="41"/>
      <c r="Q154" s="41"/>
      <c r="R154" s="41"/>
    </row>
    <row r="155" spans="2:18" ht="24.95" customHeight="1">
      <c r="B155" s="222"/>
      <c r="C155" s="282"/>
      <c r="D155" s="297"/>
      <c r="E155" s="106">
        <v>2</v>
      </c>
      <c r="F155" s="109" t="s">
        <v>242</v>
      </c>
      <c r="G155" s="28" t="s">
        <v>243</v>
      </c>
      <c r="H155" s="175">
        <v>12946597</v>
      </c>
      <c r="I155" s="25">
        <f t="shared" ref="I155" si="296">IFERROR(H155/H159,"-")</f>
        <v>2.5003719484228532E-3</v>
      </c>
      <c r="J155" s="113">
        <v>86</v>
      </c>
      <c r="K155" s="25">
        <f t="shared" ref="K155" si="297">IFERROR(J155/J159,"-")</f>
        <v>5.0137002273654757E-3</v>
      </c>
      <c r="L155" s="113">
        <f t="shared" si="264"/>
        <v>150541.82558139536</v>
      </c>
      <c r="M155" s="81">
        <f t="shared" ref="M155:M159" si="298">IFERROR(J155/$R$29,0)</f>
        <v>5.8539640185420905E-4</v>
      </c>
      <c r="P155" s="41"/>
      <c r="Q155" s="41"/>
      <c r="R155" s="41"/>
    </row>
    <row r="156" spans="2:18" ht="24.95" customHeight="1">
      <c r="B156" s="222"/>
      <c r="C156" s="282"/>
      <c r="D156" s="297"/>
      <c r="E156" s="106">
        <v>3</v>
      </c>
      <c r="F156" s="109" t="s">
        <v>224</v>
      </c>
      <c r="G156" s="29" t="s">
        <v>225</v>
      </c>
      <c r="H156" s="175">
        <v>251387129</v>
      </c>
      <c r="I156" s="25">
        <f t="shared" ref="I156" si="299">IFERROR(H156/H159,"-")</f>
        <v>4.8550312143504366E-2</v>
      </c>
      <c r="J156" s="113">
        <v>1971</v>
      </c>
      <c r="K156" s="25">
        <f t="shared" ref="K156" si="300">IFERROR(J156/J159,"-")</f>
        <v>0.11490701335043432</v>
      </c>
      <c r="L156" s="113">
        <f t="shared" si="264"/>
        <v>127542.93708777271</v>
      </c>
      <c r="M156" s="81">
        <f t="shared" si="298"/>
        <v>1.3416468698309838E-2</v>
      </c>
      <c r="P156" s="41"/>
      <c r="Q156" s="41"/>
      <c r="R156" s="41"/>
    </row>
    <row r="157" spans="2:18" ht="24.95" customHeight="1">
      <c r="B157" s="222"/>
      <c r="C157" s="282"/>
      <c r="D157" s="297"/>
      <c r="E157" s="106">
        <v>4</v>
      </c>
      <c r="F157" s="109" t="s">
        <v>226</v>
      </c>
      <c r="G157" s="29" t="s">
        <v>227</v>
      </c>
      <c r="H157" s="175">
        <v>208316997</v>
      </c>
      <c r="I157" s="25">
        <f t="shared" ref="I157" si="301">IFERROR(H157/H159,"-")</f>
        <v>4.0232191955807975E-2</v>
      </c>
      <c r="J157" s="113">
        <v>2051</v>
      </c>
      <c r="K157" s="25">
        <f t="shared" ref="K157" si="302">IFERROR(J157/J159,"-")</f>
        <v>0.11957092053868128</v>
      </c>
      <c r="L157" s="113">
        <f t="shared" si="264"/>
        <v>101568.50170648465</v>
      </c>
      <c r="M157" s="81">
        <f t="shared" si="298"/>
        <v>1.3961023490732359E-2</v>
      </c>
      <c r="P157" s="41"/>
      <c r="Q157" s="41"/>
      <c r="R157" s="41"/>
    </row>
    <row r="158" spans="2:18" ht="24.95" customHeight="1">
      <c r="B158" s="222"/>
      <c r="C158" s="282"/>
      <c r="D158" s="297"/>
      <c r="E158" s="107">
        <v>5</v>
      </c>
      <c r="F158" s="110" t="s">
        <v>250</v>
      </c>
      <c r="G158" s="30" t="s">
        <v>251</v>
      </c>
      <c r="H158" s="176">
        <v>22265813</v>
      </c>
      <c r="I158" s="40">
        <f t="shared" ref="I158" si="303">IFERROR(H158/H159,"-")</f>
        <v>4.3001890175486963E-3</v>
      </c>
      <c r="J158" s="114">
        <v>221</v>
      </c>
      <c r="K158" s="40">
        <f t="shared" ref="K158" si="304">IFERROR(J158/J159,"-")</f>
        <v>1.288404360753221E-2</v>
      </c>
      <c r="L158" s="114">
        <f t="shared" si="264"/>
        <v>100750.28506787331</v>
      </c>
      <c r="M158" s="82">
        <f t="shared" si="298"/>
        <v>1.5043326140672117E-3</v>
      </c>
      <c r="P158" s="41"/>
      <c r="Q158" s="41"/>
      <c r="R158" s="41"/>
    </row>
    <row r="159" spans="2:18" ht="24.95" customHeight="1">
      <c r="B159" s="223"/>
      <c r="C159" s="283"/>
      <c r="D159" s="298"/>
      <c r="E159" s="115" t="s">
        <v>107</v>
      </c>
      <c r="F159" s="118"/>
      <c r="G159" s="120"/>
      <c r="H159" s="177">
        <v>5177868440</v>
      </c>
      <c r="I159" s="26" t="s">
        <v>196</v>
      </c>
      <c r="J159" s="142">
        <v>17153</v>
      </c>
      <c r="K159" s="26" t="s">
        <v>105</v>
      </c>
      <c r="L159" s="142">
        <f t="shared" si="264"/>
        <v>301863.72296391299</v>
      </c>
      <c r="M159" s="83">
        <f t="shared" si="298"/>
        <v>0.11675935443029359</v>
      </c>
      <c r="P159" s="41"/>
      <c r="Q159" s="41"/>
      <c r="R159" s="41"/>
    </row>
    <row r="160" spans="2:18" ht="24.95" customHeight="1">
      <c r="B160" s="247">
        <v>27</v>
      </c>
      <c r="C160" s="281" t="s">
        <v>32</v>
      </c>
      <c r="D160" s="285">
        <f t="shared" ref="D160" si="305">VLOOKUP(C160,$Q$4:$R$77,2,FALSE)</f>
        <v>24767</v>
      </c>
      <c r="E160" s="105">
        <v>1</v>
      </c>
      <c r="F160" s="108" t="s">
        <v>250</v>
      </c>
      <c r="G160" s="111" t="s">
        <v>251</v>
      </c>
      <c r="H160" s="174">
        <v>7843703</v>
      </c>
      <c r="I160" s="24">
        <f t="shared" ref="I160" si="306">IFERROR(H160/H165,"-")</f>
        <v>9.061281116813532E-3</v>
      </c>
      <c r="J160" s="112">
        <v>40</v>
      </c>
      <c r="K160" s="24">
        <f t="shared" ref="K160" si="307">IFERROR(J160/J165,"-")</f>
        <v>1.3495276653171391E-2</v>
      </c>
      <c r="L160" s="112">
        <f t="shared" si="264"/>
        <v>196092.57500000001</v>
      </c>
      <c r="M160" s="84">
        <f>IFERROR(J160/$R$30,0)</f>
        <v>1.615052287317802E-3</v>
      </c>
      <c r="P160" s="41"/>
      <c r="Q160" s="41"/>
      <c r="R160" s="41"/>
    </row>
    <row r="161" spans="2:18" ht="24.95" customHeight="1">
      <c r="B161" s="222"/>
      <c r="C161" s="282"/>
      <c r="D161" s="297"/>
      <c r="E161" s="106">
        <v>2</v>
      </c>
      <c r="F161" s="109" t="s">
        <v>238</v>
      </c>
      <c r="G161" s="28" t="s">
        <v>239</v>
      </c>
      <c r="H161" s="175">
        <v>20536823</v>
      </c>
      <c r="I161" s="25">
        <f t="shared" ref="I161" si="308">IFERROR(H161/H165,"-")</f>
        <v>2.3724754296439044E-2</v>
      </c>
      <c r="J161" s="113">
        <v>123</v>
      </c>
      <c r="K161" s="25">
        <f t="shared" ref="K161" si="309">IFERROR(J161/J165,"-")</f>
        <v>4.1497975708502027E-2</v>
      </c>
      <c r="L161" s="113">
        <f t="shared" si="264"/>
        <v>166966.0406504065</v>
      </c>
      <c r="M161" s="81">
        <f t="shared" ref="M161:M165" si="310">IFERROR(J161/$R$30,0)</f>
        <v>4.9662857835022405E-3</v>
      </c>
      <c r="P161" s="41"/>
      <c r="Q161" s="41"/>
      <c r="R161" s="41"/>
    </row>
    <row r="162" spans="2:18" ht="24.95" customHeight="1">
      <c r="B162" s="222"/>
      <c r="C162" s="282"/>
      <c r="D162" s="297"/>
      <c r="E162" s="106">
        <v>3</v>
      </c>
      <c r="F162" s="109" t="s">
        <v>242</v>
      </c>
      <c r="G162" s="29" t="s">
        <v>243</v>
      </c>
      <c r="H162" s="175">
        <v>1922228</v>
      </c>
      <c r="I162" s="25">
        <f t="shared" ref="I162" si="311">IFERROR(H162/H165,"-")</f>
        <v>2.2206154769769128E-3</v>
      </c>
      <c r="J162" s="113">
        <v>17</v>
      </c>
      <c r="K162" s="25">
        <f t="shared" ref="K162" si="312">IFERROR(J162/J165,"-")</f>
        <v>5.7354925775978411E-3</v>
      </c>
      <c r="L162" s="113">
        <f t="shared" si="264"/>
        <v>113072.23529411765</v>
      </c>
      <c r="M162" s="81">
        <f t="shared" si="310"/>
        <v>6.8639722211006585E-4</v>
      </c>
      <c r="P162" s="41"/>
      <c r="Q162" s="41"/>
      <c r="R162" s="41"/>
    </row>
    <row r="163" spans="2:18" ht="24.95" customHeight="1">
      <c r="B163" s="222"/>
      <c r="C163" s="282"/>
      <c r="D163" s="297"/>
      <c r="E163" s="106">
        <v>4</v>
      </c>
      <c r="F163" s="109" t="s">
        <v>246</v>
      </c>
      <c r="G163" s="29" t="s">
        <v>247</v>
      </c>
      <c r="H163" s="175">
        <v>13208126</v>
      </c>
      <c r="I163" s="25">
        <f t="shared" ref="I163" si="313">IFERROR(H163/H165,"-")</f>
        <v>1.5258423567579477E-2</v>
      </c>
      <c r="J163" s="113">
        <v>119</v>
      </c>
      <c r="K163" s="25">
        <f t="shared" ref="K163" si="314">IFERROR(J163/J165,"-")</f>
        <v>4.0148448043184883E-2</v>
      </c>
      <c r="L163" s="113">
        <f t="shared" si="264"/>
        <v>110992.65546218488</v>
      </c>
      <c r="M163" s="81">
        <f t="shared" si="310"/>
        <v>4.8047805547704603E-3</v>
      </c>
      <c r="P163" s="41"/>
      <c r="Q163" s="41"/>
      <c r="R163" s="41"/>
    </row>
    <row r="164" spans="2:18" ht="24.95" customHeight="1">
      <c r="B164" s="222"/>
      <c r="C164" s="282"/>
      <c r="D164" s="297"/>
      <c r="E164" s="107">
        <v>5</v>
      </c>
      <c r="F164" s="110" t="s">
        <v>224</v>
      </c>
      <c r="G164" s="30" t="s">
        <v>225</v>
      </c>
      <c r="H164" s="176">
        <v>39688568</v>
      </c>
      <c r="I164" s="40">
        <f t="shared" ref="I164" si="315">IFERROR(H164/H165,"-")</f>
        <v>4.5849424917257804E-2</v>
      </c>
      <c r="J164" s="114">
        <v>390</v>
      </c>
      <c r="K164" s="40">
        <f t="shared" ref="K164" si="316">IFERROR(J164/J165,"-")</f>
        <v>0.13157894736842105</v>
      </c>
      <c r="L164" s="114">
        <f t="shared" si="264"/>
        <v>101765.55897435898</v>
      </c>
      <c r="M164" s="82">
        <f t="shared" si="310"/>
        <v>1.574675980134857E-2</v>
      </c>
      <c r="P164" s="41"/>
      <c r="Q164" s="41"/>
      <c r="R164" s="41"/>
    </row>
    <row r="165" spans="2:18" ht="24.95" customHeight="1">
      <c r="B165" s="223"/>
      <c r="C165" s="283"/>
      <c r="D165" s="298"/>
      <c r="E165" s="115" t="s">
        <v>107</v>
      </c>
      <c r="F165" s="118"/>
      <c r="G165" s="120"/>
      <c r="H165" s="177">
        <v>865628480</v>
      </c>
      <c r="I165" s="26" t="s">
        <v>196</v>
      </c>
      <c r="J165" s="142">
        <v>2964</v>
      </c>
      <c r="K165" s="26" t="s">
        <v>105</v>
      </c>
      <c r="L165" s="142">
        <f t="shared" si="264"/>
        <v>292047.39541160595</v>
      </c>
      <c r="M165" s="83">
        <f t="shared" si="310"/>
        <v>0.11967537449024912</v>
      </c>
      <c r="P165" s="41"/>
      <c r="Q165" s="41"/>
      <c r="R165" s="41"/>
    </row>
    <row r="166" spans="2:18" ht="24.95" customHeight="1">
      <c r="B166" s="247">
        <v>28</v>
      </c>
      <c r="C166" s="281" t="s">
        <v>33</v>
      </c>
      <c r="D166" s="285">
        <f t="shared" ref="D166" si="317">VLOOKUP(C166,$Q$4:$R$77,2,FALSE)</f>
        <v>21008</v>
      </c>
      <c r="E166" s="105">
        <v>1</v>
      </c>
      <c r="F166" s="108" t="s">
        <v>238</v>
      </c>
      <c r="G166" s="111" t="s">
        <v>239</v>
      </c>
      <c r="H166" s="174">
        <v>22767978</v>
      </c>
      <c r="I166" s="24">
        <f t="shared" ref="I166" si="318">IFERROR(H166/H171,"-")</f>
        <v>3.3137299894862325E-2</v>
      </c>
      <c r="J166" s="112">
        <v>111</v>
      </c>
      <c r="K166" s="24">
        <f t="shared" ref="K166" si="319">IFERROR(J166/J171,"-")</f>
        <v>4.7334754797441363E-2</v>
      </c>
      <c r="L166" s="112">
        <f t="shared" si="264"/>
        <v>205116.91891891891</v>
      </c>
      <c r="M166" s="84">
        <f>IFERROR(J166/$R$31,0)</f>
        <v>5.2837014470677839E-3</v>
      </c>
      <c r="P166" s="41"/>
      <c r="Q166" s="41"/>
      <c r="R166" s="41"/>
    </row>
    <row r="167" spans="2:18" ht="24.95" customHeight="1">
      <c r="B167" s="222"/>
      <c r="C167" s="282"/>
      <c r="D167" s="297"/>
      <c r="E167" s="106">
        <v>2</v>
      </c>
      <c r="F167" s="109" t="s">
        <v>226</v>
      </c>
      <c r="G167" s="28" t="s">
        <v>227</v>
      </c>
      <c r="H167" s="175">
        <v>33492691</v>
      </c>
      <c r="I167" s="25">
        <f t="shared" ref="I167" si="320">IFERROR(H167/H171,"-")</f>
        <v>4.8746416829503099E-2</v>
      </c>
      <c r="J167" s="113">
        <v>299</v>
      </c>
      <c r="K167" s="25">
        <f t="shared" ref="K167" si="321">IFERROR(J167/J171,"-")</f>
        <v>0.12750533049040511</v>
      </c>
      <c r="L167" s="113">
        <f t="shared" si="264"/>
        <v>112015.6889632107</v>
      </c>
      <c r="M167" s="81">
        <f t="shared" ref="M167:M171" si="322">IFERROR(J167/$R$31,0)</f>
        <v>1.4232673267326733E-2</v>
      </c>
      <c r="P167" s="41"/>
      <c r="Q167" s="41"/>
      <c r="R167" s="41"/>
    </row>
    <row r="168" spans="2:18" ht="24.95" customHeight="1">
      <c r="B168" s="222"/>
      <c r="C168" s="282"/>
      <c r="D168" s="297"/>
      <c r="E168" s="106">
        <v>3</v>
      </c>
      <c r="F168" s="109" t="s">
        <v>224</v>
      </c>
      <c r="G168" s="29" t="s">
        <v>225</v>
      </c>
      <c r="H168" s="175">
        <v>32812939</v>
      </c>
      <c r="I168" s="25">
        <f t="shared" ref="I168" si="323">IFERROR(H168/H171,"-")</f>
        <v>4.7757082340593615E-2</v>
      </c>
      <c r="J168" s="113">
        <v>307</v>
      </c>
      <c r="K168" s="25">
        <f t="shared" ref="K168" si="324">IFERROR(J168/J171,"-")</f>
        <v>0.13091684434968018</v>
      </c>
      <c r="L168" s="113">
        <f t="shared" si="264"/>
        <v>106882.53745928338</v>
      </c>
      <c r="M168" s="81">
        <f t="shared" si="322"/>
        <v>1.4613480578827113E-2</v>
      </c>
      <c r="P168" s="41"/>
      <c r="Q168" s="41"/>
      <c r="R168" s="41"/>
    </row>
    <row r="169" spans="2:18" ht="24.95" customHeight="1">
      <c r="B169" s="222"/>
      <c r="C169" s="282"/>
      <c r="D169" s="297"/>
      <c r="E169" s="106">
        <v>4</v>
      </c>
      <c r="F169" s="109" t="s">
        <v>206</v>
      </c>
      <c r="G169" s="29" t="s">
        <v>207</v>
      </c>
      <c r="H169" s="175">
        <v>107440691</v>
      </c>
      <c r="I169" s="25">
        <f t="shared" ref="I169" si="325">IFERROR(H169/H171,"-")</f>
        <v>0.15637288469701768</v>
      </c>
      <c r="J169" s="113">
        <v>1093</v>
      </c>
      <c r="K169" s="25">
        <f t="shared" ref="K169" si="326">IFERROR(J169/J171,"-")</f>
        <v>0.46609808102345418</v>
      </c>
      <c r="L169" s="113">
        <f t="shared" si="264"/>
        <v>98298.893870082349</v>
      </c>
      <c r="M169" s="81">
        <f t="shared" si="322"/>
        <v>5.202779893373953E-2</v>
      </c>
      <c r="P169" s="41"/>
      <c r="Q169" s="41"/>
      <c r="R169" s="41"/>
    </row>
    <row r="170" spans="2:18" ht="24.95" customHeight="1">
      <c r="B170" s="222"/>
      <c r="C170" s="282"/>
      <c r="D170" s="297"/>
      <c r="E170" s="107">
        <v>5</v>
      </c>
      <c r="F170" s="110" t="s">
        <v>216</v>
      </c>
      <c r="G170" s="30" t="s">
        <v>217</v>
      </c>
      <c r="H170" s="176">
        <v>42085737</v>
      </c>
      <c r="I170" s="40">
        <f t="shared" ref="I170" si="327">IFERROR(H170/H171,"-")</f>
        <v>6.1253032143008194E-2</v>
      </c>
      <c r="J170" s="114">
        <v>498</v>
      </c>
      <c r="K170" s="40">
        <f t="shared" ref="K170" si="328">IFERROR(J170/J171,"-")</f>
        <v>0.21236673773987208</v>
      </c>
      <c r="L170" s="114">
        <f t="shared" si="264"/>
        <v>84509.512048192773</v>
      </c>
      <c r="M170" s="82">
        <f t="shared" si="322"/>
        <v>2.3705255140898704E-2</v>
      </c>
      <c r="P170" s="41"/>
      <c r="Q170" s="41"/>
      <c r="R170" s="41"/>
    </row>
    <row r="171" spans="2:18" ht="24.95" customHeight="1">
      <c r="B171" s="223"/>
      <c r="C171" s="283"/>
      <c r="D171" s="298"/>
      <c r="E171" s="115" t="s">
        <v>107</v>
      </c>
      <c r="F171" s="118"/>
      <c r="G171" s="120"/>
      <c r="H171" s="177">
        <v>687080060</v>
      </c>
      <c r="I171" s="26" t="s">
        <v>196</v>
      </c>
      <c r="J171" s="142">
        <v>2345</v>
      </c>
      <c r="K171" s="26" t="s">
        <v>105</v>
      </c>
      <c r="L171" s="142">
        <f t="shared" si="264"/>
        <v>292997.89339019189</v>
      </c>
      <c r="M171" s="83">
        <f t="shared" si="322"/>
        <v>0.11162414318354913</v>
      </c>
      <c r="P171" s="41"/>
      <c r="Q171" s="41"/>
      <c r="R171" s="41"/>
    </row>
    <row r="172" spans="2:18" ht="24.95" customHeight="1">
      <c r="B172" s="247">
        <v>29</v>
      </c>
      <c r="C172" s="281" t="s">
        <v>34</v>
      </c>
      <c r="D172" s="285">
        <f t="shared" ref="D172" si="329">VLOOKUP(C172,$Q$4:$R$77,2,FALSE)</f>
        <v>17258</v>
      </c>
      <c r="E172" s="105">
        <v>1</v>
      </c>
      <c r="F172" s="108" t="s">
        <v>238</v>
      </c>
      <c r="G172" s="111" t="s">
        <v>239</v>
      </c>
      <c r="H172" s="174">
        <v>14965754</v>
      </c>
      <c r="I172" s="24">
        <f t="shared" ref="I172" si="330">IFERROR(H172/H177,"-")</f>
        <v>2.7068191404161546E-2</v>
      </c>
      <c r="J172" s="112">
        <v>89</v>
      </c>
      <c r="K172" s="24">
        <f t="shared" ref="K172" si="331">IFERROR(J172/J177,"-")</f>
        <v>4.6042421107087429E-2</v>
      </c>
      <c r="L172" s="112">
        <f t="shared" si="264"/>
        <v>168154.53932584269</v>
      </c>
      <c r="M172" s="84">
        <f>IFERROR(J172/$R$32,0)</f>
        <v>5.1570286244060721E-3</v>
      </c>
      <c r="P172" s="41"/>
      <c r="Q172" s="41"/>
      <c r="R172" s="41"/>
    </row>
    <row r="173" spans="2:18" ht="24.95" customHeight="1">
      <c r="B173" s="222"/>
      <c r="C173" s="282"/>
      <c r="D173" s="297"/>
      <c r="E173" s="106">
        <v>2</v>
      </c>
      <c r="F173" s="109" t="s">
        <v>224</v>
      </c>
      <c r="G173" s="28" t="s">
        <v>225</v>
      </c>
      <c r="H173" s="175">
        <v>30645699</v>
      </c>
      <c r="I173" s="25">
        <f t="shared" ref="I173" si="332">IFERROR(H173/H177,"-")</f>
        <v>5.5428122515332141E-2</v>
      </c>
      <c r="J173" s="113">
        <v>221</v>
      </c>
      <c r="K173" s="25">
        <f t="shared" ref="K173" si="333">IFERROR(J173/J177,"-")</f>
        <v>0.11433005690636316</v>
      </c>
      <c r="L173" s="113">
        <f t="shared" si="264"/>
        <v>138668.32126696833</v>
      </c>
      <c r="M173" s="81">
        <f t="shared" ref="M173:M177" si="334">IFERROR(J173/$R$32,0)</f>
        <v>1.2805655348244292E-2</v>
      </c>
      <c r="P173" s="41"/>
      <c r="Q173" s="41"/>
      <c r="R173" s="41"/>
    </row>
    <row r="174" spans="2:18" ht="24.95" customHeight="1">
      <c r="B174" s="222"/>
      <c r="C174" s="282"/>
      <c r="D174" s="297"/>
      <c r="E174" s="106">
        <v>3</v>
      </c>
      <c r="F174" s="109" t="s">
        <v>254</v>
      </c>
      <c r="G174" s="29" t="s">
        <v>255</v>
      </c>
      <c r="H174" s="175">
        <v>2758045</v>
      </c>
      <c r="I174" s="25">
        <f t="shared" ref="I174" si="335">IFERROR(H174/H177,"-")</f>
        <v>4.9884081992321088E-3</v>
      </c>
      <c r="J174" s="113">
        <v>28</v>
      </c>
      <c r="K174" s="25">
        <f t="shared" ref="K174" si="336">IFERROR(J174/J177,"-")</f>
        <v>1.4485256078634247E-2</v>
      </c>
      <c r="L174" s="113">
        <f t="shared" si="264"/>
        <v>98501.607142857145</v>
      </c>
      <c r="M174" s="81">
        <f t="shared" si="334"/>
        <v>1.6224359717232587E-3</v>
      </c>
      <c r="P174" s="41"/>
      <c r="Q174" s="41"/>
      <c r="R174" s="41"/>
    </row>
    <row r="175" spans="2:18" ht="24.95" customHeight="1">
      <c r="B175" s="222"/>
      <c r="C175" s="282"/>
      <c r="D175" s="297"/>
      <c r="E175" s="106">
        <v>4</v>
      </c>
      <c r="F175" s="109" t="s">
        <v>272</v>
      </c>
      <c r="G175" s="29" t="s">
        <v>273</v>
      </c>
      <c r="H175" s="175">
        <v>96458</v>
      </c>
      <c r="I175" s="25">
        <f t="shared" ref="I175" si="337">IFERROR(H175/H177,"-")</f>
        <v>1.7446121367908454E-4</v>
      </c>
      <c r="J175" s="113">
        <v>1</v>
      </c>
      <c r="K175" s="25">
        <f t="shared" ref="K175" si="338">IFERROR(J175/J177,"-")</f>
        <v>5.1733057423693739E-4</v>
      </c>
      <c r="L175" s="113">
        <f t="shared" si="264"/>
        <v>96458</v>
      </c>
      <c r="M175" s="81">
        <f t="shared" si="334"/>
        <v>5.7944141847259239E-5</v>
      </c>
      <c r="P175" s="41"/>
      <c r="Q175" s="41"/>
      <c r="R175" s="41"/>
    </row>
    <row r="176" spans="2:18" ht="24.95" customHeight="1">
      <c r="B176" s="222"/>
      <c r="C176" s="282"/>
      <c r="D176" s="297"/>
      <c r="E176" s="107">
        <v>5</v>
      </c>
      <c r="F176" s="110" t="s">
        <v>226</v>
      </c>
      <c r="G176" s="30" t="s">
        <v>227</v>
      </c>
      <c r="H176" s="176">
        <v>20897437</v>
      </c>
      <c r="I176" s="40">
        <f t="shared" ref="I176" si="339">IFERROR(H176/H177,"-")</f>
        <v>3.7796680646521884E-2</v>
      </c>
      <c r="J176" s="114">
        <v>222</v>
      </c>
      <c r="K176" s="40">
        <f t="shared" ref="K176" si="340">IFERROR(J176/J177,"-")</f>
        <v>0.1148473874806001</v>
      </c>
      <c r="L176" s="114">
        <f t="shared" si="264"/>
        <v>94132.599099099098</v>
      </c>
      <c r="M176" s="82">
        <f t="shared" si="334"/>
        <v>1.2863599490091552E-2</v>
      </c>
      <c r="P176" s="41"/>
      <c r="Q176" s="41"/>
      <c r="R176" s="41"/>
    </row>
    <row r="177" spans="2:18" ht="24.95" customHeight="1">
      <c r="B177" s="223"/>
      <c r="C177" s="283"/>
      <c r="D177" s="298"/>
      <c r="E177" s="115" t="s">
        <v>107</v>
      </c>
      <c r="F177" s="118"/>
      <c r="G177" s="120"/>
      <c r="H177" s="177">
        <v>552890800</v>
      </c>
      <c r="I177" s="26" t="s">
        <v>196</v>
      </c>
      <c r="J177" s="142">
        <v>1933</v>
      </c>
      <c r="K177" s="26" t="s">
        <v>105</v>
      </c>
      <c r="L177" s="142">
        <f t="shared" si="264"/>
        <v>286027.31505431968</v>
      </c>
      <c r="M177" s="83">
        <f t="shared" si="334"/>
        <v>0.11200602619075212</v>
      </c>
      <c r="P177" s="41"/>
      <c r="Q177" s="41"/>
      <c r="R177" s="41"/>
    </row>
    <row r="178" spans="2:18" ht="24.95" customHeight="1">
      <c r="B178" s="247">
        <v>30</v>
      </c>
      <c r="C178" s="281" t="s">
        <v>35</v>
      </c>
      <c r="D178" s="285">
        <f t="shared" ref="D178" si="341">VLOOKUP(C178,$Q$4:$R$77,2,FALSE)</f>
        <v>23108</v>
      </c>
      <c r="E178" s="105">
        <v>1</v>
      </c>
      <c r="F178" s="108" t="s">
        <v>238</v>
      </c>
      <c r="G178" s="111" t="s">
        <v>239</v>
      </c>
      <c r="H178" s="174">
        <v>29887412</v>
      </c>
      <c r="I178" s="24">
        <f t="shared" ref="I178" si="342">IFERROR(H178/H183,"-")</f>
        <v>3.2373153865030167E-2</v>
      </c>
      <c r="J178" s="112">
        <v>146</v>
      </c>
      <c r="K178" s="24">
        <f t="shared" ref="K178" si="343">IFERROR(J178/J183,"-")</f>
        <v>0.05</v>
      </c>
      <c r="L178" s="112">
        <f t="shared" si="264"/>
        <v>204708.30136986301</v>
      </c>
      <c r="M178" s="84">
        <f>IFERROR(J178/$R$33,0)</f>
        <v>6.3181582136056774E-3</v>
      </c>
      <c r="P178" s="41"/>
      <c r="Q178" s="41"/>
      <c r="R178" s="41"/>
    </row>
    <row r="179" spans="2:18" ht="24.95" customHeight="1">
      <c r="B179" s="222"/>
      <c r="C179" s="282"/>
      <c r="D179" s="297"/>
      <c r="E179" s="106">
        <v>2</v>
      </c>
      <c r="F179" s="109" t="s">
        <v>244</v>
      </c>
      <c r="G179" s="28" t="s">
        <v>245</v>
      </c>
      <c r="H179" s="175">
        <v>1026396</v>
      </c>
      <c r="I179" s="25">
        <f t="shared" ref="I179" si="344">IFERROR(H179/H183,"-")</f>
        <v>1.1117615548128258E-3</v>
      </c>
      <c r="J179" s="113">
        <v>6</v>
      </c>
      <c r="K179" s="25">
        <f t="shared" ref="K179" si="345">IFERROR(J179/J183,"-")</f>
        <v>2.054794520547945E-3</v>
      </c>
      <c r="L179" s="113">
        <f t="shared" si="264"/>
        <v>171066</v>
      </c>
      <c r="M179" s="81">
        <f t="shared" ref="M179:M183" si="346">IFERROR(J179/$R$33,0)</f>
        <v>2.5965033754543881E-4</v>
      </c>
      <c r="P179" s="41"/>
      <c r="Q179" s="41"/>
      <c r="R179" s="41"/>
    </row>
    <row r="180" spans="2:18" ht="24.95" customHeight="1">
      <c r="B180" s="222"/>
      <c r="C180" s="282"/>
      <c r="D180" s="297"/>
      <c r="E180" s="106">
        <v>3</v>
      </c>
      <c r="F180" s="109" t="s">
        <v>224</v>
      </c>
      <c r="G180" s="29" t="s">
        <v>225</v>
      </c>
      <c r="H180" s="175">
        <v>40950882</v>
      </c>
      <c r="I180" s="25">
        <f t="shared" ref="I180" si="347">IFERROR(H180/H183,"-")</f>
        <v>4.4356774815253137E-2</v>
      </c>
      <c r="J180" s="113">
        <v>318</v>
      </c>
      <c r="K180" s="25">
        <f t="shared" ref="K180" si="348">IFERROR(J180/J183,"-")</f>
        <v>0.10890410958904109</v>
      </c>
      <c r="L180" s="113">
        <f t="shared" si="264"/>
        <v>128776.35849056604</v>
      </c>
      <c r="M180" s="81">
        <f t="shared" si="346"/>
        <v>1.3761467889908258E-2</v>
      </c>
      <c r="P180" s="41"/>
      <c r="Q180" s="41"/>
      <c r="R180" s="41"/>
    </row>
    <row r="181" spans="2:18" ht="24.95" customHeight="1">
      <c r="B181" s="222"/>
      <c r="C181" s="282"/>
      <c r="D181" s="297"/>
      <c r="E181" s="106">
        <v>4</v>
      </c>
      <c r="F181" s="109" t="s">
        <v>242</v>
      </c>
      <c r="G181" s="29" t="s">
        <v>243</v>
      </c>
      <c r="H181" s="175">
        <v>1706153</v>
      </c>
      <c r="I181" s="25">
        <f t="shared" ref="I181" si="349">IFERROR(H181/H183,"-")</f>
        <v>1.8480540766220514E-3</v>
      </c>
      <c r="J181" s="113">
        <v>16</v>
      </c>
      <c r="K181" s="25">
        <f t="shared" ref="K181" si="350">IFERROR(J181/J183,"-")</f>
        <v>5.4794520547945206E-3</v>
      </c>
      <c r="L181" s="113">
        <f t="shared" si="264"/>
        <v>106634.5625</v>
      </c>
      <c r="M181" s="81">
        <f t="shared" si="346"/>
        <v>6.9240090012117012E-4</v>
      </c>
      <c r="P181" s="41"/>
      <c r="Q181" s="41"/>
      <c r="R181" s="41"/>
    </row>
    <row r="182" spans="2:18" ht="24.95" customHeight="1">
      <c r="B182" s="222"/>
      <c r="C182" s="282"/>
      <c r="D182" s="297"/>
      <c r="E182" s="107">
        <v>5</v>
      </c>
      <c r="F182" s="110" t="s">
        <v>230</v>
      </c>
      <c r="G182" s="30" t="s">
        <v>231</v>
      </c>
      <c r="H182" s="176">
        <v>10241522</v>
      </c>
      <c r="I182" s="40">
        <f t="shared" ref="I182" si="351">IFERROR(H182/H183,"-")</f>
        <v>1.1093311375307153E-2</v>
      </c>
      <c r="J182" s="114">
        <v>105</v>
      </c>
      <c r="K182" s="40">
        <f t="shared" ref="K182" si="352">IFERROR(J182/J183,"-")</f>
        <v>3.5958904109589039E-2</v>
      </c>
      <c r="L182" s="114">
        <f t="shared" si="264"/>
        <v>97538.304761904757</v>
      </c>
      <c r="M182" s="82">
        <f t="shared" si="346"/>
        <v>4.5438809070451796E-3</v>
      </c>
      <c r="P182" s="41"/>
      <c r="Q182" s="41"/>
      <c r="R182" s="41"/>
    </row>
    <row r="183" spans="2:18" ht="24.95" customHeight="1">
      <c r="B183" s="223"/>
      <c r="C183" s="283"/>
      <c r="D183" s="298"/>
      <c r="E183" s="115" t="s">
        <v>107</v>
      </c>
      <c r="F183" s="118"/>
      <c r="G183" s="120"/>
      <c r="H183" s="177">
        <v>923215950</v>
      </c>
      <c r="I183" s="26" t="s">
        <v>196</v>
      </c>
      <c r="J183" s="142">
        <v>2920</v>
      </c>
      <c r="K183" s="26" t="s">
        <v>105</v>
      </c>
      <c r="L183" s="142">
        <f t="shared" si="264"/>
        <v>316169.84589041094</v>
      </c>
      <c r="M183" s="83">
        <f t="shared" si="346"/>
        <v>0.12636316427211355</v>
      </c>
      <c r="P183" s="41"/>
      <c r="Q183" s="41"/>
      <c r="R183" s="41"/>
    </row>
    <row r="184" spans="2:18" ht="24.95" customHeight="1">
      <c r="B184" s="247">
        <v>31</v>
      </c>
      <c r="C184" s="281" t="s">
        <v>36</v>
      </c>
      <c r="D184" s="285">
        <f t="shared" ref="D184" si="353">VLOOKUP(C184,$Q$4:$R$77,2,FALSE)</f>
        <v>31562</v>
      </c>
      <c r="E184" s="105">
        <v>1</v>
      </c>
      <c r="F184" s="108" t="s">
        <v>238</v>
      </c>
      <c r="G184" s="111" t="s">
        <v>239</v>
      </c>
      <c r="H184" s="174">
        <v>36480056</v>
      </c>
      <c r="I184" s="24">
        <f t="shared" ref="I184" si="354">IFERROR(H184/H189,"-")</f>
        <v>3.6797647294386025E-2</v>
      </c>
      <c r="J184" s="112">
        <v>170</v>
      </c>
      <c r="K184" s="24">
        <f t="shared" ref="K184" si="355">IFERROR(J184/J189,"-")</f>
        <v>5.1671732522796353E-2</v>
      </c>
      <c r="L184" s="112">
        <f t="shared" si="264"/>
        <v>214588.56470588237</v>
      </c>
      <c r="M184" s="84">
        <f>IFERROR(J184/$R$34,0)</f>
        <v>5.3862239401812305E-3</v>
      </c>
      <c r="P184" s="41"/>
      <c r="Q184" s="41"/>
      <c r="R184" s="41"/>
    </row>
    <row r="185" spans="2:18" ht="24.95" customHeight="1">
      <c r="B185" s="222"/>
      <c r="C185" s="282"/>
      <c r="D185" s="297"/>
      <c r="E185" s="106">
        <v>2</v>
      </c>
      <c r="F185" s="109" t="s">
        <v>222</v>
      </c>
      <c r="G185" s="28" t="s">
        <v>223</v>
      </c>
      <c r="H185" s="175">
        <v>52259417</v>
      </c>
      <c r="I185" s="25">
        <f t="shared" ref="I185" si="356">IFERROR(H185/H189,"-")</f>
        <v>5.2714381649420737E-2</v>
      </c>
      <c r="J185" s="113">
        <v>393</v>
      </c>
      <c r="K185" s="25">
        <f t="shared" ref="K185" si="357">IFERROR(J185/J189,"-")</f>
        <v>0.11945288753799392</v>
      </c>
      <c r="L185" s="113">
        <f t="shared" si="264"/>
        <v>132975.61577608142</v>
      </c>
      <c r="M185" s="81">
        <f t="shared" ref="M185:M189" si="358">IFERROR(J185/$R$34,0)</f>
        <v>1.245168240288955E-2</v>
      </c>
      <c r="P185" s="41"/>
      <c r="Q185" s="41"/>
      <c r="R185" s="41"/>
    </row>
    <row r="186" spans="2:18" ht="24.95" customHeight="1">
      <c r="B186" s="222"/>
      <c r="C186" s="282"/>
      <c r="D186" s="297"/>
      <c r="E186" s="106">
        <v>3</v>
      </c>
      <c r="F186" s="109" t="s">
        <v>224</v>
      </c>
      <c r="G186" s="29" t="s">
        <v>225</v>
      </c>
      <c r="H186" s="175">
        <v>37873940</v>
      </c>
      <c r="I186" s="25">
        <f t="shared" ref="I186" si="359">IFERROR(H186/H189,"-")</f>
        <v>3.8203666292857076E-2</v>
      </c>
      <c r="J186" s="113">
        <v>304</v>
      </c>
      <c r="K186" s="25">
        <f t="shared" ref="K186" si="360">IFERROR(J186/J189,"-")</f>
        <v>9.2401215805471129E-2</v>
      </c>
      <c r="L186" s="113">
        <f t="shared" si="264"/>
        <v>124585.32894736843</v>
      </c>
      <c r="M186" s="81">
        <f t="shared" si="358"/>
        <v>9.6318357518534944E-3</v>
      </c>
      <c r="P186" s="41"/>
      <c r="Q186" s="41"/>
      <c r="R186" s="41"/>
    </row>
    <row r="187" spans="2:18" ht="24.95" customHeight="1">
      <c r="B187" s="222"/>
      <c r="C187" s="282"/>
      <c r="D187" s="297"/>
      <c r="E187" s="106">
        <v>4</v>
      </c>
      <c r="F187" s="109" t="s">
        <v>250</v>
      </c>
      <c r="G187" s="29" t="s">
        <v>251</v>
      </c>
      <c r="H187" s="175">
        <v>4011192</v>
      </c>
      <c r="I187" s="25">
        <f t="shared" ref="I187" si="361">IFERROR(H187/H189,"-")</f>
        <v>4.0461129896857302E-3</v>
      </c>
      <c r="J187" s="113">
        <v>38</v>
      </c>
      <c r="K187" s="25">
        <f t="shared" ref="K187" si="362">IFERROR(J187/J189,"-")</f>
        <v>1.1550151975683891E-2</v>
      </c>
      <c r="L187" s="113">
        <f t="shared" si="264"/>
        <v>105557.68421052632</v>
      </c>
      <c r="M187" s="81">
        <f t="shared" si="358"/>
        <v>1.2039794689816868E-3</v>
      </c>
      <c r="P187" s="41"/>
      <c r="Q187" s="41"/>
      <c r="R187" s="41"/>
    </row>
    <row r="188" spans="2:18" ht="24.95" customHeight="1">
      <c r="B188" s="222"/>
      <c r="C188" s="282"/>
      <c r="D188" s="297"/>
      <c r="E188" s="107">
        <v>5</v>
      </c>
      <c r="F188" s="110" t="s">
        <v>226</v>
      </c>
      <c r="G188" s="30" t="s">
        <v>227</v>
      </c>
      <c r="H188" s="176">
        <v>38628574</v>
      </c>
      <c r="I188" s="40">
        <f t="shared" ref="I188" si="363">IFERROR(H188/H189,"-")</f>
        <v>3.8964870052203053E-2</v>
      </c>
      <c r="J188" s="114">
        <v>395</v>
      </c>
      <c r="K188" s="40">
        <f t="shared" ref="K188" si="364">IFERROR(J188/J189,"-")</f>
        <v>0.12006079027355623</v>
      </c>
      <c r="L188" s="114">
        <f t="shared" si="264"/>
        <v>97793.858227848104</v>
      </c>
      <c r="M188" s="82">
        <f t="shared" si="358"/>
        <v>1.2515049743362271E-2</v>
      </c>
      <c r="P188" s="41"/>
      <c r="Q188" s="41"/>
      <c r="R188" s="41"/>
    </row>
    <row r="189" spans="2:18" ht="24.95" customHeight="1">
      <c r="B189" s="223"/>
      <c r="C189" s="283"/>
      <c r="D189" s="298"/>
      <c r="E189" s="115" t="s">
        <v>107</v>
      </c>
      <c r="F189" s="118"/>
      <c r="G189" s="120"/>
      <c r="H189" s="177">
        <v>991369250</v>
      </c>
      <c r="I189" s="26" t="s">
        <v>196</v>
      </c>
      <c r="J189" s="142">
        <v>3290</v>
      </c>
      <c r="K189" s="26" t="s">
        <v>105</v>
      </c>
      <c r="L189" s="142">
        <f t="shared" si="264"/>
        <v>301328.03951367782</v>
      </c>
      <c r="M189" s="83">
        <f t="shared" si="358"/>
        <v>0.104239275077625</v>
      </c>
      <c r="P189" s="41"/>
      <c r="Q189" s="41"/>
      <c r="R189" s="41"/>
    </row>
    <row r="190" spans="2:18" ht="24.95" customHeight="1">
      <c r="B190" s="247">
        <v>32</v>
      </c>
      <c r="C190" s="281" t="s">
        <v>37</v>
      </c>
      <c r="D190" s="285">
        <f t="shared" ref="D190" si="365">VLOOKUP(C190,$Q$4:$R$77,2,FALSE)</f>
        <v>25703</v>
      </c>
      <c r="E190" s="105">
        <v>1</v>
      </c>
      <c r="F190" s="108" t="s">
        <v>238</v>
      </c>
      <c r="G190" s="111" t="s">
        <v>239</v>
      </c>
      <c r="H190" s="174">
        <v>39598855</v>
      </c>
      <c r="I190" s="24">
        <f t="shared" ref="I190" si="366">IFERROR(H190/H195,"-")</f>
        <v>4.6169350015159372E-2</v>
      </c>
      <c r="J190" s="112">
        <v>139</v>
      </c>
      <c r="K190" s="24">
        <f t="shared" ref="K190" si="367">IFERROR(J190/J195,"-")</f>
        <v>4.7881501894591803E-2</v>
      </c>
      <c r="L190" s="112">
        <f t="shared" si="264"/>
        <v>284883.8489208633</v>
      </c>
      <c r="M190" s="84">
        <f>IFERROR(J190/$R$35,0)</f>
        <v>5.4079290355211456E-3</v>
      </c>
      <c r="P190" s="41"/>
      <c r="Q190" s="41"/>
      <c r="R190" s="41"/>
    </row>
    <row r="191" spans="2:18" ht="24.95" customHeight="1">
      <c r="B191" s="222"/>
      <c r="C191" s="282"/>
      <c r="D191" s="297"/>
      <c r="E191" s="106">
        <v>2</v>
      </c>
      <c r="F191" s="109" t="s">
        <v>224</v>
      </c>
      <c r="G191" s="28" t="s">
        <v>225</v>
      </c>
      <c r="H191" s="175">
        <v>58056429</v>
      </c>
      <c r="I191" s="25">
        <f t="shared" ref="I191" si="368">IFERROR(H191/H195,"-")</f>
        <v>6.7689522617036507E-2</v>
      </c>
      <c r="J191" s="113">
        <v>334</v>
      </c>
      <c r="K191" s="25">
        <f t="shared" ref="K191" si="369">IFERROR(J191/J195,"-")</f>
        <v>0.11505339304168102</v>
      </c>
      <c r="L191" s="113">
        <f t="shared" si="264"/>
        <v>173821.64371257485</v>
      </c>
      <c r="M191" s="81">
        <f t="shared" ref="M191:M195" si="370">IFERROR(J191/$R$35,0)</f>
        <v>1.2994592070964478E-2</v>
      </c>
      <c r="P191" s="41"/>
      <c r="Q191" s="41"/>
      <c r="R191" s="41"/>
    </row>
    <row r="192" spans="2:18" ht="24.95" customHeight="1">
      <c r="B192" s="222"/>
      <c r="C192" s="282"/>
      <c r="D192" s="297"/>
      <c r="E192" s="106">
        <v>3</v>
      </c>
      <c r="F192" s="109" t="s">
        <v>274</v>
      </c>
      <c r="G192" s="29" t="s">
        <v>275</v>
      </c>
      <c r="H192" s="175">
        <v>162652</v>
      </c>
      <c r="I192" s="25">
        <f t="shared" ref="I192" si="371">IFERROR(H192/H195,"-")</f>
        <v>1.8964025900914817E-4</v>
      </c>
      <c r="J192" s="113">
        <v>1</v>
      </c>
      <c r="K192" s="25">
        <f t="shared" ref="K192" si="372">IFERROR(J192/J195,"-")</f>
        <v>3.444712366517396E-4</v>
      </c>
      <c r="L192" s="113">
        <f t="shared" si="264"/>
        <v>162652</v>
      </c>
      <c r="M192" s="81">
        <f t="shared" si="370"/>
        <v>3.8905964284324787E-5</v>
      </c>
      <c r="P192" s="41"/>
      <c r="Q192" s="41"/>
      <c r="R192" s="41"/>
    </row>
    <row r="193" spans="2:18" ht="24.95" customHeight="1">
      <c r="B193" s="222"/>
      <c r="C193" s="282"/>
      <c r="D193" s="297"/>
      <c r="E193" s="106">
        <v>4</v>
      </c>
      <c r="F193" s="109" t="s">
        <v>236</v>
      </c>
      <c r="G193" s="29" t="s">
        <v>237</v>
      </c>
      <c r="H193" s="175">
        <v>752022</v>
      </c>
      <c r="I193" s="25">
        <f t="shared" ref="I193" si="373">IFERROR(H193/H195,"-")</f>
        <v>8.7680229484161053E-4</v>
      </c>
      <c r="J193" s="113">
        <v>5</v>
      </c>
      <c r="K193" s="25">
        <f t="shared" ref="K193" si="374">IFERROR(J193/J195,"-")</f>
        <v>1.7223561832586979E-3</v>
      </c>
      <c r="L193" s="113">
        <f t="shared" si="264"/>
        <v>150404.4</v>
      </c>
      <c r="M193" s="81">
        <f t="shared" si="370"/>
        <v>1.9452982142162392E-4</v>
      </c>
      <c r="P193" s="41"/>
      <c r="Q193" s="41"/>
      <c r="R193" s="41"/>
    </row>
    <row r="194" spans="2:18" ht="24.95" customHeight="1">
      <c r="B194" s="222"/>
      <c r="C194" s="282"/>
      <c r="D194" s="297"/>
      <c r="E194" s="107">
        <v>5</v>
      </c>
      <c r="F194" s="110" t="s">
        <v>226</v>
      </c>
      <c r="G194" s="30" t="s">
        <v>227</v>
      </c>
      <c r="H194" s="176">
        <v>34205704</v>
      </c>
      <c r="I194" s="40">
        <f t="shared" ref="I194" si="375">IFERROR(H194/H195,"-")</f>
        <v>3.9881332944877751E-2</v>
      </c>
      <c r="J194" s="114">
        <v>288</v>
      </c>
      <c r="K194" s="40">
        <f t="shared" ref="K194" si="376">IFERROR(J194/J195,"-")</f>
        <v>9.9207716155700995E-2</v>
      </c>
      <c r="L194" s="114">
        <f t="shared" si="264"/>
        <v>118769.80555555556</v>
      </c>
      <c r="M194" s="82">
        <f t="shared" si="370"/>
        <v>1.1204917713885539E-2</v>
      </c>
      <c r="P194" s="41"/>
      <c r="Q194" s="41"/>
      <c r="R194" s="41"/>
    </row>
    <row r="195" spans="2:18" ht="24.95" customHeight="1">
      <c r="B195" s="223"/>
      <c r="C195" s="283"/>
      <c r="D195" s="298"/>
      <c r="E195" s="115" t="s">
        <v>107</v>
      </c>
      <c r="F195" s="118"/>
      <c r="G195" s="120"/>
      <c r="H195" s="177">
        <v>857687080</v>
      </c>
      <c r="I195" s="26" t="s">
        <v>196</v>
      </c>
      <c r="J195" s="142">
        <v>2903</v>
      </c>
      <c r="K195" s="26" t="s">
        <v>105</v>
      </c>
      <c r="L195" s="142">
        <f t="shared" si="264"/>
        <v>295448.52910781949</v>
      </c>
      <c r="M195" s="83">
        <f t="shared" si="370"/>
        <v>0.11294401431739486</v>
      </c>
      <c r="P195" s="41"/>
      <c r="Q195" s="41"/>
      <c r="R195" s="41"/>
    </row>
    <row r="196" spans="2:18" ht="24.95" customHeight="1">
      <c r="B196" s="247">
        <v>33</v>
      </c>
      <c r="C196" s="281" t="s">
        <v>38</v>
      </c>
      <c r="D196" s="285">
        <f t="shared" ref="D196" si="377">VLOOKUP(C196,$Q$4:$R$77,2,FALSE)</f>
        <v>7555</v>
      </c>
      <c r="E196" s="105">
        <v>1</v>
      </c>
      <c r="F196" s="108" t="s">
        <v>240</v>
      </c>
      <c r="G196" s="111" t="s">
        <v>241</v>
      </c>
      <c r="H196" s="174">
        <v>4651811</v>
      </c>
      <c r="I196" s="24">
        <f t="shared" ref="I196" si="378">IFERROR(H196/H201,"-")</f>
        <v>1.550620103239761E-2</v>
      </c>
      <c r="J196" s="112">
        <v>1</v>
      </c>
      <c r="K196" s="24">
        <f t="shared" ref="K196" si="379">IFERROR(J196/J201,"-")</f>
        <v>1.25E-3</v>
      </c>
      <c r="L196" s="112">
        <f t="shared" si="264"/>
        <v>4651811</v>
      </c>
      <c r="M196" s="84">
        <f>IFERROR(J196/$R$36,0)</f>
        <v>1.3236267372600927E-4</v>
      </c>
      <c r="P196" s="41"/>
      <c r="Q196" s="41"/>
      <c r="R196" s="41"/>
    </row>
    <row r="197" spans="2:18" ht="24.95" customHeight="1">
      <c r="B197" s="222"/>
      <c r="C197" s="282"/>
      <c r="D197" s="297"/>
      <c r="E197" s="106">
        <v>2</v>
      </c>
      <c r="F197" s="109" t="s">
        <v>242</v>
      </c>
      <c r="G197" s="28" t="s">
        <v>243</v>
      </c>
      <c r="H197" s="175">
        <v>5724603</v>
      </c>
      <c r="I197" s="25">
        <f t="shared" ref="I197" si="380">IFERROR(H197/H201,"-")</f>
        <v>1.9082212271450079E-2</v>
      </c>
      <c r="J197" s="113">
        <v>2</v>
      </c>
      <c r="K197" s="25">
        <f t="shared" ref="K197" si="381">IFERROR(J197/J201,"-")</f>
        <v>2.5000000000000001E-3</v>
      </c>
      <c r="L197" s="113">
        <f t="shared" si="264"/>
        <v>2862301.5</v>
      </c>
      <c r="M197" s="81">
        <f t="shared" ref="M197:M201" si="382">IFERROR(J197/$R$36,0)</f>
        <v>2.6472534745201854E-4</v>
      </c>
      <c r="P197" s="41"/>
      <c r="Q197" s="41"/>
      <c r="R197" s="41"/>
    </row>
    <row r="198" spans="2:18" ht="24.95" customHeight="1">
      <c r="B198" s="222"/>
      <c r="C198" s="282"/>
      <c r="D198" s="297"/>
      <c r="E198" s="106">
        <v>3</v>
      </c>
      <c r="F198" s="109" t="s">
        <v>254</v>
      </c>
      <c r="G198" s="29" t="s">
        <v>255</v>
      </c>
      <c r="H198" s="175">
        <v>1988257</v>
      </c>
      <c r="I198" s="25">
        <f t="shared" ref="I198" si="383">IFERROR(H198/H201,"-")</f>
        <v>6.6275935858253433E-3</v>
      </c>
      <c r="J198" s="113">
        <v>5</v>
      </c>
      <c r="K198" s="25">
        <f t="shared" ref="K198" si="384">IFERROR(J198/J201,"-")</f>
        <v>6.2500000000000003E-3</v>
      </c>
      <c r="L198" s="113">
        <f t="shared" si="264"/>
        <v>397651.4</v>
      </c>
      <c r="M198" s="81">
        <f t="shared" si="382"/>
        <v>6.6181336863004633E-4</v>
      </c>
      <c r="P198" s="41"/>
      <c r="Q198" s="41"/>
      <c r="R198" s="41"/>
    </row>
    <row r="199" spans="2:18" ht="24.95" customHeight="1">
      <c r="B199" s="222"/>
      <c r="C199" s="282"/>
      <c r="D199" s="297"/>
      <c r="E199" s="106">
        <v>4</v>
      </c>
      <c r="F199" s="109" t="s">
        <v>222</v>
      </c>
      <c r="G199" s="29" t="s">
        <v>223</v>
      </c>
      <c r="H199" s="175">
        <v>25383051</v>
      </c>
      <c r="I199" s="25">
        <f t="shared" ref="I199" si="385">IFERROR(H199/H201,"-")</f>
        <v>8.4611066877308905E-2</v>
      </c>
      <c r="J199" s="113">
        <v>105</v>
      </c>
      <c r="K199" s="25">
        <f t="shared" ref="K199" si="386">IFERROR(J199/J201,"-")</f>
        <v>0.13125000000000001</v>
      </c>
      <c r="L199" s="113">
        <f t="shared" si="264"/>
        <v>241743.34285714285</v>
      </c>
      <c r="M199" s="81">
        <f t="shared" si="382"/>
        <v>1.3898080741230973E-2</v>
      </c>
      <c r="P199" s="41"/>
      <c r="Q199" s="41"/>
      <c r="R199" s="41"/>
    </row>
    <row r="200" spans="2:18" ht="24.95" customHeight="1">
      <c r="B200" s="222"/>
      <c r="C200" s="282"/>
      <c r="D200" s="297"/>
      <c r="E200" s="107">
        <v>5</v>
      </c>
      <c r="F200" s="110" t="s">
        <v>230</v>
      </c>
      <c r="G200" s="30" t="s">
        <v>231</v>
      </c>
      <c r="H200" s="176">
        <v>6043792</v>
      </c>
      <c r="I200" s="40">
        <f t="shared" ref="I200" si="387">IFERROR(H200/H201,"-")</f>
        <v>2.0146186882914294E-2</v>
      </c>
      <c r="J200" s="114">
        <v>28</v>
      </c>
      <c r="K200" s="40">
        <f t="shared" ref="K200" si="388">IFERROR(J200/J201,"-")</f>
        <v>3.5000000000000003E-2</v>
      </c>
      <c r="L200" s="114">
        <f t="shared" si="264"/>
        <v>215849.71428571429</v>
      </c>
      <c r="M200" s="82">
        <f t="shared" si="382"/>
        <v>3.7061548643282593E-3</v>
      </c>
      <c r="P200" s="41"/>
      <c r="Q200" s="41"/>
      <c r="R200" s="41"/>
    </row>
    <row r="201" spans="2:18" ht="24.95" customHeight="1">
      <c r="B201" s="223"/>
      <c r="C201" s="283"/>
      <c r="D201" s="298"/>
      <c r="E201" s="115" t="s">
        <v>107</v>
      </c>
      <c r="F201" s="118"/>
      <c r="G201" s="120"/>
      <c r="H201" s="177">
        <v>299996820</v>
      </c>
      <c r="I201" s="26" t="s">
        <v>196</v>
      </c>
      <c r="J201" s="142">
        <v>800</v>
      </c>
      <c r="K201" s="26" t="s">
        <v>105</v>
      </c>
      <c r="L201" s="142">
        <f t="shared" si="264"/>
        <v>374996.02500000002</v>
      </c>
      <c r="M201" s="83">
        <f t="shared" si="382"/>
        <v>0.10589013898080742</v>
      </c>
      <c r="P201" s="41"/>
      <c r="Q201" s="41"/>
      <c r="R201" s="41"/>
    </row>
    <row r="202" spans="2:18" ht="24.95" customHeight="1">
      <c r="B202" s="247">
        <v>34</v>
      </c>
      <c r="C202" s="281" t="s">
        <v>39</v>
      </c>
      <c r="D202" s="285">
        <f t="shared" ref="D202" si="389">VLOOKUP(C202,$Q$4:$R$77,2,FALSE)</f>
        <v>32422</v>
      </c>
      <c r="E202" s="105">
        <v>1</v>
      </c>
      <c r="F202" s="108" t="s">
        <v>238</v>
      </c>
      <c r="G202" s="111" t="s">
        <v>239</v>
      </c>
      <c r="H202" s="174">
        <v>43738667</v>
      </c>
      <c r="I202" s="24">
        <f t="shared" ref="I202" si="390">IFERROR(H202/H207,"-")</f>
        <v>4.1315423618748771E-2</v>
      </c>
      <c r="J202" s="112">
        <v>196</v>
      </c>
      <c r="K202" s="24">
        <f t="shared" ref="K202" si="391">IFERROR(J202/J207,"-")</f>
        <v>5.6565656565656569E-2</v>
      </c>
      <c r="L202" s="112">
        <f t="shared" ref="L202:L265" si="392">IFERROR(H202/J202,"-")</f>
        <v>223156.46428571429</v>
      </c>
      <c r="M202" s="84">
        <f>IFERROR(J202/$R$37,0)</f>
        <v>6.0452778977237677E-3</v>
      </c>
      <c r="P202" s="41"/>
      <c r="Q202" s="41"/>
      <c r="R202" s="41"/>
    </row>
    <row r="203" spans="2:18" ht="24.95" customHeight="1">
      <c r="B203" s="222"/>
      <c r="C203" s="282"/>
      <c r="D203" s="297"/>
      <c r="E203" s="106">
        <v>2</v>
      </c>
      <c r="F203" s="109" t="s">
        <v>236</v>
      </c>
      <c r="G203" s="28" t="s">
        <v>237</v>
      </c>
      <c r="H203" s="175">
        <v>1178028</v>
      </c>
      <c r="I203" s="25">
        <f t="shared" ref="I203" si="393">IFERROR(H203/H207,"-")</f>
        <v>1.1127619836870514E-3</v>
      </c>
      <c r="J203" s="113">
        <v>8</v>
      </c>
      <c r="K203" s="25">
        <f t="shared" ref="K203" si="394">IFERROR(J203/J207,"-")</f>
        <v>2.3088023088023088E-3</v>
      </c>
      <c r="L203" s="113">
        <f t="shared" si="392"/>
        <v>147253.5</v>
      </c>
      <c r="M203" s="81">
        <f t="shared" ref="M203:M207" si="395">IFERROR(J203/$R$37,0)</f>
        <v>2.4674603664178645E-4</v>
      </c>
      <c r="P203" s="41"/>
      <c r="Q203" s="41"/>
      <c r="R203" s="41"/>
    </row>
    <row r="204" spans="2:18" ht="24.95" customHeight="1">
      <c r="B204" s="222"/>
      <c r="C204" s="282"/>
      <c r="D204" s="297"/>
      <c r="E204" s="106">
        <v>3</v>
      </c>
      <c r="F204" s="109" t="s">
        <v>242</v>
      </c>
      <c r="G204" s="29" t="s">
        <v>243</v>
      </c>
      <c r="H204" s="175">
        <v>2300746</v>
      </c>
      <c r="I204" s="25">
        <f t="shared" ref="I204" si="396">IFERROR(H204/H207,"-")</f>
        <v>2.1732782946755499E-3</v>
      </c>
      <c r="J204" s="113">
        <v>16</v>
      </c>
      <c r="K204" s="25">
        <f t="shared" ref="K204" si="397">IFERROR(J204/J207,"-")</f>
        <v>4.6176046176046176E-3</v>
      </c>
      <c r="L204" s="113">
        <f t="shared" si="392"/>
        <v>143796.625</v>
      </c>
      <c r="M204" s="81">
        <f t="shared" si="395"/>
        <v>4.9349207328357289E-4</v>
      </c>
      <c r="P204" s="41"/>
      <c r="Q204" s="41"/>
      <c r="R204" s="41"/>
    </row>
    <row r="205" spans="2:18" ht="24.95" customHeight="1">
      <c r="B205" s="222"/>
      <c r="C205" s="282"/>
      <c r="D205" s="297"/>
      <c r="E205" s="106">
        <v>4</v>
      </c>
      <c r="F205" s="109" t="s">
        <v>230</v>
      </c>
      <c r="G205" s="29" t="s">
        <v>231</v>
      </c>
      <c r="H205" s="175">
        <v>16826535</v>
      </c>
      <c r="I205" s="25">
        <f t="shared" ref="I205" si="398">IFERROR(H205/H207,"-")</f>
        <v>1.5894298323282298E-2</v>
      </c>
      <c r="J205" s="113">
        <v>125</v>
      </c>
      <c r="K205" s="25">
        <f t="shared" ref="K205" si="399">IFERROR(J205/J207,"-")</f>
        <v>3.6075036075036072E-2</v>
      </c>
      <c r="L205" s="113">
        <f t="shared" si="392"/>
        <v>134612.28</v>
      </c>
      <c r="M205" s="81">
        <f t="shared" si="395"/>
        <v>3.855406822527913E-3</v>
      </c>
      <c r="P205" s="41"/>
      <c r="Q205" s="41"/>
      <c r="R205" s="41"/>
    </row>
    <row r="206" spans="2:18" ht="24.95" customHeight="1">
      <c r="B206" s="222"/>
      <c r="C206" s="282"/>
      <c r="D206" s="297"/>
      <c r="E206" s="107">
        <v>5</v>
      </c>
      <c r="F206" s="110" t="s">
        <v>222</v>
      </c>
      <c r="G206" s="30" t="s">
        <v>223</v>
      </c>
      <c r="H206" s="176">
        <v>48707754</v>
      </c>
      <c r="I206" s="40">
        <f t="shared" ref="I206" si="400">IFERROR(H206/H207,"-")</f>
        <v>4.6009209426245312E-2</v>
      </c>
      <c r="J206" s="114">
        <v>371</v>
      </c>
      <c r="K206" s="40">
        <f t="shared" ref="K206" si="401">IFERROR(J206/J207,"-")</f>
        <v>0.10707070707070707</v>
      </c>
      <c r="L206" s="114">
        <f t="shared" si="392"/>
        <v>131287.74663072775</v>
      </c>
      <c r="M206" s="82">
        <f t="shared" si="395"/>
        <v>1.1442847449262846E-2</v>
      </c>
      <c r="P206" s="41"/>
      <c r="Q206" s="41"/>
      <c r="R206" s="41"/>
    </row>
    <row r="207" spans="2:18" ht="24.95" customHeight="1">
      <c r="B207" s="223"/>
      <c r="C207" s="283"/>
      <c r="D207" s="298"/>
      <c r="E207" s="115" t="s">
        <v>107</v>
      </c>
      <c r="F207" s="118"/>
      <c r="G207" s="120"/>
      <c r="H207" s="177">
        <v>1058652270</v>
      </c>
      <c r="I207" s="26" t="s">
        <v>196</v>
      </c>
      <c r="J207" s="142">
        <v>3465</v>
      </c>
      <c r="K207" s="26" t="s">
        <v>105</v>
      </c>
      <c r="L207" s="142">
        <f t="shared" si="392"/>
        <v>305527.35064935067</v>
      </c>
      <c r="M207" s="83">
        <f t="shared" si="395"/>
        <v>0.10687187712047375</v>
      </c>
      <c r="P207" s="41"/>
      <c r="Q207" s="41"/>
      <c r="R207" s="41"/>
    </row>
    <row r="208" spans="2:18" ht="24.95" customHeight="1">
      <c r="B208" s="247">
        <v>35</v>
      </c>
      <c r="C208" s="281" t="s">
        <v>2</v>
      </c>
      <c r="D208" s="285">
        <f t="shared" ref="D208" si="402">VLOOKUP(C208,$Q$4:$R$77,2,FALSE)</f>
        <v>66353</v>
      </c>
      <c r="E208" s="105">
        <v>1</v>
      </c>
      <c r="F208" s="108" t="s">
        <v>238</v>
      </c>
      <c r="G208" s="111" t="s">
        <v>239</v>
      </c>
      <c r="H208" s="174">
        <v>96778655</v>
      </c>
      <c r="I208" s="24">
        <f t="shared" ref="I208" si="403">IFERROR(H208/H213,"-")</f>
        <v>3.4046970640471963E-2</v>
      </c>
      <c r="J208" s="112">
        <v>471</v>
      </c>
      <c r="K208" s="24">
        <f t="shared" ref="K208" si="404">IFERROR(J208/J213,"-")</f>
        <v>5.0579896907216496E-2</v>
      </c>
      <c r="L208" s="112">
        <f t="shared" si="392"/>
        <v>205474.85138004247</v>
      </c>
      <c r="M208" s="84">
        <f>IFERROR(J208/$R$38,0)</f>
        <v>7.0983979624131537E-3</v>
      </c>
      <c r="P208" s="41"/>
      <c r="Q208" s="41"/>
      <c r="R208" s="41"/>
    </row>
    <row r="209" spans="2:18" ht="24.95" customHeight="1">
      <c r="B209" s="222"/>
      <c r="C209" s="282"/>
      <c r="D209" s="297"/>
      <c r="E209" s="106">
        <v>2</v>
      </c>
      <c r="F209" s="109" t="s">
        <v>276</v>
      </c>
      <c r="G209" s="28" t="s">
        <v>277</v>
      </c>
      <c r="H209" s="175">
        <v>410321</v>
      </c>
      <c r="I209" s="25">
        <f t="shared" ref="I209" si="405">IFERROR(H209/H213,"-")</f>
        <v>1.4435194454985034E-4</v>
      </c>
      <c r="J209" s="113">
        <v>3</v>
      </c>
      <c r="K209" s="25">
        <f t="shared" ref="K209" si="406">IFERROR(J209/J213,"-")</f>
        <v>3.2216494845360824E-4</v>
      </c>
      <c r="L209" s="113">
        <f t="shared" si="392"/>
        <v>136773.66666666666</v>
      </c>
      <c r="M209" s="81">
        <f t="shared" ref="M209:M213" si="407">IFERROR(J209/$R$38,0)</f>
        <v>4.5212725875243017E-5</v>
      </c>
      <c r="P209" s="41"/>
      <c r="Q209" s="41"/>
      <c r="R209" s="41"/>
    </row>
    <row r="210" spans="2:18" ht="24.95" customHeight="1">
      <c r="B210" s="222"/>
      <c r="C210" s="282"/>
      <c r="D210" s="297"/>
      <c r="E210" s="106">
        <v>3</v>
      </c>
      <c r="F210" s="109" t="s">
        <v>242</v>
      </c>
      <c r="G210" s="29" t="s">
        <v>243</v>
      </c>
      <c r="H210" s="175">
        <v>10416657</v>
      </c>
      <c r="I210" s="25">
        <f t="shared" ref="I210" si="408">IFERROR(H210/H213,"-")</f>
        <v>3.6646057444264619E-3</v>
      </c>
      <c r="J210" s="113">
        <v>81</v>
      </c>
      <c r="K210" s="25">
        <f t="shared" ref="K210" si="409">IFERROR(J210/J213,"-")</f>
        <v>8.698453608247423E-3</v>
      </c>
      <c r="L210" s="113">
        <f t="shared" si="392"/>
        <v>128600.70370370371</v>
      </c>
      <c r="M210" s="81">
        <f t="shared" si="407"/>
        <v>1.2207435986315615E-3</v>
      </c>
      <c r="P210" s="41"/>
      <c r="Q210" s="41"/>
      <c r="R210" s="41"/>
    </row>
    <row r="211" spans="2:18" ht="24.95" customHeight="1">
      <c r="B211" s="222"/>
      <c r="C211" s="282"/>
      <c r="D211" s="297"/>
      <c r="E211" s="106">
        <v>4</v>
      </c>
      <c r="F211" s="109" t="s">
        <v>224</v>
      </c>
      <c r="G211" s="29" t="s">
        <v>225</v>
      </c>
      <c r="H211" s="175">
        <v>140601888</v>
      </c>
      <c r="I211" s="25">
        <f t="shared" ref="I211" si="410">IFERROR(H211/H213,"-")</f>
        <v>4.946409260111051E-2</v>
      </c>
      <c r="J211" s="113">
        <v>1145</v>
      </c>
      <c r="K211" s="25">
        <f t="shared" ref="K211" si="411">IFERROR(J211/J213,"-")</f>
        <v>0.12295962199312714</v>
      </c>
      <c r="L211" s="113">
        <f t="shared" si="392"/>
        <v>122796.40873362446</v>
      </c>
      <c r="M211" s="81">
        <f t="shared" si="407"/>
        <v>1.7256190375717753E-2</v>
      </c>
      <c r="P211" s="41"/>
      <c r="Q211" s="41"/>
      <c r="R211" s="41"/>
    </row>
    <row r="212" spans="2:18" ht="24.95" customHeight="1">
      <c r="B212" s="222"/>
      <c r="C212" s="282"/>
      <c r="D212" s="297"/>
      <c r="E212" s="107">
        <v>5</v>
      </c>
      <c r="F212" s="110" t="s">
        <v>236</v>
      </c>
      <c r="G212" s="30" t="s">
        <v>237</v>
      </c>
      <c r="H212" s="176">
        <v>2143286</v>
      </c>
      <c r="I212" s="40">
        <f t="shared" ref="I212" si="412">IFERROR(H212/H213,"-")</f>
        <v>7.5401332572905245E-4</v>
      </c>
      <c r="J212" s="114">
        <v>19</v>
      </c>
      <c r="K212" s="40">
        <f t="shared" ref="K212" si="413">IFERROR(J212/J213,"-")</f>
        <v>2.0403780068728524E-3</v>
      </c>
      <c r="L212" s="114">
        <f t="shared" si="392"/>
        <v>112804.52631578948</v>
      </c>
      <c r="M212" s="82">
        <f t="shared" si="407"/>
        <v>2.8634726387653911E-4</v>
      </c>
      <c r="P212" s="41"/>
      <c r="Q212" s="41"/>
      <c r="R212" s="41"/>
    </row>
    <row r="213" spans="2:18" ht="24.95" customHeight="1">
      <c r="B213" s="223"/>
      <c r="C213" s="283"/>
      <c r="D213" s="298"/>
      <c r="E213" s="115" t="s">
        <v>107</v>
      </c>
      <c r="F213" s="118"/>
      <c r="G213" s="120"/>
      <c r="H213" s="177">
        <v>2842504140</v>
      </c>
      <c r="I213" s="26" t="s">
        <v>196</v>
      </c>
      <c r="J213" s="142">
        <v>9312</v>
      </c>
      <c r="K213" s="26" t="s">
        <v>105</v>
      </c>
      <c r="L213" s="142">
        <f t="shared" si="392"/>
        <v>305251.73324742267</v>
      </c>
      <c r="M213" s="83">
        <f t="shared" si="407"/>
        <v>0.14034030111675433</v>
      </c>
      <c r="P213" s="41"/>
      <c r="Q213" s="41"/>
      <c r="R213" s="41"/>
    </row>
    <row r="214" spans="2:18" ht="24.95" customHeight="1">
      <c r="B214" s="247">
        <v>36</v>
      </c>
      <c r="C214" s="281" t="s">
        <v>3</v>
      </c>
      <c r="D214" s="285">
        <f t="shared" ref="D214" si="414">VLOOKUP(C214,$Q$4:$R$77,2,FALSE)</f>
        <v>18444</v>
      </c>
      <c r="E214" s="105">
        <v>1</v>
      </c>
      <c r="F214" s="108" t="s">
        <v>238</v>
      </c>
      <c r="G214" s="111" t="s">
        <v>239</v>
      </c>
      <c r="H214" s="174">
        <v>29906035</v>
      </c>
      <c r="I214" s="24">
        <f t="shared" ref="I214" si="415">IFERROR(H214/H219,"-")</f>
        <v>3.7948142792961263E-2</v>
      </c>
      <c r="J214" s="112">
        <v>182</v>
      </c>
      <c r="K214" s="24">
        <f t="shared" ref="K214" si="416">IFERROR(J214/J219,"-")</f>
        <v>6.9838833461243283E-2</v>
      </c>
      <c r="L214" s="112">
        <f t="shared" si="392"/>
        <v>164318.87362637362</v>
      </c>
      <c r="M214" s="84">
        <f>IFERROR(J214/$R$39,0)</f>
        <v>9.8677076556061595E-3</v>
      </c>
      <c r="P214" s="41"/>
      <c r="Q214" s="41"/>
      <c r="R214" s="41"/>
    </row>
    <row r="215" spans="2:18" ht="24.95" customHeight="1">
      <c r="B215" s="222"/>
      <c r="C215" s="282"/>
      <c r="D215" s="297"/>
      <c r="E215" s="106">
        <v>2</v>
      </c>
      <c r="F215" s="109" t="s">
        <v>224</v>
      </c>
      <c r="G215" s="28" t="s">
        <v>225</v>
      </c>
      <c r="H215" s="175">
        <v>40528131</v>
      </c>
      <c r="I215" s="25">
        <f t="shared" ref="I215" si="417">IFERROR(H215/H219,"-")</f>
        <v>5.1426653594160508E-2</v>
      </c>
      <c r="J215" s="113">
        <v>342</v>
      </c>
      <c r="K215" s="25">
        <f t="shared" ref="K215" si="418">IFERROR(J215/J219,"-")</f>
        <v>0.13123561013046814</v>
      </c>
      <c r="L215" s="113">
        <f t="shared" si="392"/>
        <v>118503.30701754386</v>
      </c>
      <c r="M215" s="81">
        <f t="shared" ref="M215:M219" si="419">IFERROR(J215/$R$39,0)</f>
        <v>1.8542615484710475E-2</v>
      </c>
      <c r="P215" s="41"/>
      <c r="Q215" s="41"/>
      <c r="R215" s="41"/>
    </row>
    <row r="216" spans="2:18" ht="24.95" customHeight="1">
      <c r="B216" s="222"/>
      <c r="C216" s="282"/>
      <c r="D216" s="297"/>
      <c r="E216" s="106">
        <v>3</v>
      </c>
      <c r="F216" s="109" t="s">
        <v>206</v>
      </c>
      <c r="G216" s="29" t="s">
        <v>207</v>
      </c>
      <c r="H216" s="175">
        <v>151647642</v>
      </c>
      <c r="I216" s="25">
        <f t="shared" ref="I216" si="420">IFERROR(H216/H219,"-")</f>
        <v>0.19242759439129492</v>
      </c>
      <c r="J216" s="113">
        <v>1430</v>
      </c>
      <c r="K216" s="25">
        <f t="shared" ref="K216" si="421">IFERROR(J216/J219,"-")</f>
        <v>0.54873369148119722</v>
      </c>
      <c r="L216" s="113">
        <f t="shared" si="392"/>
        <v>106047.30209790209</v>
      </c>
      <c r="M216" s="81">
        <f t="shared" si="419"/>
        <v>7.7531988722619821E-2</v>
      </c>
      <c r="P216" s="41"/>
      <c r="Q216" s="41"/>
      <c r="R216" s="41"/>
    </row>
    <row r="217" spans="2:18" ht="24.95" customHeight="1">
      <c r="B217" s="222"/>
      <c r="C217" s="282"/>
      <c r="D217" s="297"/>
      <c r="E217" s="106">
        <v>4</v>
      </c>
      <c r="F217" s="109" t="s">
        <v>226</v>
      </c>
      <c r="G217" s="29" t="s">
        <v>227</v>
      </c>
      <c r="H217" s="175">
        <v>28153616</v>
      </c>
      <c r="I217" s="25">
        <f t="shared" ref="I217" si="422">IFERROR(H217/H219,"-")</f>
        <v>3.5724476350883654E-2</v>
      </c>
      <c r="J217" s="113">
        <v>277</v>
      </c>
      <c r="K217" s="25">
        <f t="shared" ref="K217" si="423">IFERROR(J217/J219,"-")</f>
        <v>0.10629316960859554</v>
      </c>
      <c r="L217" s="113">
        <f t="shared" si="392"/>
        <v>101637.60288808664</v>
      </c>
      <c r="M217" s="81">
        <f t="shared" si="419"/>
        <v>1.5018434179136847E-2</v>
      </c>
      <c r="P217" s="41"/>
      <c r="Q217" s="41"/>
      <c r="R217" s="41"/>
    </row>
    <row r="218" spans="2:18" ht="24.95" customHeight="1">
      <c r="B218" s="222"/>
      <c r="C218" s="282"/>
      <c r="D218" s="297"/>
      <c r="E218" s="107">
        <v>5</v>
      </c>
      <c r="F218" s="110" t="s">
        <v>254</v>
      </c>
      <c r="G218" s="30" t="s">
        <v>255</v>
      </c>
      <c r="H218" s="176">
        <v>3319182</v>
      </c>
      <c r="I218" s="40">
        <f t="shared" ref="I218" si="424">IFERROR(H218/H219,"-")</f>
        <v>4.2117516578786436E-3</v>
      </c>
      <c r="J218" s="114">
        <v>34</v>
      </c>
      <c r="K218" s="40">
        <f t="shared" ref="K218" si="425">IFERROR(J218/J219,"-")</f>
        <v>1.3046815042210284E-2</v>
      </c>
      <c r="L218" s="114">
        <f t="shared" si="392"/>
        <v>97623</v>
      </c>
      <c r="M218" s="82">
        <f t="shared" si="419"/>
        <v>1.8434179136846672E-3</v>
      </c>
      <c r="P218" s="41"/>
      <c r="Q218" s="41"/>
      <c r="R218" s="41"/>
    </row>
    <row r="219" spans="2:18" ht="24.95" customHeight="1">
      <c r="B219" s="223"/>
      <c r="C219" s="283"/>
      <c r="D219" s="298"/>
      <c r="E219" s="115" t="s">
        <v>107</v>
      </c>
      <c r="F219" s="118"/>
      <c r="G219" s="120"/>
      <c r="H219" s="177">
        <v>788076380</v>
      </c>
      <c r="I219" s="26" t="s">
        <v>196</v>
      </c>
      <c r="J219" s="142">
        <v>2606</v>
      </c>
      <c r="K219" s="26" t="s">
        <v>105</v>
      </c>
      <c r="L219" s="142">
        <f t="shared" si="392"/>
        <v>302408.43438219494</v>
      </c>
      <c r="M219" s="83">
        <f t="shared" si="419"/>
        <v>0.14129256126653655</v>
      </c>
      <c r="P219" s="41"/>
      <c r="Q219" s="41"/>
      <c r="R219" s="41"/>
    </row>
    <row r="220" spans="2:18" ht="24.95" customHeight="1">
      <c r="B220" s="247">
        <v>37</v>
      </c>
      <c r="C220" s="281" t="s">
        <v>4</v>
      </c>
      <c r="D220" s="285">
        <f t="shared" ref="D220" si="426">VLOOKUP(C220,$Q$4:$R$77,2,FALSE)</f>
        <v>57228</v>
      </c>
      <c r="E220" s="105">
        <v>1</v>
      </c>
      <c r="F220" s="108" t="s">
        <v>238</v>
      </c>
      <c r="G220" s="111" t="s">
        <v>239</v>
      </c>
      <c r="H220" s="174">
        <v>80067129</v>
      </c>
      <c r="I220" s="24">
        <f t="shared" ref="I220" si="427">IFERROR(H220/H225,"-")</f>
        <v>3.6501881530438769E-2</v>
      </c>
      <c r="J220" s="112">
        <v>429</v>
      </c>
      <c r="K220" s="24">
        <f t="shared" ref="K220" si="428">IFERROR(J220/J225,"-")</f>
        <v>5.6491967342638928E-2</v>
      </c>
      <c r="L220" s="112">
        <f t="shared" si="392"/>
        <v>186636.66433566433</v>
      </c>
      <c r="M220" s="84">
        <f>IFERROR(J220/$R$40,0)</f>
        <v>7.496330467603271E-3</v>
      </c>
      <c r="P220" s="41"/>
      <c r="Q220" s="41"/>
      <c r="R220" s="41"/>
    </row>
    <row r="221" spans="2:18" ht="24.95" customHeight="1">
      <c r="B221" s="222"/>
      <c r="C221" s="282"/>
      <c r="D221" s="297"/>
      <c r="E221" s="106">
        <v>2</v>
      </c>
      <c r="F221" s="109" t="s">
        <v>224</v>
      </c>
      <c r="G221" s="28" t="s">
        <v>225</v>
      </c>
      <c r="H221" s="175">
        <v>96977009</v>
      </c>
      <c r="I221" s="25">
        <f t="shared" ref="I221" si="429">IFERROR(H221/H225,"-")</f>
        <v>4.4210943216089267E-2</v>
      </c>
      <c r="J221" s="113">
        <v>892</v>
      </c>
      <c r="K221" s="25">
        <f t="shared" ref="K221" si="430">IFERROR(J221/J225,"-")</f>
        <v>0.11746115354227021</v>
      </c>
      <c r="L221" s="113">
        <f t="shared" si="392"/>
        <v>108718.61995515694</v>
      </c>
      <c r="M221" s="81">
        <f t="shared" ref="M221:M225" si="431">IFERROR(J221/$R$40,0)</f>
        <v>1.5586775704200742E-2</v>
      </c>
      <c r="P221" s="41"/>
      <c r="Q221" s="41"/>
      <c r="R221" s="41"/>
    </row>
    <row r="222" spans="2:18" ht="24.95" customHeight="1">
      <c r="B222" s="222"/>
      <c r="C222" s="282"/>
      <c r="D222" s="297"/>
      <c r="E222" s="106">
        <v>3</v>
      </c>
      <c r="F222" s="109" t="s">
        <v>206</v>
      </c>
      <c r="G222" s="29" t="s">
        <v>207</v>
      </c>
      <c r="H222" s="175">
        <v>396049497</v>
      </c>
      <c r="I222" s="25">
        <f t="shared" ref="I222" si="432">IFERROR(H222/H225,"-")</f>
        <v>0.18055539146013172</v>
      </c>
      <c r="J222" s="113">
        <v>3895</v>
      </c>
      <c r="K222" s="25">
        <f t="shared" ref="K222" si="433">IFERROR(J222/J225,"-")</f>
        <v>0.51290492494074269</v>
      </c>
      <c r="L222" s="113">
        <f t="shared" si="392"/>
        <v>101681.51399229781</v>
      </c>
      <c r="M222" s="81">
        <f t="shared" si="431"/>
        <v>6.8061088977423634E-2</v>
      </c>
      <c r="P222" s="41"/>
      <c r="Q222" s="41"/>
      <c r="R222" s="41"/>
    </row>
    <row r="223" spans="2:18" ht="24.95" customHeight="1">
      <c r="B223" s="222"/>
      <c r="C223" s="282"/>
      <c r="D223" s="297"/>
      <c r="E223" s="106">
        <v>4</v>
      </c>
      <c r="F223" s="109" t="s">
        <v>226</v>
      </c>
      <c r="G223" s="29" t="s">
        <v>227</v>
      </c>
      <c r="H223" s="175">
        <v>81327053</v>
      </c>
      <c r="I223" s="25">
        <f t="shared" ref="I223" si="434">IFERROR(H223/H225,"-")</f>
        <v>3.7076269511620866E-2</v>
      </c>
      <c r="J223" s="113">
        <v>844</v>
      </c>
      <c r="K223" s="25">
        <f t="shared" ref="K223" si="435">IFERROR(J223/J225,"-")</f>
        <v>0.11114037397945746</v>
      </c>
      <c r="L223" s="113">
        <f t="shared" si="392"/>
        <v>96359.067535545022</v>
      </c>
      <c r="M223" s="81">
        <f t="shared" si="431"/>
        <v>1.4748025442091283E-2</v>
      </c>
      <c r="P223" s="41"/>
      <c r="Q223" s="41"/>
      <c r="R223" s="41"/>
    </row>
    <row r="224" spans="2:18" ht="24.95" customHeight="1">
      <c r="B224" s="222"/>
      <c r="C224" s="282"/>
      <c r="D224" s="297"/>
      <c r="E224" s="107">
        <v>5</v>
      </c>
      <c r="F224" s="110" t="s">
        <v>248</v>
      </c>
      <c r="G224" s="30" t="s">
        <v>249</v>
      </c>
      <c r="H224" s="176">
        <v>45231528</v>
      </c>
      <c r="I224" s="40">
        <f t="shared" ref="I224" si="436">IFERROR(H224/H225,"-")</f>
        <v>2.0620645414883353E-2</v>
      </c>
      <c r="J224" s="114">
        <v>538</v>
      </c>
      <c r="K224" s="40">
        <f t="shared" ref="K224" si="437">IFERROR(J224/J225,"-")</f>
        <v>7.0845404266526205E-2</v>
      </c>
      <c r="L224" s="114">
        <f t="shared" si="392"/>
        <v>84073.472118959107</v>
      </c>
      <c r="M224" s="82">
        <f t="shared" si="431"/>
        <v>9.4009925211434968E-3</v>
      </c>
      <c r="P224" s="41"/>
      <c r="Q224" s="41"/>
      <c r="R224" s="41"/>
    </row>
    <row r="225" spans="2:18" ht="24.95" customHeight="1">
      <c r="B225" s="223"/>
      <c r="C225" s="283"/>
      <c r="D225" s="298"/>
      <c r="E225" s="115" t="s">
        <v>107</v>
      </c>
      <c r="F225" s="118"/>
      <c r="G225" s="120"/>
      <c r="H225" s="177">
        <v>2193506900</v>
      </c>
      <c r="I225" s="26" t="s">
        <v>196</v>
      </c>
      <c r="J225" s="142">
        <v>7594</v>
      </c>
      <c r="K225" s="26" t="s">
        <v>105</v>
      </c>
      <c r="L225" s="142">
        <f t="shared" si="392"/>
        <v>288847.3663418488</v>
      </c>
      <c r="M225" s="83">
        <f t="shared" si="431"/>
        <v>0.13269728105123366</v>
      </c>
      <c r="P225" s="41"/>
      <c r="Q225" s="41"/>
      <c r="R225" s="41"/>
    </row>
    <row r="226" spans="2:18" ht="24.95" customHeight="1">
      <c r="B226" s="247">
        <v>38</v>
      </c>
      <c r="C226" s="281" t="s">
        <v>40</v>
      </c>
      <c r="D226" s="285">
        <f t="shared" ref="D226" si="438">VLOOKUP(C226,$Q$4:$R$77,2,FALSE)</f>
        <v>11957</v>
      </c>
      <c r="E226" s="105">
        <v>1</v>
      </c>
      <c r="F226" s="108" t="s">
        <v>242</v>
      </c>
      <c r="G226" s="111" t="s">
        <v>243</v>
      </c>
      <c r="H226" s="174">
        <v>1424203</v>
      </c>
      <c r="I226" s="24">
        <f t="shared" ref="I226" si="439">IFERROR(H226/H231,"-")</f>
        <v>3.9827183609109848E-3</v>
      </c>
      <c r="J226" s="112">
        <v>4</v>
      </c>
      <c r="K226" s="24">
        <f t="shared" ref="K226" si="440">IFERROR(J226/J231,"-")</f>
        <v>3.2573289902280132E-3</v>
      </c>
      <c r="L226" s="112">
        <f t="shared" si="392"/>
        <v>356050.75</v>
      </c>
      <c r="M226" s="84">
        <f>IFERROR(J226/$R$41,0)</f>
        <v>3.3453207326252405E-4</v>
      </c>
      <c r="P226" s="41"/>
      <c r="Q226" s="41"/>
      <c r="R226" s="41"/>
    </row>
    <row r="227" spans="2:18" ht="24.95" customHeight="1">
      <c r="B227" s="222"/>
      <c r="C227" s="282"/>
      <c r="D227" s="297"/>
      <c r="E227" s="106">
        <v>2</v>
      </c>
      <c r="F227" s="109" t="s">
        <v>238</v>
      </c>
      <c r="G227" s="28" t="s">
        <v>239</v>
      </c>
      <c r="H227" s="175">
        <v>20828575</v>
      </c>
      <c r="I227" s="25">
        <f t="shared" ref="I227" si="441">IFERROR(H227/H231,"-")</f>
        <v>5.8246154574952816E-2</v>
      </c>
      <c r="J227" s="113">
        <v>88</v>
      </c>
      <c r="K227" s="25">
        <f t="shared" ref="K227" si="442">IFERROR(J227/J231,"-")</f>
        <v>7.1661237785016291E-2</v>
      </c>
      <c r="L227" s="113">
        <f t="shared" si="392"/>
        <v>236688.35227272726</v>
      </c>
      <c r="M227" s="81">
        <f t="shared" ref="M227:M231" si="443">IFERROR(J227/$R$41,0)</f>
        <v>7.3597056117755289E-3</v>
      </c>
      <c r="P227" s="41"/>
      <c r="Q227" s="41"/>
      <c r="R227" s="41"/>
    </row>
    <row r="228" spans="2:18" ht="24.95" customHeight="1">
      <c r="B228" s="222"/>
      <c r="C228" s="282"/>
      <c r="D228" s="297"/>
      <c r="E228" s="106">
        <v>3</v>
      </c>
      <c r="F228" s="109" t="s">
        <v>226</v>
      </c>
      <c r="G228" s="29" t="s">
        <v>227</v>
      </c>
      <c r="H228" s="175">
        <v>16204667</v>
      </c>
      <c r="I228" s="25">
        <f t="shared" ref="I228" si="444">IFERROR(H228/H231,"-")</f>
        <v>4.5315607952903014E-2</v>
      </c>
      <c r="J228" s="113">
        <v>147</v>
      </c>
      <c r="K228" s="25">
        <f t="shared" ref="K228" si="445">IFERROR(J228/J231,"-")</f>
        <v>0.11970684039087948</v>
      </c>
      <c r="L228" s="113">
        <f t="shared" si="392"/>
        <v>110235.8299319728</v>
      </c>
      <c r="M228" s="81">
        <f t="shared" si="443"/>
        <v>1.2294053692397758E-2</v>
      </c>
      <c r="P228" s="41"/>
      <c r="Q228" s="41"/>
      <c r="R228" s="41"/>
    </row>
    <row r="229" spans="2:18" ht="24.95" customHeight="1">
      <c r="B229" s="222"/>
      <c r="C229" s="282"/>
      <c r="D229" s="297"/>
      <c r="E229" s="106">
        <v>4</v>
      </c>
      <c r="F229" s="109" t="s">
        <v>206</v>
      </c>
      <c r="G229" s="29" t="s">
        <v>207</v>
      </c>
      <c r="H229" s="175">
        <v>57776762</v>
      </c>
      <c r="I229" s="25">
        <f t="shared" ref="I229" si="446">IFERROR(H229/H231,"-")</f>
        <v>0.16157006469680524</v>
      </c>
      <c r="J229" s="113">
        <v>634</v>
      </c>
      <c r="K229" s="25">
        <f t="shared" ref="K229" si="447">IFERROR(J229/J231,"-")</f>
        <v>0.51628664495114007</v>
      </c>
      <c r="L229" s="113">
        <f t="shared" si="392"/>
        <v>91130.539432176651</v>
      </c>
      <c r="M229" s="81">
        <f t="shared" si="443"/>
        <v>5.3023333612110063E-2</v>
      </c>
      <c r="P229" s="41"/>
      <c r="Q229" s="41"/>
      <c r="R229" s="41"/>
    </row>
    <row r="230" spans="2:18" ht="24.95" customHeight="1">
      <c r="B230" s="222"/>
      <c r="C230" s="282"/>
      <c r="D230" s="297"/>
      <c r="E230" s="107">
        <v>5</v>
      </c>
      <c r="F230" s="110" t="s">
        <v>248</v>
      </c>
      <c r="G230" s="30" t="s">
        <v>249</v>
      </c>
      <c r="H230" s="176">
        <v>9166238</v>
      </c>
      <c r="I230" s="40">
        <f t="shared" ref="I230" si="448">IFERROR(H230/H231,"-")</f>
        <v>2.5632964109105223E-2</v>
      </c>
      <c r="J230" s="114">
        <v>101</v>
      </c>
      <c r="K230" s="40">
        <f t="shared" ref="K230" si="449">IFERROR(J230/J231,"-")</f>
        <v>8.2247557003257324E-2</v>
      </c>
      <c r="L230" s="114">
        <f t="shared" si="392"/>
        <v>90754.831683168319</v>
      </c>
      <c r="M230" s="82">
        <f t="shared" si="443"/>
        <v>8.4469348498787313E-3</v>
      </c>
      <c r="P230" s="41"/>
      <c r="Q230" s="41"/>
      <c r="R230" s="41"/>
    </row>
    <row r="231" spans="2:18" ht="24.95" customHeight="1">
      <c r="B231" s="223"/>
      <c r="C231" s="283"/>
      <c r="D231" s="298"/>
      <c r="E231" s="115" t="s">
        <v>107</v>
      </c>
      <c r="F231" s="118"/>
      <c r="G231" s="120"/>
      <c r="H231" s="177">
        <v>357595710</v>
      </c>
      <c r="I231" s="26" t="s">
        <v>196</v>
      </c>
      <c r="J231" s="142">
        <v>1228</v>
      </c>
      <c r="K231" s="26" t="s">
        <v>105</v>
      </c>
      <c r="L231" s="142">
        <f t="shared" si="392"/>
        <v>291201.71824104234</v>
      </c>
      <c r="M231" s="83">
        <f t="shared" si="443"/>
        <v>0.10270134649159487</v>
      </c>
      <c r="P231" s="41"/>
      <c r="Q231" s="41"/>
      <c r="R231" s="41"/>
    </row>
    <row r="232" spans="2:18" ht="24.95" customHeight="1">
      <c r="B232" s="247">
        <v>39</v>
      </c>
      <c r="C232" s="281" t="s">
        <v>8</v>
      </c>
      <c r="D232" s="285">
        <f t="shared" ref="D232" si="450">VLOOKUP(C232,$Q$4:$R$77,2,FALSE)</f>
        <v>66470</v>
      </c>
      <c r="E232" s="105">
        <v>1</v>
      </c>
      <c r="F232" s="108" t="s">
        <v>236</v>
      </c>
      <c r="G232" s="111" t="s">
        <v>237</v>
      </c>
      <c r="H232" s="174">
        <v>3373222</v>
      </c>
      <c r="I232" s="24">
        <f t="shared" ref="I232" si="451">IFERROR(H232/H237,"-")</f>
        <v>1.5549327629184606E-3</v>
      </c>
      <c r="J232" s="112">
        <v>14</v>
      </c>
      <c r="K232" s="24">
        <f t="shared" ref="K232" si="452">IFERROR(J232/J237,"-")</f>
        <v>2.0248770610355798E-3</v>
      </c>
      <c r="L232" s="112">
        <f t="shared" si="392"/>
        <v>240944.42857142858</v>
      </c>
      <c r="M232" s="84">
        <f>IFERROR(J232/$R$42,0)</f>
        <v>2.1062133293214984E-4</v>
      </c>
      <c r="P232" s="41"/>
      <c r="Q232" s="41"/>
      <c r="R232" s="41"/>
    </row>
    <row r="233" spans="2:18" ht="24.95" customHeight="1">
      <c r="B233" s="222"/>
      <c r="C233" s="282"/>
      <c r="D233" s="297"/>
      <c r="E233" s="106">
        <v>2</v>
      </c>
      <c r="F233" s="109" t="s">
        <v>238</v>
      </c>
      <c r="G233" s="28" t="s">
        <v>239</v>
      </c>
      <c r="H233" s="175">
        <v>84887050</v>
      </c>
      <c r="I233" s="25">
        <f t="shared" ref="I233" si="453">IFERROR(H233/H237,"-")</f>
        <v>3.9129845350379402E-2</v>
      </c>
      <c r="J233" s="113">
        <v>387</v>
      </c>
      <c r="K233" s="25">
        <f t="shared" ref="K233" si="454">IFERROR(J233/J237,"-")</f>
        <v>5.5973387330054962E-2</v>
      </c>
      <c r="L233" s="113">
        <f t="shared" si="392"/>
        <v>219346.38242894056</v>
      </c>
      <c r="M233" s="81">
        <f t="shared" ref="M233:M237" si="455">IFERROR(J233/$R$42,0)</f>
        <v>5.8221754174815708E-3</v>
      </c>
      <c r="P233" s="41"/>
      <c r="Q233" s="41"/>
      <c r="R233" s="41"/>
    </row>
    <row r="234" spans="2:18" ht="24.95" customHeight="1">
      <c r="B234" s="222"/>
      <c r="C234" s="282"/>
      <c r="D234" s="297"/>
      <c r="E234" s="106">
        <v>3</v>
      </c>
      <c r="F234" s="109" t="s">
        <v>224</v>
      </c>
      <c r="G234" s="29" t="s">
        <v>225</v>
      </c>
      <c r="H234" s="175">
        <v>128973204</v>
      </c>
      <c r="I234" s="25">
        <f t="shared" ref="I234" si="456">IFERROR(H234/H237,"-")</f>
        <v>5.945196030328459E-2</v>
      </c>
      <c r="J234" s="113">
        <v>739</v>
      </c>
      <c r="K234" s="25">
        <f t="shared" ref="K234" si="457">IFERROR(J234/J237,"-")</f>
        <v>0.10688458200752098</v>
      </c>
      <c r="L234" s="113">
        <f t="shared" si="392"/>
        <v>174523.95669824086</v>
      </c>
      <c r="M234" s="81">
        <f t="shared" si="455"/>
        <v>1.1117797502632767E-2</v>
      </c>
      <c r="P234" s="41"/>
      <c r="Q234" s="41"/>
      <c r="R234" s="41"/>
    </row>
    <row r="235" spans="2:18" ht="24.95" customHeight="1">
      <c r="B235" s="222"/>
      <c r="C235" s="282"/>
      <c r="D235" s="297"/>
      <c r="E235" s="106">
        <v>4</v>
      </c>
      <c r="F235" s="109" t="s">
        <v>260</v>
      </c>
      <c r="G235" s="29" t="s">
        <v>261</v>
      </c>
      <c r="H235" s="175">
        <v>53038665</v>
      </c>
      <c r="I235" s="25">
        <f t="shared" ref="I235" si="458">IFERROR(H235/H237,"-")</f>
        <v>2.4448897199756389E-2</v>
      </c>
      <c r="J235" s="113">
        <v>447</v>
      </c>
      <c r="K235" s="25">
        <f t="shared" ref="K235" si="459">IFERROR(J235/J237,"-")</f>
        <v>6.4651431877350299E-2</v>
      </c>
      <c r="L235" s="113">
        <f t="shared" si="392"/>
        <v>118654.73154362416</v>
      </c>
      <c r="M235" s="81">
        <f t="shared" si="455"/>
        <v>6.7248382729050695E-3</v>
      </c>
      <c r="P235" s="41"/>
      <c r="Q235" s="41"/>
      <c r="R235" s="41"/>
    </row>
    <row r="236" spans="2:18" ht="24.95" customHeight="1">
      <c r="B236" s="222"/>
      <c r="C236" s="282"/>
      <c r="D236" s="297"/>
      <c r="E236" s="107">
        <v>5</v>
      </c>
      <c r="F236" s="110" t="s">
        <v>206</v>
      </c>
      <c r="G236" s="30" t="s">
        <v>207</v>
      </c>
      <c r="H236" s="176">
        <v>366765105</v>
      </c>
      <c r="I236" s="40">
        <f t="shared" ref="I236" si="460">IFERROR(H236/H237,"-")</f>
        <v>0.1690653855748982</v>
      </c>
      <c r="J236" s="114">
        <v>3587</v>
      </c>
      <c r="K236" s="40">
        <f t="shared" ref="K236" si="461">IFERROR(J236/J237,"-")</f>
        <v>0.51880242985247327</v>
      </c>
      <c r="L236" s="114">
        <f t="shared" si="392"/>
        <v>102248.42626149986</v>
      </c>
      <c r="M236" s="82">
        <f t="shared" si="455"/>
        <v>5.3964194373401532E-2</v>
      </c>
      <c r="P236" s="41"/>
      <c r="Q236" s="41"/>
      <c r="R236" s="41"/>
    </row>
    <row r="237" spans="2:18" ht="24.95" customHeight="1">
      <c r="B237" s="223"/>
      <c r="C237" s="283"/>
      <c r="D237" s="298"/>
      <c r="E237" s="115" t="s">
        <v>107</v>
      </c>
      <c r="F237" s="118"/>
      <c r="G237" s="120"/>
      <c r="H237" s="177">
        <v>2169368400</v>
      </c>
      <c r="I237" s="26" t="s">
        <v>196</v>
      </c>
      <c r="J237" s="142">
        <v>6914</v>
      </c>
      <c r="K237" s="26" t="s">
        <v>105</v>
      </c>
      <c r="L237" s="142">
        <f t="shared" si="392"/>
        <v>313764.59357824706</v>
      </c>
      <c r="M237" s="83">
        <f t="shared" si="455"/>
        <v>0.10401684970663458</v>
      </c>
      <c r="P237" s="41"/>
      <c r="Q237" s="41"/>
      <c r="R237" s="41"/>
    </row>
    <row r="238" spans="2:18" ht="24.95" customHeight="1">
      <c r="B238" s="247">
        <v>40</v>
      </c>
      <c r="C238" s="281" t="s">
        <v>41</v>
      </c>
      <c r="D238" s="285">
        <f t="shared" ref="D238" si="462">VLOOKUP(C238,$Q$4:$R$77,2,FALSE)</f>
        <v>14344</v>
      </c>
      <c r="E238" s="105">
        <v>1</v>
      </c>
      <c r="F238" s="108" t="s">
        <v>238</v>
      </c>
      <c r="G238" s="111" t="s">
        <v>239</v>
      </c>
      <c r="H238" s="174">
        <v>13670522</v>
      </c>
      <c r="I238" s="24">
        <f t="shared" ref="I238" si="463">IFERROR(H238/H243,"-")</f>
        <v>3.7561457140950293E-2</v>
      </c>
      <c r="J238" s="112">
        <v>71</v>
      </c>
      <c r="K238" s="24">
        <f t="shared" ref="K238" si="464">IFERROR(J238/J243,"-")</f>
        <v>4.7779273216689101E-2</v>
      </c>
      <c r="L238" s="112">
        <f t="shared" si="392"/>
        <v>192542.5633802817</v>
      </c>
      <c r="M238" s="84">
        <f>IFERROR(J238/$R$43,0)</f>
        <v>4.9498047964305633E-3</v>
      </c>
      <c r="P238" s="41"/>
      <c r="Q238" s="41"/>
      <c r="R238" s="41"/>
    </row>
    <row r="239" spans="2:18" ht="24.95" customHeight="1">
      <c r="B239" s="222"/>
      <c r="C239" s="282"/>
      <c r="D239" s="297"/>
      <c r="E239" s="106">
        <v>2</v>
      </c>
      <c r="F239" s="109" t="s">
        <v>224</v>
      </c>
      <c r="G239" s="28" t="s">
        <v>225</v>
      </c>
      <c r="H239" s="175">
        <v>27499423</v>
      </c>
      <c r="I239" s="25">
        <f t="shared" ref="I239" si="465">IFERROR(H239/H243,"-")</f>
        <v>7.555808025584998E-2</v>
      </c>
      <c r="J239" s="113">
        <v>205</v>
      </c>
      <c r="K239" s="25">
        <f t="shared" ref="K239" si="466">IFERROR(J239/J243,"-")</f>
        <v>0.1379542395693136</v>
      </c>
      <c r="L239" s="113">
        <f t="shared" si="392"/>
        <v>134143.52682926829</v>
      </c>
      <c r="M239" s="81">
        <f t="shared" ref="M239:M243" si="467">IFERROR(J239/$R$43,0)</f>
        <v>1.4291689905186838E-2</v>
      </c>
      <c r="P239" s="41"/>
      <c r="Q239" s="41"/>
      <c r="R239" s="41"/>
    </row>
    <row r="240" spans="2:18" ht="24.95" customHeight="1">
      <c r="B240" s="222"/>
      <c r="C240" s="282"/>
      <c r="D240" s="297"/>
      <c r="E240" s="106">
        <v>3</v>
      </c>
      <c r="F240" s="109" t="s">
        <v>264</v>
      </c>
      <c r="G240" s="29" t="s">
        <v>265</v>
      </c>
      <c r="H240" s="175">
        <v>1438778</v>
      </c>
      <c r="I240" s="25">
        <f t="shared" ref="I240" si="468">IFERROR(H240/H243,"-")</f>
        <v>3.9532212582915399E-3</v>
      </c>
      <c r="J240" s="113">
        <v>11</v>
      </c>
      <c r="K240" s="25">
        <f t="shared" ref="K240" si="469">IFERROR(J240/J243,"-")</f>
        <v>7.4024226110363392E-3</v>
      </c>
      <c r="L240" s="113">
        <f t="shared" si="392"/>
        <v>130798</v>
      </c>
      <c r="M240" s="81">
        <f t="shared" si="467"/>
        <v>7.668711656441718E-4</v>
      </c>
      <c r="P240" s="41"/>
      <c r="Q240" s="41"/>
      <c r="R240" s="41"/>
    </row>
    <row r="241" spans="2:18" ht="24.95" customHeight="1">
      <c r="B241" s="222"/>
      <c r="C241" s="282"/>
      <c r="D241" s="297"/>
      <c r="E241" s="106">
        <v>4</v>
      </c>
      <c r="F241" s="109" t="s">
        <v>250</v>
      </c>
      <c r="G241" s="29" t="s">
        <v>251</v>
      </c>
      <c r="H241" s="175">
        <v>1366781</v>
      </c>
      <c r="I241" s="25">
        <f t="shared" ref="I241" si="470">IFERROR(H241/H243,"-")</f>
        <v>3.7554005584106579E-3</v>
      </c>
      <c r="J241" s="113">
        <v>12</v>
      </c>
      <c r="K241" s="25">
        <f t="shared" ref="K241" si="471">IFERROR(J241/J243,"-")</f>
        <v>8.0753701211305519E-3</v>
      </c>
      <c r="L241" s="113">
        <f t="shared" si="392"/>
        <v>113898.41666666667</v>
      </c>
      <c r="M241" s="81">
        <f t="shared" si="467"/>
        <v>8.3658672615727835E-4</v>
      </c>
      <c r="P241" s="41"/>
      <c r="Q241" s="41"/>
      <c r="R241" s="41"/>
    </row>
    <row r="242" spans="2:18" ht="24.95" customHeight="1">
      <c r="B242" s="222"/>
      <c r="C242" s="282"/>
      <c r="D242" s="297"/>
      <c r="E242" s="107">
        <v>5</v>
      </c>
      <c r="F242" s="110" t="s">
        <v>248</v>
      </c>
      <c r="G242" s="30" t="s">
        <v>249</v>
      </c>
      <c r="H242" s="176">
        <v>8990339</v>
      </c>
      <c r="I242" s="40">
        <f t="shared" ref="I242" si="472">IFERROR(H242/H243,"-")</f>
        <v>2.4702073046743489E-2</v>
      </c>
      <c r="J242" s="114">
        <v>101</v>
      </c>
      <c r="K242" s="40">
        <f t="shared" ref="K242" si="473">IFERROR(J242/J243,"-")</f>
        <v>6.7967698519515479E-2</v>
      </c>
      <c r="L242" s="114">
        <f t="shared" si="392"/>
        <v>89013.257425742573</v>
      </c>
      <c r="M242" s="82">
        <f t="shared" si="467"/>
        <v>7.0412716118237592E-3</v>
      </c>
      <c r="P242" s="41"/>
      <c r="Q242" s="41"/>
      <c r="R242" s="41"/>
    </row>
    <row r="243" spans="2:18" ht="24.95" customHeight="1">
      <c r="B243" s="223"/>
      <c r="C243" s="283"/>
      <c r="D243" s="298"/>
      <c r="E243" s="115" t="s">
        <v>107</v>
      </c>
      <c r="F243" s="118"/>
      <c r="G243" s="120"/>
      <c r="H243" s="177">
        <v>363950790</v>
      </c>
      <c r="I243" s="26" t="s">
        <v>196</v>
      </c>
      <c r="J243" s="142">
        <v>1486</v>
      </c>
      <c r="K243" s="26" t="s">
        <v>105</v>
      </c>
      <c r="L243" s="142">
        <f t="shared" si="392"/>
        <v>244919.77792732167</v>
      </c>
      <c r="M243" s="83">
        <f t="shared" si="467"/>
        <v>0.1035973229224763</v>
      </c>
      <c r="P243" s="41"/>
      <c r="Q243" s="41"/>
      <c r="R243" s="41"/>
    </row>
    <row r="244" spans="2:18" ht="24.95" customHeight="1">
      <c r="B244" s="247">
        <v>41</v>
      </c>
      <c r="C244" s="281" t="s">
        <v>12</v>
      </c>
      <c r="D244" s="285">
        <f t="shared" ref="D244" si="474">VLOOKUP(C244,$Q$4:$R$77,2,FALSE)</f>
        <v>26342</v>
      </c>
      <c r="E244" s="105">
        <v>1</v>
      </c>
      <c r="F244" s="108" t="s">
        <v>262</v>
      </c>
      <c r="G244" s="111" t="s">
        <v>263</v>
      </c>
      <c r="H244" s="174">
        <v>2633632</v>
      </c>
      <c r="I244" s="24">
        <f t="shared" ref="I244" si="475">IFERROR(H244/H249,"-")</f>
        <v>2.8736920746290162E-3</v>
      </c>
      <c r="J244" s="112">
        <v>17</v>
      </c>
      <c r="K244" s="24">
        <f t="shared" ref="K244" si="476">IFERROR(J244/J249,"-")</f>
        <v>5.3108403623867541E-3</v>
      </c>
      <c r="L244" s="112">
        <f t="shared" si="392"/>
        <v>154919.5294117647</v>
      </c>
      <c r="M244" s="84">
        <f>IFERROR(J244/$R$44,0)</f>
        <v>6.4535722420469208E-4</v>
      </c>
      <c r="P244" s="41"/>
      <c r="Q244" s="41"/>
      <c r="R244" s="41"/>
    </row>
    <row r="245" spans="2:18" ht="24.95" customHeight="1">
      <c r="B245" s="222"/>
      <c r="C245" s="282"/>
      <c r="D245" s="297"/>
      <c r="E245" s="106">
        <v>2</v>
      </c>
      <c r="F245" s="109" t="s">
        <v>238</v>
      </c>
      <c r="G245" s="28" t="s">
        <v>239</v>
      </c>
      <c r="H245" s="175">
        <v>19933209</v>
      </c>
      <c r="I245" s="25">
        <f t="shared" ref="I245" si="477">IFERROR(H245/H249,"-")</f>
        <v>2.1750155194508486E-2</v>
      </c>
      <c r="J245" s="113">
        <v>130</v>
      </c>
      <c r="K245" s="25">
        <f t="shared" ref="K245" si="478">IFERROR(J245/J249,"-")</f>
        <v>4.0612308653545766E-2</v>
      </c>
      <c r="L245" s="113">
        <f t="shared" si="392"/>
        <v>153332.37692307692</v>
      </c>
      <c r="M245" s="81">
        <f t="shared" ref="M245:M249" si="479">IFERROR(J245/$R$44,0)</f>
        <v>4.9350846556829395E-3</v>
      </c>
      <c r="P245" s="41"/>
      <c r="Q245" s="41"/>
      <c r="R245" s="41"/>
    </row>
    <row r="246" spans="2:18" ht="24.95" customHeight="1">
      <c r="B246" s="222"/>
      <c r="C246" s="282"/>
      <c r="D246" s="297"/>
      <c r="E246" s="106">
        <v>3</v>
      </c>
      <c r="F246" s="109" t="s">
        <v>224</v>
      </c>
      <c r="G246" s="29" t="s">
        <v>225</v>
      </c>
      <c r="H246" s="175">
        <v>38536165</v>
      </c>
      <c r="I246" s="25">
        <f t="shared" ref="I246" si="480">IFERROR(H246/H249,"-")</f>
        <v>4.2048802546102139E-2</v>
      </c>
      <c r="J246" s="113">
        <v>355</v>
      </c>
      <c r="K246" s="25">
        <f t="shared" ref="K246" si="481">IFERROR(J246/J249,"-")</f>
        <v>0.11090284286160575</v>
      </c>
      <c r="L246" s="113">
        <f t="shared" si="392"/>
        <v>108552.57746478873</v>
      </c>
      <c r="M246" s="81">
        <f t="shared" si="479"/>
        <v>1.3476577328980336E-2</v>
      </c>
      <c r="P246" s="41"/>
      <c r="Q246" s="41"/>
      <c r="R246" s="41"/>
    </row>
    <row r="247" spans="2:18" ht="24.95" customHeight="1">
      <c r="B247" s="222"/>
      <c r="C247" s="282"/>
      <c r="D247" s="297"/>
      <c r="E247" s="106">
        <v>4</v>
      </c>
      <c r="F247" s="109" t="s">
        <v>226</v>
      </c>
      <c r="G247" s="29" t="s">
        <v>227</v>
      </c>
      <c r="H247" s="175">
        <v>42826898</v>
      </c>
      <c r="I247" s="25">
        <f t="shared" ref="I247" si="482">IFERROR(H247/H249,"-")</f>
        <v>4.6730643219533047E-2</v>
      </c>
      <c r="J247" s="113">
        <v>419</v>
      </c>
      <c r="K247" s="25">
        <f t="shared" ref="K247" si="483">IFERROR(J247/J249,"-")</f>
        <v>0.13089659481412058</v>
      </c>
      <c r="L247" s="113">
        <f t="shared" si="392"/>
        <v>102212.16706443914</v>
      </c>
      <c r="M247" s="81">
        <f t="shared" si="479"/>
        <v>1.5906157467162705E-2</v>
      </c>
      <c r="P247" s="41"/>
      <c r="Q247" s="41"/>
      <c r="R247" s="41"/>
    </row>
    <row r="248" spans="2:18" ht="24.95" customHeight="1">
      <c r="B248" s="222"/>
      <c r="C248" s="282"/>
      <c r="D248" s="297"/>
      <c r="E248" s="107">
        <v>5</v>
      </c>
      <c r="F248" s="110" t="s">
        <v>206</v>
      </c>
      <c r="G248" s="30" t="s">
        <v>207</v>
      </c>
      <c r="H248" s="176">
        <v>156102132</v>
      </c>
      <c r="I248" s="40">
        <f t="shared" ref="I248" si="484">IFERROR(H248/H249,"-")</f>
        <v>0.17033110911512789</v>
      </c>
      <c r="J248" s="114">
        <v>1660</v>
      </c>
      <c r="K248" s="40">
        <f t="shared" ref="K248" si="485">IFERROR(J248/J249,"-")</f>
        <v>0.51858794126835361</v>
      </c>
      <c r="L248" s="114">
        <f t="shared" si="392"/>
        <v>94037.428915662647</v>
      </c>
      <c r="M248" s="82">
        <f t="shared" si="479"/>
        <v>6.3017234834105235E-2</v>
      </c>
      <c r="P248" s="41"/>
      <c r="Q248" s="41"/>
      <c r="R248" s="41"/>
    </row>
    <row r="249" spans="2:18" ht="24.95" customHeight="1">
      <c r="B249" s="223"/>
      <c r="C249" s="283"/>
      <c r="D249" s="298"/>
      <c r="E249" s="115" t="s">
        <v>107</v>
      </c>
      <c r="F249" s="118"/>
      <c r="G249" s="120"/>
      <c r="H249" s="177">
        <v>916462840</v>
      </c>
      <c r="I249" s="26" t="s">
        <v>196</v>
      </c>
      <c r="J249" s="142">
        <v>3201</v>
      </c>
      <c r="K249" s="26" t="s">
        <v>105</v>
      </c>
      <c r="L249" s="142">
        <f t="shared" si="392"/>
        <v>286305.16713527025</v>
      </c>
      <c r="M249" s="83">
        <f t="shared" si="479"/>
        <v>0.12151696909877761</v>
      </c>
      <c r="P249" s="41"/>
      <c r="Q249" s="41"/>
      <c r="R249" s="41"/>
    </row>
    <row r="250" spans="2:18" ht="24.95" customHeight="1">
      <c r="B250" s="247">
        <v>42</v>
      </c>
      <c r="C250" s="281" t="s">
        <v>13</v>
      </c>
      <c r="D250" s="285">
        <f t="shared" ref="D250" si="486">VLOOKUP(C250,$Q$4:$R$77,2,FALSE)</f>
        <v>70556</v>
      </c>
      <c r="E250" s="105">
        <v>1</v>
      </c>
      <c r="F250" s="108" t="s">
        <v>236</v>
      </c>
      <c r="G250" s="111" t="s">
        <v>237</v>
      </c>
      <c r="H250" s="174">
        <v>12256059</v>
      </c>
      <c r="I250" s="24">
        <f t="shared" ref="I250" si="487">IFERROR(H250/H255,"-")</f>
        <v>6.1553360479895333E-3</v>
      </c>
      <c r="J250" s="112">
        <v>17</v>
      </c>
      <c r="K250" s="24">
        <f t="shared" ref="K250" si="488">IFERROR(J250/J255,"-")</f>
        <v>2.2858679575097486E-3</v>
      </c>
      <c r="L250" s="112">
        <f t="shared" si="392"/>
        <v>720944.6470588235</v>
      </c>
      <c r="M250" s="84">
        <f>IFERROR(J250/$R$45,0)</f>
        <v>2.4094336413628891E-4</v>
      </c>
      <c r="P250" s="41"/>
      <c r="Q250" s="41"/>
      <c r="R250" s="41"/>
    </row>
    <row r="251" spans="2:18" ht="24.95" customHeight="1">
      <c r="B251" s="222"/>
      <c r="C251" s="282"/>
      <c r="D251" s="297"/>
      <c r="E251" s="106">
        <v>2</v>
      </c>
      <c r="F251" s="109" t="s">
        <v>238</v>
      </c>
      <c r="G251" s="28" t="s">
        <v>239</v>
      </c>
      <c r="H251" s="175">
        <v>61778815</v>
      </c>
      <c r="I251" s="25">
        <f t="shared" ref="I251" si="489">IFERROR(H251/H255,"-")</f>
        <v>3.1027050944481948E-2</v>
      </c>
      <c r="J251" s="113">
        <v>492</v>
      </c>
      <c r="K251" s="25">
        <f t="shared" ref="K251" si="490">IFERROR(J251/J255,"-")</f>
        <v>6.6155707946752726E-2</v>
      </c>
      <c r="L251" s="113">
        <f t="shared" si="392"/>
        <v>125566.69715447155</v>
      </c>
      <c r="M251" s="81">
        <f t="shared" ref="M251:M255" si="491">IFERROR(J251/$R$45,0)</f>
        <v>6.9731844208855377E-3</v>
      </c>
      <c r="P251" s="41"/>
      <c r="Q251" s="41"/>
      <c r="R251" s="41"/>
    </row>
    <row r="252" spans="2:18" ht="24.95" customHeight="1">
      <c r="B252" s="222"/>
      <c r="C252" s="282"/>
      <c r="D252" s="297"/>
      <c r="E252" s="106">
        <v>3</v>
      </c>
      <c r="F252" s="109" t="s">
        <v>226</v>
      </c>
      <c r="G252" s="29" t="s">
        <v>227</v>
      </c>
      <c r="H252" s="175">
        <v>99432701</v>
      </c>
      <c r="I252" s="25">
        <f t="shared" ref="I252" si="492">IFERROR(H252/H255,"-")</f>
        <v>4.9937886951610208E-2</v>
      </c>
      <c r="J252" s="113">
        <v>876</v>
      </c>
      <c r="K252" s="25">
        <f t="shared" ref="K252" si="493">IFERROR(J252/J255,"-")</f>
        <v>0.11778943122226704</v>
      </c>
      <c r="L252" s="113">
        <f t="shared" si="392"/>
        <v>113507.649543379</v>
      </c>
      <c r="M252" s="81">
        <f t="shared" si="491"/>
        <v>1.24156698225523E-2</v>
      </c>
      <c r="P252" s="41"/>
      <c r="Q252" s="41"/>
      <c r="R252" s="41"/>
    </row>
    <row r="253" spans="2:18" ht="24.95" customHeight="1">
      <c r="B253" s="222"/>
      <c r="C253" s="282"/>
      <c r="D253" s="297"/>
      <c r="E253" s="106">
        <v>4</v>
      </c>
      <c r="F253" s="109" t="s">
        <v>264</v>
      </c>
      <c r="G253" s="29" t="s">
        <v>265</v>
      </c>
      <c r="H253" s="175">
        <v>6105388</v>
      </c>
      <c r="I253" s="25">
        <f t="shared" ref="I253" si="494">IFERROR(H253/H255,"-")</f>
        <v>3.0662968286430995E-3</v>
      </c>
      <c r="J253" s="113">
        <v>58</v>
      </c>
      <c r="K253" s="25">
        <f t="shared" ref="K253" si="495">IFERROR(J253/J255,"-")</f>
        <v>7.7988436197391417E-3</v>
      </c>
      <c r="L253" s="113">
        <f t="shared" si="392"/>
        <v>105265.31034482758</v>
      </c>
      <c r="M253" s="81">
        <f t="shared" si="491"/>
        <v>8.2204206587675039E-4</v>
      </c>
      <c r="P253" s="41"/>
      <c r="Q253" s="41"/>
      <c r="R253" s="41"/>
    </row>
    <row r="254" spans="2:18" ht="24.95" customHeight="1">
      <c r="B254" s="222"/>
      <c r="C254" s="282"/>
      <c r="D254" s="297"/>
      <c r="E254" s="107">
        <v>5</v>
      </c>
      <c r="F254" s="110" t="s">
        <v>224</v>
      </c>
      <c r="G254" s="30" t="s">
        <v>225</v>
      </c>
      <c r="H254" s="176">
        <v>83256789</v>
      </c>
      <c r="I254" s="40">
        <f t="shared" ref="I254" si="496">IFERROR(H254/H255,"-")</f>
        <v>4.1813890955612928E-2</v>
      </c>
      <c r="J254" s="114">
        <v>816</v>
      </c>
      <c r="K254" s="40">
        <f t="shared" ref="K254" si="497">IFERROR(J254/J255,"-")</f>
        <v>0.10972166196046793</v>
      </c>
      <c r="L254" s="114">
        <f t="shared" si="392"/>
        <v>102030.37867647059</v>
      </c>
      <c r="M254" s="82">
        <f t="shared" si="491"/>
        <v>1.1565281478541868E-2</v>
      </c>
      <c r="P254" s="41"/>
      <c r="Q254" s="41"/>
      <c r="R254" s="41"/>
    </row>
    <row r="255" spans="2:18" ht="24.95" customHeight="1">
      <c r="B255" s="223"/>
      <c r="C255" s="283"/>
      <c r="D255" s="298"/>
      <c r="E255" s="115" t="s">
        <v>107</v>
      </c>
      <c r="F255" s="118"/>
      <c r="G255" s="120"/>
      <c r="H255" s="177">
        <v>1991127520</v>
      </c>
      <c r="I255" s="26" t="s">
        <v>196</v>
      </c>
      <c r="J255" s="142">
        <v>7437</v>
      </c>
      <c r="K255" s="26" t="s">
        <v>105</v>
      </c>
      <c r="L255" s="142">
        <f t="shared" si="392"/>
        <v>267732.62336963828</v>
      </c>
      <c r="M255" s="83">
        <f t="shared" si="491"/>
        <v>0.10540563524009297</v>
      </c>
      <c r="P255" s="41"/>
      <c r="Q255" s="41"/>
      <c r="R255" s="41"/>
    </row>
    <row r="256" spans="2:18" ht="24.95" customHeight="1">
      <c r="B256" s="247">
        <v>43</v>
      </c>
      <c r="C256" s="281" t="s">
        <v>9</v>
      </c>
      <c r="D256" s="285">
        <f t="shared" ref="D256" si="498">VLOOKUP(C256,$Q$4:$R$77,2,FALSE)</f>
        <v>43423</v>
      </c>
      <c r="E256" s="105">
        <v>1</v>
      </c>
      <c r="F256" s="108" t="s">
        <v>238</v>
      </c>
      <c r="G256" s="111" t="s">
        <v>239</v>
      </c>
      <c r="H256" s="174">
        <v>44183834</v>
      </c>
      <c r="I256" s="24">
        <f t="shared" ref="I256" si="499">IFERROR(H256/H261,"-")</f>
        <v>3.1198673658790397E-2</v>
      </c>
      <c r="J256" s="112">
        <v>311</v>
      </c>
      <c r="K256" s="24">
        <f t="shared" ref="K256" si="500">IFERROR(J256/J261,"-")</f>
        <v>6.0908734821778297E-2</v>
      </c>
      <c r="L256" s="112">
        <f t="shared" si="392"/>
        <v>142070.20578778136</v>
      </c>
      <c r="M256" s="84">
        <f>IFERROR(J256/$R$46,0)</f>
        <v>7.1621030329548857E-3</v>
      </c>
      <c r="P256" s="41"/>
      <c r="Q256" s="41"/>
      <c r="R256" s="41"/>
    </row>
    <row r="257" spans="2:18" ht="24.95" customHeight="1">
      <c r="B257" s="222"/>
      <c r="C257" s="282"/>
      <c r="D257" s="297"/>
      <c r="E257" s="106">
        <v>2</v>
      </c>
      <c r="F257" s="109" t="s">
        <v>224</v>
      </c>
      <c r="G257" s="28" t="s">
        <v>225</v>
      </c>
      <c r="H257" s="175">
        <v>59238377</v>
      </c>
      <c r="I257" s="25">
        <f t="shared" ref="I257" si="501">IFERROR(H257/H261,"-")</f>
        <v>4.1828846091070203E-2</v>
      </c>
      <c r="J257" s="113">
        <v>571</v>
      </c>
      <c r="K257" s="25">
        <f t="shared" ref="K257" si="502">IFERROR(J257/J261,"-")</f>
        <v>0.11182922052487269</v>
      </c>
      <c r="L257" s="113">
        <f t="shared" si="392"/>
        <v>103744.96847635727</v>
      </c>
      <c r="M257" s="81">
        <f t="shared" ref="M257:M261" si="503">IFERROR(J257/$R$46,0)</f>
        <v>1.3149713285585981E-2</v>
      </c>
      <c r="P257" s="41"/>
      <c r="Q257" s="41"/>
      <c r="R257" s="41"/>
    </row>
    <row r="258" spans="2:18" ht="24.95" customHeight="1">
      <c r="B258" s="222"/>
      <c r="C258" s="282"/>
      <c r="D258" s="297"/>
      <c r="E258" s="106">
        <v>3</v>
      </c>
      <c r="F258" s="109" t="s">
        <v>206</v>
      </c>
      <c r="G258" s="29" t="s">
        <v>207</v>
      </c>
      <c r="H258" s="175">
        <v>250841231</v>
      </c>
      <c r="I258" s="25">
        <f t="shared" ref="I258" si="504">IFERROR(H258/H261,"-")</f>
        <v>0.17712165282302703</v>
      </c>
      <c r="J258" s="113">
        <v>2738</v>
      </c>
      <c r="K258" s="25">
        <f t="shared" ref="K258" si="505">IFERROR(J258/J261,"-")</f>
        <v>0.53623188405797106</v>
      </c>
      <c r="L258" s="113">
        <f t="shared" si="392"/>
        <v>91614.766617969319</v>
      </c>
      <c r="M258" s="81">
        <f t="shared" si="503"/>
        <v>6.3054141814245901E-2</v>
      </c>
      <c r="P258" s="41"/>
      <c r="Q258" s="41"/>
      <c r="R258" s="41"/>
    </row>
    <row r="259" spans="2:18" ht="24.95" customHeight="1">
      <c r="B259" s="222"/>
      <c r="C259" s="282"/>
      <c r="D259" s="297"/>
      <c r="E259" s="106">
        <v>4</v>
      </c>
      <c r="F259" s="109" t="s">
        <v>246</v>
      </c>
      <c r="G259" s="29" t="s">
        <v>247</v>
      </c>
      <c r="H259" s="175">
        <v>22744238</v>
      </c>
      <c r="I259" s="25">
        <f t="shared" ref="I259" si="506">IFERROR(H259/H261,"-")</f>
        <v>1.6059947603910052E-2</v>
      </c>
      <c r="J259" s="113">
        <v>260</v>
      </c>
      <c r="K259" s="25">
        <f t="shared" ref="K259" si="507">IFERROR(J259/J261,"-")</f>
        <v>5.0920485703094397E-2</v>
      </c>
      <c r="L259" s="113">
        <f t="shared" si="392"/>
        <v>87477.838461538457</v>
      </c>
      <c r="M259" s="81">
        <f t="shared" si="503"/>
        <v>5.987610252631094E-3</v>
      </c>
      <c r="P259" s="41"/>
      <c r="Q259" s="41"/>
      <c r="R259" s="41"/>
    </row>
    <row r="260" spans="2:18" ht="24.95" customHeight="1">
      <c r="B260" s="222"/>
      <c r="C260" s="282"/>
      <c r="D260" s="297"/>
      <c r="E260" s="107">
        <v>5</v>
      </c>
      <c r="F260" s="110" t="s">
        <v>226</v>
      </c>
      <c r="G260" s="30" t="s">
        <v>227</v>
      </c>
      <c r="H260" s="176">
        <v>45232022</v>
      </c>
      <c r="I260" s="40">
        <f t="shared" ref="I260" si="508">IFERROR(H260/H261,"-")</f>
        <v>3.1938810319295234E-2</v>
      </c>
      <c r="J260" s="114">
        <v>571</v>
      </c>
      <c r="K260" s="40">
        <f t="shared" ref="K260" si="509">IFERROR(J260/J261,"-")</f>
        <v>0.11182922052487269</v>
      </c>
      <c r="L260" s="114">
        <f t="shared" si="392"/>
        <v>79215.450087565681</v>
      </c>
      <c r="M260" s="82">
        <f t="shared" si="503"/>
        <v>1.3149713285585981E-2</v>
      </c>
      <c r="P260" s="41"/>
      <c r="Q260" s="41"/>
      <c r="R260" s="41"/>
    </row>
    <row r="261" spans="2:18" ht="24.95" customHeight="1">
      <c r="B261" s="223"/>
      <c r="C261" s="283"/>
      <c r="D261" s="298"/>
      <c r="E261" s="115" t="s">
        <v>107</v>
      </c>
      <c r="F261" s="118"/>
      <c r="G261" s="120"/>
      <c r="H261" s="177">
        <v>1416208730</v>
      </c>
      <c r="I261" s="26" t="s">
        <v>196</v>
      </c>
      <c r="J261" s="142">
        <v>5106</v>
      </c>
      <c r="K261" s="26" t="s">
        <v>105</v>
      </c>
      <c r="L261" s="142">
        <f t="shared" si="392"/>
        <v>277361.67841754796</v>
      </c>
      <c r="M261" s="83">
        <f t="shared" si="503"/>
        <v>0.11758745365359372</v>
      </c>
      <c r="P261" s="41"/>
      <c r="Q261" s="41"/>
      <c r="R261" s="41"/>
    </row>
    <row r="262" spans="2:18" ht="24.95" customHeight="1">
      <c r="B262" s="247">
        <v>44</v>
      </c>
      <c r="C262" s="281" t="s">
        <v>19</v>
      </c>
      <c r="D262" s="285">
        <f t="shared" ref="D262" si="510">VLOOKUP(C262,$Q$4:$R$77,2,FALSE)</f>
        <v>46653</v>
      </c>
      <c r="E262" s="105">
        <v>1</v>
      </c>
      <c r="F262" s="108" t="s">
        <v>238</v>
      </c>
      <c r="G262" s="111" t="s">
        <v>239</v>
      </c>
      <c r="H262" s="174">
        <v>94199205</v>
      </c>
      <c r="I262" s="24">
        <f t="shared" ref="I262" si="511">IFERROR(H262/H267,"-")</f>
        <v>4.2212507866123003E-2</v>
      </c>
      <c r="J262" s="112">
        <v>276</v>
      </c>
      <c r="K262" s="24">
        <f t="shared" ref="K262" si="512">IFERROR(J262/J267,"-")</f>
        <v>4.557463672391017E-2</v>
      </c>
      <c r="L262" s="112">
        <f t="shared" si="392"/>
        <v>341301.46739130432</v>
      </c>
      <c r="M262" s="84">
        <f>IFERROR(J262/$R$47,0)</f>
        <v>5.9160182624911585E-3</v>
      </c>
      <c r="P262" s="41"/>
      <c r="Q262" s="41"/>
      <c r="R262" s="41"/>
    </row>
    <row r="263" spans="2:18" ht="24.95" customHeight="1">
      <c r="B263" s="222"/>
      <c r="C263" s="282"/>
      <c r="D263" s="297"/>
      <c r="E263" s="106">
        <v>2</v>
      </c>
      <c r="F263" s="109" t="s">
        <v>222</v>
      </c>
      <c r="G263" s="28" t="s">
        <v>223</v>
      </c>
      <c r="H263" s="175">
        <v>157990237</v>
      </c>
      <c r="I263" s="25">
        <f t="shared" ref="I263" si="513">IFERROR(H263/H267,"-")</f>
        <v>7.0798518120541859E-2</v>
      </c>
      <c r="J263" s="113">
        <v>716</v>
      </c>
      <c r="K263" s="25">
        <f t="shared" ref="K263" si="514">IFERROR(J263/J267,"-")</f>
        <v>0.11822985468956407</v>
      </c>
      <c r="L263" s="113">
        <f t="shared" si="392"/>
        <v>220656.75558659219</v>
      </c>
      <c r="M263" s="81">
        <f t="shared" ref="M263:M267" si="515">IFERROR(J263/$R$47,0)</f>
        <v>1.5347351724433585E-2</v>
      </c>
      <c r="P263" s="41"/>
      <c r="Q263" s="41"/>
      <c r="R263" s="41"/>
    </row>
    <row r="264" spans="2:18" ht="24.95" customHeight="1">
      <c r="B264" s="222"/>
      <c r="C264" s="282"/>
      <c r="D264" s="297"/>
      <c r="E264" s="106">
        <v>3</v>
      </c>
      <c r="F264" s="109" t="s">
        <v>230</v>
      </c>
      <c r="G264" s="29" t="s">
        <v>231</v>
      </c>
      <c r="H264" s="175">
        <v>32247379</v>
      </c>
      <c r="I264" s="25">
        <f t="shared" ref="I264" si="516">IFERROR(H264/H267,"-")</f>
        <v>1.4450681825811053E-2</v>
      </c>
      <c r="J264" s="113">
        <v>187</v>
      </c>
      <c r="K264" s="25">
        <f t="shared" ref="K264" si="517">IFERROR(J264/J267,"-")</f>
        <v>3.0878467635402907E-2</v>
      </c>
      <c r="L264" s="113">
        <f t="shared" si="392"/>
        <v>172445.8770053476</v>
      </c>
      <c r="M264" s="81">
        <f t="shared" si="515"/>
        <v>4.008316721325531E-3</v>
      </c>
      <c r="P264" s="41"/>
      <c r="Q264" s="41"/>
      <c r="R264" s="41"/>
    </row>
    <row r="265" spans="2:18" ht="24.95" customHeight="1">
      <c r="B265" s="222"/>
      <c r="C265" s="282"/>
      <c r="D265" s="297"/>
      <c r="E265" s="106">
        <v>4</v>
      </c>
      <c r="F265" s="109" t="s">
        <v>270</v>
      </c>
      <c r="G265" s="29" t="s">
        <v>271</v>
      </c>
      <c r="H265" s="175">
        <v>29003762</v>
      </c>
      <c r="I265" s="25">
        <f t="shared" ref="I265" si="518">IFERROR(H265/H267,"-")</f>
        <v>1.2997153548930263E-2</v>
      </c>
      <c r="J265" s="113">
        <v>197</v>
      </c>
      <c r="K265" s="25">
        <f t="shared" ref="K265" si="519">IFERROR(J265/J267,"-")</f>
        <v>3.2529722589167767E-2</v>
      </c>
      <c r="L265" s="113">
        <f t="shared" si="392"/>
        <v>147227.21827411168</v>
      </c>
      <c r="M265" s="81">
        <f t="shared" si="515"/>
        <v>4.2226652090969494E-3</v>
      </c>
      <c r="P265" s="41"/>
      <c r="Q265" s="41"/>
      <c r="R265" s="41"/>
    </row>
    <row r="266" spans="2:18" ht="24.95" customHeight="1">
      <c r="B266" s="222"/>
      <c r="C266" s="282"/>
      <c r="D266" s="297"/>
      <c r="E266" s="107">
        <v>5</v>
      </c>
      <c r="F266" s="110" t="s">
        <v>264</v>
      </c>
      <c r="G266" s="30" t="s">
        <v>265</v>
      </c>
      <c r="H266" s="176">
        <v>5367697</v>
      </c>
      <c r="I266" s="40">
        <f t="shared" ref="I266" si="520">IFERROR(H266/H267,"-")</f>
        <v>2.405370107268579E-3</v>
      </c>
      <c r="J266" s="114">
        <v>42</v>
      </c>
      <c r="K266" s="40">
        <f t="shared" ref="K266" si="521">IFERROR(J266/J267,"-")</f>
        <v>6.9352708058124171E-3</v>
      </c>
      <c r="L266" s="114">
        <f t="shared" ref="L266:L329" si="522">IFERROR(H266/J266,"-")</f>
        <v>127802.30952380953</v>
      </c>
      <c r="M266" s="82">
        <f t="shared" si="515"/>
        <v>9.002636486399588E-4</v>
      </c>
      <c r="P266" s="41"/>
      <c r="Q266" s="41"/>
      <c r="R266" s="41"/>
    </row>
    <row r="267" spans="2:18" ht="24.95" customHeight="1">
      <c r="B267" s="223"/>
      <c r="C267" s="283"/>
      <c r="D267" s="298"/>
      <c r="E267" s="115" t="s">
        <v>107</v>
      </c>
      <c r="F267" s="118"/>
      <c r="G267" s="120"/>
      <c r="H267" s="177">
        <v>2231547230</v>
      </c>
      <c r="I267" s="26" t="s">
        <v>196</v>
      </c>
      <c r="J267" s="142">
        <v>6056</v>
      </c>
      <c r="K267" s="26" t="s">
        <v>105</v>
      </c>
      <c r="L267" s="142">
        <f t="shared" si="522"/>
        <v>368485.34180977545</v>
      </c>
      <c r="M267" s="83">
        <f t="shared" si="515"/>
        <v>0.12980944419437121</v>
      </c>
      <c r="P267" s="41"/>
      <c r="Q267" s="41"/>
      <c r="R267" s="41"/>
    </row>
    <row r="268" spans="2:18" ht="24.95" customHeight="1">
      <c r="B268" s="247">
        <v>45</v>
      </c>
      <c r="C268" s="281" t="s">
        <v>42</v>
      </c>
      <c r="D268" s="285">
        <f t="shared" ref="D268" si="523">VLOOKUP(C268,$Q$4:$R$77,2,FALSE)</f>
        <v>16304</v>
      </c>
      <c r="E268" s="105">
        <v>1</v>
      </c>
      <c r="F268" s="108" t="s">
        <v>250</v>
      </c>
      <c r="G268" s="111" t="s">
        <v>251</v>
      </c>
      <c r="H268" s="174">
        <v>8388542</v>
      </c>
      <c r="I268" s="24">
        <f t="shared" ref="I268" si="524">IFERROR(H268/H273,"-")</f>
        <v>1.4842272384847076E-2</v>
      </c>
      <c r="J268" s="112">
        <v>31</v>
      </c>
      <c r="K268" s="24">
        <f t="shared" ref="K268" si="525">IFERROR(J268/J273,"-")</f>
        <v>1.6272965879265092E-2</v>
      </c>
      <c r="L268" s="112">
        <f t="shared" si="522"/>
        <v>270598.12903225806</v>
      </c>
      <c r="M268" s="84">
        <f>IFERROR(J268/$R$48,0)</f>
        <v>1.9013738959764476E-3</v>
      </c>
      <c r="P268" s="41"/>
      <c r="Q268" s="41"/>
      <c r="R268" s="41"/>
    </row>
    <row r="269" spans="2:18" ht="24.95" customHeight="1">
      <c r="B269" s="222"/>
      <c r="C269" s="282"/>
      <c r="D269" s="297"/>
      <c r="E269" s="106">
        <v>2</v>
      </c>
      <c r="F269" s="109" t="s">
        <v>226</v>
      </c>
      <c r="G269" s="28" t="s">
        <v>227</v>
      </c>
      <c r="H269" s="175">
        <v>29549099</v>
      </c>
      <c r="I269" s="25">
        <f t="shared" ref="I269" si="526">IFERROR(H269/H273,"-")</f>
        <v>5.2282718031907371E-2</v>
      </c>
      <c r="J269" s="113">
        <v>217</v>
      </c>
      <c r="K269" s="25">
        <f t="shared" ref="K269" si="527">IFERROR(J269/J273,"-")</f>
        <v>0.11391076115485564</v>
      </c>
      <c r="L269" s="113">
        <f t="shared" si="522"/>
        <v>136170.96313364056</v>
      </c>
      <c r="M269" s="81">
        <f t="shared" ref="M269:M273" si="528">IFERROR(J269/$R$48,0)</f>
        <v>1.3309617271835132E-2</v>
      </c>
      <c r="P269" s="41"/>
      <c r="Q269" s="41"/>
      <c r="R269" s="41"/>
    </row>
    <row r="270" spans="2:18" ht="24.95" customHeight="1">
      <c r="B270" s="222"/>
      <c r="C270" s="282"/>
      <c r="D270" s="297"/>
      <c r="E270" s="106">
        <v>3</v>
      </c>
      <c r="F270" s="109" t="s">
        <v>236</v>
      </c>
      <c r="G270" s="29" t="s">
        <v>237</v>
      </c>
      <c r="H270" s="175">
        <v>405487</v>
      </c>
      <c r="I270" s="25">
        <f t="shared" ref="I270" si="529">IFERROR(H270/H273,"-")</f>
        <v>7.1744869400600087E-4</v>
      </c>
      <c r="J270" s="113">
        <v>3</v>
      </c>
      <c r="K270" s="25">
        <f t="shared" ref="K270" si="530">IFERROR(J270/J273,"-")</f>
        <v>1.5748031496062992E-3</v>
      </c>
      <c r="L270" s="113">
        <f t="shared" si="522"/>
        <v>135162.33333333334</v>
      </c>
      <c r="M270" s="81">
        <f t="shared" si="528"/>
        <v>1.8400392541707556E-4</v>
      </c>
      <c r="P270" s="41"/>
      <c r="Q270" s="41"/>
      <c r="R270" s="41"/>
    </row>
    <row r="271" spans="2:18" ht="24.95" customHeight="1">
      <c r="B271" s="222"/>
      <c r="C271" s="282"/>
      <c r="D271" s="297"/>
      <c r="E271" s="106">
        <v>4</v>
      </c>
      <c r="F271" s="109" t="s">
        <v>238</v>
      </c>
      <c r="G271" s="29" t="s">
        <v>239</v>
      </c>
      <c r="H271" s="175">
        <v>12612717</v>
      </c>
      <c r="I271" s="25">
        <f t="shared" ref="I271" si="531">IFERROR(H271/H273,"-")</f>
        <v>2.2316319239623673E-2</v>
      </c>
      <c r="J271" s="113">
        <v>96</v>
      </c>
      <c r="K271" s="25">
        <f t="shared" ref="K271" si="532">IFERROR(J271/J273,"-")</f>
        <v>5.0393700787401574E-2</v>
      </c>
      <c r="L271" s="113">
        <f t="shared" si="522"/>
        <v>131382.46875</v>
      </c>
      <c r="M271" s="81">
        <f t="shared" si="528"/>
        <v>5.8881256133464181E-3</v>
      </c>
      <c r="P271" s="41"/>
      <c r="Q271" s="41"/>
      <c r="R271" s="41"/>
    </row>
    <row r="272" spans="2:18" ht="24.95" customHeight="1">
      <c r="B272" s="222"/>
      <c r="C272" s="282"/>
      <c r="D272" s="297"/>
      <c r="E272" s="107">
        <v>5</v>
      </c>
      <c r="F272" s="110" t="s">
        <v>242</v>
      </c>
      <c r="G272" s="30" t="s">
        <v>243</v>
      </c>
      <c r="H272" s="176">
        <v>1313628</v>
      </c>
      <c r="I272" s="40">
        <f t="shared" ref="I272" si="533">IFERROR(H272/H273,"-")</f>
        <v>2.3242685783014371E-3</v>
      </c>
      <c r="J272" s="114">
        <v>10</v>
      </c>
      <c r="K272" s="40">
        <f t="shared" ref="K272" si="534">IFERROR(J272/J273,"-")</f>
        <v>5.2493438320209973E-3</v>
      </c>
      <c r="L272" s="114">
        <f t="shared" si="522"/>
        <v>131362.79999999999</v>
      </c>
      <c r="M272" s="82">
        <f t="shared" si="528"/>
        <v>6.1334641805691858E-4</v>
      </c>
      <c r="P272" s="41"/>
      <c r="Q272" s="41"/>
      <c r="R272" s="41"/>
    </row>
    <row r="273" spans="2:18" ht="24.95" customHeight="1">
      <c r="B273" s="223"/>
      <c r="C273" s="283"/>
      <c r="D273" s="298"/>
      <c r="E273" s="115" t="s">
        <v>107</v>
      </c>
      <c r="F273" s="118"/>
      <c r="G273" s="120"/>
      <c r="H273" s="177">
        <v>565179090</v>
      </c>
      <c r="I273" s="26" t="s">
        <v>196</v>
      </c>
      <c r="J273" s="142">
        <v>1905</v>
      </c>
      <c r="K273" s="26" t="s">
        <v>105</v>
      </c>
      <c r="L273" s="142">
        <f t="shared" si="522"/>
        <v>296681.93700787402</v>
      </c>
      <c r="M273" s="83">
        <f t="shared" si="528"/>
        <v>0.11684249263984298</v>
      </c>
      <c r="P273" s="41"/>
      <c r="Q273" s="41"/>
      <c r="R273" s="41"/>
    </row>
    <row r="274" spans="2:18" ht="24.95" customHeight="1">
      <c r="B274" s="247">
        <v>46</v>
      </c>
      <c r="C274" s="281" t="s">
        <v>22</v>
      </c>
      <c r="D274" s="285">
        <f t="shared" ref="D274" si="535">VLOOKUP(C274,$Q$4:$R$77,2,FALSE)</f>
        <v>21150</v>
      </c>
      <c r="E274" s="105">
        <v>1</v>
      </c>
      <c r="F274" s="108" t="s">
        <v>238</v>
      </c>
      <c r="G274" s="111" t="s">
        <v>239</v>
      </c>
      <c r="H274" s="174">
        <v>21015444</v>
      </c>
      <c r="I274" s="24">
        <f t="shared" ref="I274" si="536">IFERROR(H274/H279,"-")</f>
        <v>3.3380856036389274E-2</v>
      </c>
      <c r="J274" s="112">
        <v>121</v>
      </c>
      <c r="K274" s="24">
        <f t="shared" ref="K274" si="537">IFERROR(J274/J279,"-")</f>
        <v>4.8594377510040164E-2</v>
      </c>
      <c r="L274" s="112">
        <f t="shared" si="522"/>
        <v>173681.35537190083</v>
      </c>
      <c r="M274" s="84">
        <f>IFERROR(J274/$R$49,0)</f>
        <v>5.7210401891252954E-3</v>
      </c>
      <c r="P274" s="41"/>
      <c r="Q274" s="41"/>
      <c r="R274" s="41"/>
    </row>
    <row r="275" spans="2:18" ht="24.95" customHeight="1">
      <c r="B275" s="222"/>
      <c r="C275" s="282"/>
      <c r="D275" s="297"/>
      <c r="E275" s="106">
        <v>2</v>
      </c>
      <c r="F275" s="109" t="s">
        <v>224</v>
      </c>
      <c r="G275" s="28" t="s">
        <v>225</v>
      </c>
      <c r="H275" s="175">
        <v>46446703</v>
      </c>
      <c r="I275" s="25">
        <f t="shared" ref="I275" si="538">IFERROR(H275/H279,"-")</f>
        <v>7.377577681480009E-2</v>
      </c>
      <c r="J275" s="113">
        <v>309</v>
      </c>
      <c r="K275" s="25">
        <f t="shared" ref="K275" si="539">IFERROR(J275/J279,"-")</f>
        <v>0.12409638554216867</v>
      </c>
      <c r="L275" s="113">
        <f t="shared" si="522"/>
        <v>150312.95469255664</v>
      </c>
      <c r="M275" s="81">
        <f t="shared" ref="M275:M279" si="540">IFERROR(J275/$R$49,0)</f>
        <v>1.4609929078014184E-2</v>
      </c>
      <c r="P275" s="41"/>
      <c r="Q275" s="41"/>
      <c r="R275" s="41"/>
    </row>
    <row r="276" spans="2:18" ht="24.95" customHeight="1">
      <c r="B276" s="222"/>
      <c r="C276" s="282"/>
      <c r="D276" s="297"/>
      <c r="E276" s="106">
        <v>3</v>
      </c>
      <c r="F276" s="109" t="s">
        <v>222</v>
      </c>
      <c r="G276" s="29" t="s">
        <v>223</v>
      </c>
      <c r="H276" s="175">
        <v>38883462</v>
      </c>
      <c r="I276" s="25">
        <f t="shared" ref="I276" si="541">IFERROR(H276/H279,"-")</f>
        <v>6.1762351878856946E-2</v>
      </c>
      <c r="J276" s="113">
        <v>304</v>
      </c>
      <c r="K276" s="25">
        <f t="shared" ref="K276" si="542">IFERROR(J276/J279,"-")</f>
        <v>0.12208835341365462</v>
      </c>
      <c r="L276" s="113">
        <f t="shared" si="522"/>
        <v>127906.125</v>
      </c>
      <c r="M276" s="81">
        <f t="shared" si="540"/>
        <v>1.4373522458628841E-2</v>
      </c>
      <c r="P276" s="41"/>
      <c r="Q276" s="41"/>
      <c r="R276" s="41"/>
    </row>
    <row r="277" spans="2:18" ht="24.95" customHeight="1">
      <c r="B277" s="222"/>
      <c r="C277" s="282"/>
      <c r="D277" s="297"/>
      <c r="E277" s="106">
        <v>4</v>
      </c>
      <c r="F277" s="109" t="s">
        <v>226</v>
      </c>
      <c r="G277" s="29" t="s">
        <v>227</v>
      </c>
      <c r="H277" s="175">
        <v>30271804</v>
      </c>
      <c r="I277" s="25">
        <f t="shared" ref="I277" si="543">IFERROR(H277/H279,"-")</f>
        <v>4.8083625132345188E-2</v>
      </c>
      <c r="J277" s="113">
        <v>290</v>
      </c>
      <c r="K277" s="25">
        <f t="shared" ref="K277" si="544">IFERROR(J277/J279,"-")</f>
        <v>0.11646586345381527</v>
      </c>
      <c r="L277" s="113">
        <f t="shared" si="522"/>
        <v>104385.53103448276</v>
      </c>
      <c r="M277" s="81">
        <f t="shared" si="540"/>
        <v>1.3711583924349883E-2</v>
      </c>
      <c r="P277" s="41"/>
      <c r="Q277" s="41"/>
      <c r="R277" s="41"/>
    </row>
    <row r="278" spans="2:18" ht="24.95" customHeight="1">
      <c r="B278" s="222"/>
      <c r="C278" s="282"/>
      <c r="D278" s="297"/>
      <c r="E278" s="107">
        <v>5</v>
      </c>
      <c r="F278" s="110" t="s">
        <v>230</v>
      </c>
      <c r="G278" s="30" t="s">
        <v>231</v>
      </c>
      <c r="H278" s="176">
        <v>11609536</v>
      </c>
      <c r="I278" s="40">
        <f t="shared" ref="I278" si="545">IFERROR(H278/H279,"-")</f>
        <v>1.8440545432458079E-2</v>
      </c>
      <c r="J278" s="114">
        <v>112</v>
      </c>
      <c r="K278" s="40">
        <f t="shared" ref="K278" si="546">IFERROR(J278/J279,"-")</f>
        <v>4.4979919678714862E-2</v>
      </c>
      <c r="L278" s="114">
        <f t="shared" si="522"/>
        <v>103656.57142857143</v>
      </c>
      <c r="M278" s="82">
        <f t="shared" si="540"/>
        <v>5.2955082742316782E-3</v>
      </c>
      <c r="P278" s="41"/>
      <c r="Q278" s="41"/>
      <c r="R278" s="41"/>
    </row>
    <row r="279" spans="2:18" ht="24.95" customHeight="1">
      <c r="B279" s="223"/>
      <c r="C279" s="283"/>
      <c r="D279" s="298"/>
      <c r="E279" s="115" t="s">
        <v>107</v>
      </c>
      <c r="F279" s="118"/>
      <c r="G279" s="120"/>
      <c r="H279" s="177">
        <v>629565760</v>
      </c>
      <c r="I279" s="26" t="s">
        <v>196</v>
      </c>
      <c r="J279" s="142">
        <v>2490</v>
      </c>
      <c r="K279" s="26" t="s">
        <v>105</v>
      </c>
      <c r="L279" s="142">
        <f t="shared" si="522"/>
        <v>252837.6546184739</v>
      </c>
      <c r="M279" s="83">
        <f t="shared" si="540"/>
        <v>0.11773049645390071</v>
      </c>
      <c r="P279" s="41"/>
      <c r="Q279" s="41"/>
      <c r="R279" s="41"/>
    </row>
    <row r="280" spans="2:18" ht="24.95" customHeight="1">
      <c r="B280" s="247">
        <v>47</v>
      </c>
      <c r="C280" s="281" t="s">
        <v>14</v>
      </c>
      <c r="D280" s="285">
        <f t="shared" ref="D280" si="547">VLOOKUP(C280,$Q$4:$R$77,2,FALSE)</f>
        <v>43039</v>
      </c>
      <c r="E280" s="105">
        <v>1</v>
      </c>
      <c r="F280" s="108" t="s">
        <v>238</v>
      </c>
      <c r="G280" s="111" t="s">
        <v>239</v>
      </c>
      <c r="H280" s="174">
        <v>39342507</v>
      </c>
      <c r="I280" s="24">
        <f t="shared" ref="I280" si="548">IFERROR(H280/H285,"-")</f>
        <v>3.1528539379537368E-2</v>
      </c>
      <c r="J280" s="112">
        <v>224</v>
      </c>
      <c r="K280" s="24">
        <f t="shared" ref="K280" si="549">IFERROR(J280/J285,"-")</f>
        <v>4.9241591558584305E-2</v>
      </c>
      <c r="L280" s="112">
        <f t="shared" si="522"/>
        <v>175636.19196428571</v>
      </c>
      <c r="M280" s="84">
        <f>IFERROR(J280/$R$50,0)</f>
        <v>5.2045818908431889E-3</v>
      </c>
      <c r="P280" s="41"/>
      <c r="Q280" s="41"/>
      <c r="R280" s="41"/>
    </row>
    <row r="281" spans="2:18" ht="24.95" customHeight="1">
      <c r="B281" s="222"/>
      <c r="C281" s="282"/>
      <c r="D281" s="297"/>
      <c r="E281" s="106">
        <v>2</v>
      </c>
      <c r="F281" s="109" t="s">
        <v>224</v>
      </c>
      <c r="G281" s="28" t="s">
        <v>225</v>
      </c>
      <c r="H281" s="175">
        <v>77011484</v>
      </c>
      <c r="I281" s="25">
        <f t="shared" ref="I281" si="550">IFERROR(H281/H285,"-")</f>
        <v>6.1715935031049544E-2</v>
      </c>
      <c r="J281" s="113">
        <v>544</v>
      </c>
      <c r="K281" s="25">
        <f t="shared" ref="K281" si="551">IFERROR(J281/J285,"-")</f>
        <v>0.11958672235656188</v>
      </c>
      <c r="L281" s="113">
        <f t="shared" si="522"/>
        <v>141565.22794117648</v>
      </c>
      <c r="M281" s="81">
        <f t="shared" ref="M281:M285" si="552">IFERROR(J281/$R$50,0)</f>
        <v>1.2639698877762029E-2</v>
      </c>
      <c r="P281" s="41"/>
      <c r="Q281" s="41"/>
      <c r="R281" s="41"/>
    </row>
    <row r="282" spans="2:18" ht="24.95" customHeight="1">
      <c r="B282" s="222"/>
      <c r="C282" s="282"/>
      <c r="D282" s="297"/>
      <c r="E282" s="106">
        <v>3</v>
      </c>
      <c r="F282" s="109" t="s">
        <v>226</v>
      </c>
      <c r="G282" s="29" t="s">
        <v>227</v>
      </c>
      <c r="H282" s="175">
        <v>65420687</v>
      </c>
      <c r="I282" s="25">
        <f t="shared" ref="I282" si="553">IFERROR(H282/H285,"-")</f>
        <v>5.2427231094243396E-2</v>
      </c>
      <c r="J282" s="113">
        <v>643</v>
      </c>
      <c r="K282" s="25">
        <f t="shared" ref="K282" si="554">IFERROR(J282/J285,"-")</f>
        <v>0.14134974719718618</v>
      </c>
      <c r="L282" s="113">
        <f t="shared" si="522"/>
        <v>101742.90357698289</v>
      </c>
      <c r="M282" s="81">
        <f t="shared" si="552"/>
        <v>1.4939938195590046E-2</v>
      </c>
      <c r="P282" s="41"/>
      <c r="Q282" s="41"/>
      <c r="R282" s="41"/>
    </row>
    <row r="283" spans="2:18" ht="24.95" customHeight="1">
      <c r="B283" s="222"/>
      <c r="C283" s="282"/>
      <c r="D283" s="297"/>
      <c r="E283" s="106">
        <v>4</v>
      </c>
      <c r="F283" s="109" t="s">
        <v>270</v>
      </c>
      <c r="G283" s="29" t="s">
        <v>271</v>
      </c>
      <c r="H283" s="175">
        <v>12082959</v>
      </c>
      <c r="I283" s="25">
        <f t="shared" ref="I283" si="555">IFERROR(H283/H285,"-")</f>
        <v>9.6831157366975996E-3</v>
      </c>
      <c r="J283" s="113">
        <v>136</v>
      </c>
      <c r="K283" s="25">
        <f t="shared" ref="K283" si="556">IFERROR(J283/J285,"-")</f>
        <v>2.9896680589140471E-2</v>
      </c>
      <c r="L283" s="113">
        <f t="shared" si="522"/>
        <v>88845.286764705888</v>
      </c>
      <c r="M283" s="81">
        <f t="shared" si="552"/>
        <v>3.1599247194405073E-3</v>
      </c>
      <c r="P283" s="41"/>
      <c r="Q283" s="41"/>
      <c r="R283" s="41"/>
    </row>
    <row r="284" spans="2:18" ht="24.95" customHeight="1">
      <c r="B284" s="222"/>
      <c r="C284" s="282"/>
      <c r="D284" s="297"/>
      <c r="E284" s="107">
        <v>5</v>
      </c>
      <c r="F284" s="110" t="s">
        <v>248</v>
      </c>
      <c r="G284" s="30" t="s">
        <v>249</v>
      </c>
      <c r="H284" s="176">
        <v>33673975</v>
      </c>
      <c r="I284" s="40">
        <f t="shared" ref="I284" si="557">IFERROR(H284/H285,"-")</f>
        <v>2.6985856464435701E-2</v>
      </c>
      <c r="J284" s="114">
        <v>385</v>
      </c>
      <c r="K284" s="40">
        <f t="shared" ref="K284" si="558">IFERROR(J284/J285,"-")</f>
        <v>8.4633985491316774E-2</v>
      </c>
      <c r="L284" s="114">
        <f t="shared" si="522"/>
        <v>87464.870129870134</v>
      </c>
      <c r="M284" s="82">
        <f t="shared" si="552"/>
        <v>8.9453751248867314E-3</v>
      </c>
      <c r="P284" s="41"/>
      <c r="Q284" s="41"/>
      <c r="R284" s="41"/>
    </row>
    <row r="285" spans="2:18" ht="24.95" customHeight="1">
      <c r="B285" s="223"/>
      <c r="C285" s="283"/>
      <c r="D285" s="298"/>
      <c r="E285" s="115" t="s">
        <v>107</v>
      </c>
      <c r="F285" s="118"/>
      <c r="G285" s="120"/>
      <c r="H285" s="177">
        <v>1247837920</v>
      </c>
      <c r="I285" s="26" t="s">
        <v>196</v>
      </c>
      <c r="J285" s="142">
        <v>4549</v>
      </c>
      <c r="K285" s="26" t="s">
        <v>105</v>
      </c>
      <c r="L285" s="142">
        <f t="shared" si="522"/>
        <v>274310.38030336337</v>
      </c>
      <c r="M285" s="83">
        <f t="shared" si="552"/>
        <v>0.10569483491716815</v>
      </c>
      <c r="P285" s="41"/>
      <c r="Q285" s="41"/>
      <c r="R285" s="41"/>
    </row>
    <row r="286" spans="2:18" ht="24.95" customHeight="1">
      <c r="B286" s="247">
        <v>48</v>
      </c>
      <c r="C286" s="281" t="s">
        <v>23</v>
      </c>
      <c r="D286" s="285">
        <f t="shared" ref="D286" si="559">VLOOKUP(C286,$Q$4:$R$77,2,FALSE)</f>
        <v>23103</v>
      </c>
      <c r="E286" s="105">
        <v>1</v>
      </c>
      <c r="F286" s="108" t="s">
        <v>238</v>
      </c>
      <c r="G286" s="111" t="s">
        <v>239</v>
      </c>
      <c r="H286" s="174">
        <v>15652260</v>
      </c>
      <c r="I286" s="24">
        <f t="shared" ref="I286" si="560">IFERROR(H286/H291,"-")</f>
        <v>3.3706601398861016E-2</v>
      </c>
      <c r="J286" s="112">
        <v>119</v>
      </c>
      <c r="K286" s="24">
        <f t="shared" ref="K286" si="561">IFERROR(J286/J291,"-")</f>
        <v>5.721153846153846E-2</v>
      </c>
      <c r="L286" s="112">
        <f t="shared" si="522"/>
        <v>131531.59663865546</v>
      </c>
      <c r="M286" s="84">
        <f>IFERROR(J286/$R$51,0)</f>
        <v>5.1508462104488595E-3</v>
      </c>
      <c r="P286" s="41"/>
      <c r="Q286" s="41"/>
      <c r="R286" s="41"/>
    </row>
    <row r="287" spans="2:18" ht="24.95" customHeight="1">
      <c r="B287" s="222"/>
      <c r="C287" s="282"/>
      <c r="D287" s="297"/>
      <c r="E287" s="106">
        <v>2</v>
      </c>
      <c r="F287" s="109" t="s">
        <v>230</v>
      </c>
      <c r="G287" s="28" t="s">
        <v>231</v>
      </c>
      <c r="H287" s="175">
        <v>10713754</v>
      </c>
      <c r="I287" s="25">
        <f t="shared" ref="I287" si="562">IFERROR(H287/H291,"-")</f>
        <v>2.307169926665241E-2</v>
      </c>
      <c r="J287" s="113">
        <v>108</v>
      </c>
      <c r="K287" s="25">
        <f t="shared" ref="K287" si="563">IFERROR(J287/J291,"-")</f>
        <v>5.1923076923076926E-2</v>
      </c>
      <c r="L287" s="113">
        <f t="shared" si="522"/>
        <v>99201.425925925927</v>
      </c>
      <c r="M287" s="81">
        <f t="shared" ref="M287:M291" si="564">IFERROR(J287/$R$51,0)</f>
        <v>4.6747175691468643E-3</v>
      </c>
      <c r="P287" s="41"/>
      <c r="Q287" s="41"/>
      <c r="R287" s="41"/>
    </row>
    <row r="288" spans="2:18" ht="24.95" customHeight="1">
      <c r="B288" s="222"/>
      <c r="C288" s="282"/>
      <c r="D288" s="297"/>
      <c r="E288" s="106">
        <v>3</v>
      </c>
      <c r="F288" s="109" t="s">
        <v>242</v>
      </c>
      <c r="G288" s="29" t="s">
        <v>243</v>
      </c>
      <c r="H288" s="175">
        <v>1684558</v>
      </c>
      <c r="I288" s="25">
        <f t="shared" ref="I288" si="565">IFERROR(H288/H291,"-")</f>
        <v>3.6276374810578485E-3</v>
      </c>
      <c r="J288" s="113">
        <v>17</v>
      </c>
      <c r="K288" s="25">
        <f t="shared" ref="K288" si="566">IFERROR(J288/J291,"-")</f>
        <v>8.1730769230769235E-3</v>
      </c>
      <c r="L288" s="113">
        <f t="shared" si="522"/>
        <v>99091.647058823524</v>
      </c>
      <c r="M288" s="81">
        <f t="shared" si="564"/>
        <v>7.3583517292126564E-4</v>
      </c>
      <c r="P288" s="41"/>
      <c r="Q288" s="41"/>
      <c r="R288" s="41"/>
    </row>
    <row r="289" spans="2:18" ht="24.95" customHeight="1">
      <c r="B289" s="222"/>
      <c r="C289" s="282"/>
      <c r="D289" s="297"/>
      <c r="E289" s="106">
        <v>4</v>
      </c>
      <c r="F289" s="109" t="s">
        <v>244</v>
      </c>
      <c r="G289" s="29" t="s">
        <v>245</v>
      </c>
      <c r="H289" s="175">
        <v>494038</v>
      </c>
      <c r="I289" s="25">
        <f t="shared" ref="I289" si="567">IFERROR(H289/H291,"-")</f>
        <v>1.0638937726494767E-3</v>
      </c>
      <c r="J289" s="113">
        <v>5</v>
      </c>
      <c r="K289" s="25">
        <f t="shared" ref="K289" si="568">IFERROR(J289/J291,"-")</f>
        <v>2.403846153846154E-3</v>
      </c>
      <c r="L289" s="113">
        <f t="shared" si="522"/>
        <v>98807.6</v>
      </c>
      <c r="M289" s="81">
        <f t="shared" si="564"/>
        <v>2.1642210968272519E-4</v>
      </c>
      <c r="P289" s="41"/>
      <c r="Q289" s="41"/>
      <c r="R289" s="41"/>
    </row>
    <row r="290" spans="2:18" ht="24.95" customHeight="1">
      <c r="B290" s="222"/>
      <c r="C290" s="282"/>
      <c r="D290" s="297"/>
      <c r="E290" s="107">
        <v>5</v>
      </c>
      <c r="F290" s="110" t="s">
        <v>224</v>
      </c>
      <c r="G290" s="30" t="s">
        <v>225</v>
      </c>
      <c r="H290" s="176">
        <v>19680245</v>
      </c>
      <c r="I290" s="40">
        <f t="shared" ref="I290" si="569">IFERROR(H290/H291,"-")</f>
        <v>4.2380728000105262E-2</v>
      </c>
      <c r="J290" s="114">
        <v>203</v>
      </c>
      <c r="K290" s="40">
        <f t="shared" ref="K290" si="570">IFERROR(J290/J291,"-")</f>
        <v>9.7596153846153846E-2</v>
      </c>
      <c r="L290" s="114">
        <f t="shared" si="522"/>
        <v>96947.019704433493</v>
      </c>
      <c r="M290" s="82">
        <f t="shared" si="564"/>
        <v>8.7867376531186418E-3</v>
      </c>
      <c r="P290" s="41"/>
      <c r="Q290" s="41"/>
      <c r="R290" s="41"/>
    </row>
    <row r="291" spans="2:18" ht="24.95" customHeight="1">
      <c r="B291" s="223"/>
      <c r="C291" s="283"/>
      <c r="D291" s="298"/>
      <c r="E291" s="115" t="s">
        <v>107</v>
      </c>
      <c r="F291" s="118"/>
      <c r="G291" s="120"/>
      <c r="H291" s="177">
        <v>464367790</v>
      </c>
      <c r="I291" s="26" t="s">
        <v>196</v>
      </c>
      <c r="J291" s="142">
        <v>2080</v>
      </c>
      <c r="K291" s="26" t="s">
        <v>105</v>
      </c>
      <c r="L291" s="142">
        <f t="shared" si="522"/>
        <v>223253.74519230769</v>
      </c>
      <c r="M291" s="83">
        <f t="shared" si="564"/>
        <v>9.0031597628013674E-2</v>
      </c>
      <c r="P291" s="41"/>
      <c r="Q291" s="41"/>
      <c r="R291" s="41"/>
    </row>
    <row r="292" spans="2:18" ht="24.95" customHeight="1">
      <c r="B292" s="247">
        <v>49</v>
      </c>
      <c r="C292" s="281" t="s">
        <v>24</v>
      </c>
      <c r="D292" s="285">
        <f t="shared" ref="D292" si="571">VLOOKUP(C292,$Q$4:$R$77,2,FALSE)</f>
        <v>22902</v>
      </c>
      <c r="E292" s="105">
        <v>1</v>
      </c>
      <c r="F292" s="108" t="s">
        <v>238</v>
      </c>
      <c r="G292" s="111" t="s">
        <v>239</v>
      </c>
      <c r="H292" s="174">
        <v>25875229</v>
      </c>
      <c r="I292" s="24">
        <f t="shared" ref="I292" si="572">IFERROR(H292/H297,"-")</f>
        <v>3.2700613550336939E-2</v>
      </c>
      <c r="J292" s="112">
        <v>135</v>
      </c>
      <c r="K292" s="24">
        <f t="shared" ref="K292" si="573">IFERROR(J292/J297,"-")</f>
        <v>4.859611231101512E-2</v>
      </c>
      <c r="L292" s="112">
        <f t="shared" si="522"/>
        <v>191668.36296296297</v>
      </c>
      <c r="M292" s="84">
        <f>IFERROR(J292/$R$52,0)</f>
        <v>5.8946816871888914E-3</v>
      </c>
      <c r="P292" s="41"/>
      <c r="Q292" s="41"/>
      <c r="R292" s="41"/>
    </row>
    <row r="293" spans="2:18" ht="24.95" customHeight="1">
      <c r="B293" s="222"/>
      <c r="C293" s="282"/>
      <c r="D293" s="297"/>
      <c r="E293" s="106">
        <v>2</v>
      </c>
      <c r="F293" s="109" t="s">
        <v>230</v>
      </c>
      <c r="G293" s="28" t="s">
        <v>231</v>
      </c>
      <c r="H293" s="175">
        <v>9933487</v>
      </c>
      <c r="I293" s="25">
        <f t="shared" ref="I293" si="574">IFERROR(H293/H297,"-")</f>
        <v>1.2553748590758204E-2</v>
      </c>
      <c r="J293" s="113">
        <v>81</v>
      </c>
      <c r="K293" s="25">
        <f t="shared" ref="K293" si="575">IFERROR(J293/J297,"-")</f>
        <v>2.9157667386609073E-2</v>
      </c>
      <c r="L293" s="113">
        <f t="shared" si="522"/>
        <v>122635.64197530864</v>
      </c>
      <c r="M293" s="81">
        <f t="shared" ref="M293:M297" si="576">IFERROR(J293/$R$52,0)</f>
        <v>3.5368090123133349E-3</v>
      </c>
      <c r="P293" s="41"/>
      <c r="Q293" s="41"/>
      <c r="R293" s="41"/>
    </row>
    <row r="294" spans="2:18" ht="24.95" customHeight="1">
      <c r="B294" s="222"/>
      <c r="C294" s="282"/>
      <c r="D294" s="297"/>
      <c r="E294" s="106">
        <v>3</v>
      </c>
      <c r="F294" s="109" t="s">
        <v>258</v>
      </c>
      <c r="G294" s="29" t="s">
        <v>259</v>
      </c>
      <c r="H294" s="175">
        <v>595395</v>
      </c>
      <c r="I294" s="25">
        <f t="shared" ref="I294" si="577">IFERROR(H294/H297,"-")</f>
        <v>7.5244867609878402E-4</v>
      </c>
      <c r="J294" s="113">
        <v>5</v>
      </c>
      <c r="K294" s="25">
        <f t="shared" ref="K294" si="578">IFERROR(J294/J297,"-")</f>
        <v>1.7998560115190785E-3</v>
      </c>
      <c r="L294" s="113">
        <f t="shared" si="522"/>
        <v>119079</v>
      </c>
      <c r="M294" s="81">
        <f t="shared" si="576"/>
        <v>2.1832154396995895E-4</v>
      </c>
      <c r="P294" s="41"/>
      <c r="Q294" s="41"/>
      <c r="R294" s="41"/>
    </row>
    <row r="295" spans="2:18" ht="24.95" customHeight="1">
      <c r="B295" s="222"/>
      <c r="C295" s="282"/>
      <c r="D295" s="297"/>
      <c r="E295" s="106">
        <v>4</v>
      </c>
      <c r="F295" s="109" t="s">
        <v>226</v>
      </c>
      <c r="G295" s="29" t="s">
        <v>227</v>
      </c>
      <c r="H295" s="175">
        <v>35448673</v>
      </c>
      <c r="I295" s="25">
        <f t="shared" ref="I295" si="579">IFERROR(H295/H297,"-")</f>
        <v>4.4799346766950861E-2</v>
      </c>
      <c r="J295" s="113">
        <v>317</v>
      </c>
      <c r="K295" s="25">
        <f t="shared" ref="K295" si="580">IFERROR(J295/J297,"-")</f>
        <v>0.11411087113030957</v>
      </c>
      <c r="L295" s="113">
        <f t="shared" si="522"/>
        <v>111825.46687697161</v>
      </c>
      <c r="M295" s="81">
        <f t="shared" si="576"/>
        <v>1.3841585887695398E-2</v>
      </c>
      <c r="P295" s="41"/>
      <c r="Q295" s="41"/>
      <c r="R295" s="41"/>
    </row>
    <row r="296" spans="2:18" ht="24.95" customHeight="1">
      <c r="B296" s="222"/>
      <c r="C296" s="282"/>
      <c r="D296" s="297"/>
      <c r="E296" s="107">
        <v>5</v>
      </c>
      <c r="F296" s="110" t="s">
        <v>224</v>
      </c>
      <c r="G296" s="30" t="s">
        <v>225</v>
      </c>
      <c r="H296" s="176">
        <v>30077460</v>
      </c>
      <c r="I296" s="40">
        <f t="shared" ref="I296" si="581">IFERROR(H296/H297,"-")</f>
        <v>3.8011311746679315E-2</v>
      </c>
      <c r="J296" s="114">
        <v>271</v>
      </c>
      <c r="K296" s="40">
        <f t="shared" ref="K296" si="582">IFERROR(J296/J297,"-")</f>
        <v>9.7552195824334054E-2</v>
      </c>
      <c r="L296" s="114">
        <f t="shared" si="522"/>
        <v>110986.93726937269</v>
      </c>
      <c r="M296" s="82">
        <f t="shared" si="576"/>
        <v>1.1833027683171776E-2</v>
      </c>
      <c r="P296" s="41"/>
      <c r="Q296" s="41"/>
      <c r="R296" s="41"/>
    </row>
    <row r="297" spans="2:18" ht="24.95" customHeight="1">
      <c r="B297" s="223"/>
      <c r="C297" s="283"/>
      <c r="D297" s="298"/>
      <c r="E297" s="115" t="s">
        <v>107</v>
      </c>
      <c r="F297" s="118"/>
      <c r="G297" s="120"/>
      <c r="H297" s="177">
        <v>791276560</v>
      </c>
      <c r="I297" s="26" t="s">
        <v>196</v>
      </c>
      <c r="J297" s="142">
        <v>2778</v>
      </c>
      <c r="K297" s="26" t="s">
        <v>105</v>
      </c>
      <c r="L297" s="142">
        <f t="shared" si="522"/>
        <v>284836.77465802734</v>
      </c>
      <c r="M297" s="83">
        <f t="shared" si="576"/>
        <v>0.12129944982970919</v>
      </c>
      <c r="P297" s="41"/>
      <c r="Q297" s="41"/>
      <c r="R297" s="41"/>
    </row>
    <row r="298" spans="2:18" ht="24.95" customHeight="1">
      <c r="B298" s="247">
        <v>50</v>
      </c>
      <c r="C298" s="281" t="s">
        <v>15</v>
      </c>
      <c r="D298" s="285">
        <f t="shared" ref="D298" si="583">VLOOKUP(C298,$Q$4:$R$77,2,FALSE)</f>
        <v>20903</v>
      </c>
      <c r="E298" s="105">
        <v>1</v>
      </c>
      <c r="F298" s="108" t="s">
        <v>252</v>
      </c>
      <c r="G298" s="111" t="s">
        <v>253</v>
      </c>
      <c r="H298" s="174">
        <v>16980182</v>
      </c>
      <c r="I298" s="24">
        <f t="shared" ref="I298" si="584">IFERROR(H298/H303,"-")</f>
        <v>2.6027748593527966E-2</v>
      </c>
      <c r="J298" s="112">
        <v>47</v>
      </c>
      <c r="K298" s="24">
        <f t="shared" ref="K298" si="585">IFERROR(J298/J303,"-")</f>
        <v>2.017167381974249E-2</v>
      </c>
      <c r="L298" s="112">
        <f t="shared" si="522"/>
        <v>361280.4680851064</v>
      </c>
      <c r="M298" s="84">
        <f>IFERROR(J298/$R$53,0)</f>
        <v>2.248481079270918E-3</v>
      </c>
      <c r="P298" s="41"/>
      <c r="Q298" s="41"/>
      <c r="R298" s="41"/>
    </row>
    <row r="299" spans="2:18" ht="24.95" customHeight="1">
      <c r="B299" s="222"/>
      <c r="C299" s="282"/>
      <c r="D299" s="297"/>
      <c r="E299" s="106">
        <v>2</v>
      </c>
      <c r="F299" s="109" t="s">
        <v>238</v>
      </c>
      <c r="G299" s="28" t="s">
        <v>239</v>
      </c>
      <c r="H299" s="175">
        <v>20055172</v>
      </c>
      <c r="I299" s="25">
        <f t="shared" ref="I299" si="586">IFERROR(H299/H303,"-")</f>
        <v>3.0741188452276979E-2</v>
      </c>
      <c r="J299" s="113">
        <v>140</v>
      </c>
      <c r="K299" s="25">
        <f t="shared" ref="K299" si="587">IFERROR(J299/J303,"-")</f>
        <v>6.0085836909871244E-2</v>
      </c>
      <c r="L299" s="113">
        <f t="shared" si="522"/>
        <v>143251.22857142857</v>
      </c>
      <c r="M299" s="81">
        <f t="shared" ref="M299:M303" si="588">IFERROR(J299/$R$53,0)</f>
        <v>6.6976032148495434E-3</v>
      </c>
      <c r="P299" s="41"/>
      <c r="Q299" s="41"/>
      <c r="R299" s="41"/>
    </row>
    <row r="300" spans="2:18" ht="24.95" customHeight="1">
      <c r="B300" s="222"/>
      <c r="C300" s="282"/>
      <c r="D300" s="297"/>
      <c r="E300" s="106">
        <v>3</v>
      </c>
      <c r="F300" s="109" t="s">
        <v>224</v>
      </c>
      <c r="G300" s="29" t="s">
        <v>225</v>
      </c>
      <c r="H300" s="175">
        <v>27346868</v>
      </c>
      <c r="I300" s="25">
        <f t="shared" ref="I300" si="589">IFERROR(H300/H303,"-")</f>
        <v>4.1918125796554767E-2</v>
      </c>
      <c r="J300" s="113">
        <v>219</v>
      </c>
      <c r="K300" s="25">
        <f t="shared" ref="K300" si="590">IFERROR(J300/J303,"-")</f>
        <v>9.3991416309012879E-2</v>
      </c>
      <c r="L300" s="113">
        <f t="shared" si="522"/>
        <v>124871.54337899544</v>
      </c>
      <c r="M300" s="81">
        <f t="shared" si="588"/>
        <v>1.0476965028943214E-2</v>
      </c>
      <c r="P300" s="41"/>
      <c r="Q300" s="41"/>
      <c r="R300" s="41"/>
    </row>
    <row r="301" spans="2:18" ht="24.95" customHeight="1">
      <c r="B301" s="222"/>
      <c r="C301" s="282"/>
      <c r="D301" s="297"/>
      <c r="E301" s="106">
        <v>4</v>
      </c>
      <c r="F301" s="109" t="s">
        <v>222</v>
      </c>
      <c r="G301" s="29" t="s">
        <v>223</v>
      </c>
      <c r="H301" s="175">
        <v>29912941</v>
      </c>
      <c r="I301" s="25">
        <f t="shared" ref="I301" si="591">IFERROR(H301/H303,"-")</f>
        <v>4.5851481924106291E-2</v>
      </c>
      <c r="J301" s="113">
        <v>256</v>
      </c>
      <c r="K301" s="25">
        <f t="shared" ref="K301" si="592">IFERROR(J301/J303,"-")</f>
        <v>0.10987124463519313</v>
      </c>
      <c r="L301" s="113">
        <f t="shared" si="522"/>
        <v>116847.42578125</v>
      </c>
      <c r="M301" s="81">
        <f t="shared" si="588"/>
        <v>1.2247045878582021E-2</v>
      </c>
      <c r="P301" s="41"/>
      <c r="Q301" s="41"/>
      <c r="R301" s="41"/>
    </row>
    <row r="302" spans="2:18" ht="24.95" customHeight="1">
      <c r="B302" s="222"/>
      <c r="C302" s="282"/>
      <c r="D302" s="297"/>
      <c r="E302" s="107">
        <v>5</v>
      </c>
      <c r="F302" s="110" t="s">
        <v>226</v>
      </c>
      <c r="G302" s="30" t="s">
        <v>227</v>
      </c>
      <c r="H302" s="176">
        <v>27406481</v>
      </c>
      <c r="I302" s="40">
        <f t="shared" ref="I302" si="593">IFERROR(H302/H303,"-")</f>
        <v>4.2009502448283588E-2</v>
      </c>
      <c r="J302" s="114">
        <v>281</v>
      </c>
      <c r="K302" s="40">
        <f t="shared" ref="K302" si="594">IFERROR(J302/J303,"-")</f>
        <v>0.12060085836909872</v>
      </c>
      <c r="L302" s="114">
        <f t="shared" si="522"/>
        <v>97531.960854092526</v>
      </c>
      <c r="M302" s="82">
        <f t="shared" si="588"/>
        <v>1.3443046452662297E-2</v>
      </c>
      <c r="P302" s="41"/>
      <c r="Q302" s="41"/>
      <c r="R302" s="41"/>
    </row>
    <row r="303" spans="2:18" ht="24.95" customHeight="1">
      <c r="B303" s="223"/>
      <c r="C303" s="283"/>
      <c r="D303" s="298"/>
      <c r="E303" s="115" t="s">
        <v>107</v>
      </c>
      <c r="F303" s="118"/>
      <c r="G303" s="120"/>
      <c r="H303" s="177">
        <v>652387660</v>
      </c>
      <c r="I303" s="26" t="s">
        <v>196</v>
      </c>
      <c r="J303" s="142">
        <v>2330</v>
      </c>
      <c r="K303" s="26" t="s">
        <v>105</v>
      </c>
      <c r="L303" s="142">
        <f t="shared" si="522"/>
        <v>279994.70386266097</v>
      </c>
      <c r="M303" s="83">
        <f t="shared" si="588"/>
        <v>0.11146725350428169</v>
      </c>
      <c r="P303" s="41"/>
      <c r="Q303" s="41"/>
      <c r="R303" s="41"/>
    </row>
    <row r="304" spans="2:18" ht="24.95" customHeight="1">
      <c r="B304" s="247">
        <v>51</v>
      </c>
      <c r="C304" s="281" t="s">
        <v>43</v>
      </c>
      <c r="D304" s="285">
        <f t="shared" ref="D304" si="595">VLOOKUP(C304,$Q$4:$R$77,2,FALSE)</f>
        <v>28605</v>
      </c>
      <c r="E304" s="105">
        <v>1</v>
      </c>
      <c r="F304" s="108" t="s">
        <v>238</v>
      </c>
      <c r="G304" s="111" t="s">
        <v>239</v>
      </c>
      <c r="H304" s="174">
        <v>41750028</v>
      </c>
      <c r="I304" s="24">
        <f t="shared" ref="I304" si="596">IFERROR(H304/H309,"-")</f>
        <v>4.8762672826184281E-2</v>
      </c>
      <c r="J304" s="112">
        <v>149</v>
      </c>
      <c r="K304" s="24">
        <f t="shared" ref="K304" si="597">IFERROR(J304/J309,"-")</f>
        <v>5.2446321717705031E-2</v>
      </c>
      <c r="L304" s="112">
        <f t="shared" si="522"/>
        <v>280201.53020134231</v>
      </c>
      <c r="M304" s="84">
        <f>IFERROR(J304/$R$54,0)</f>
        <v>5.2088795665093512E-3</v>
      </c>
      <c r="P304" s="41"/>
      <c r="Q304" s="41"/>
      <c r="R304" s="41"/>
    </row>
    <row r="305" spans="2:18" ht="24.95" customHeight="1">
      <c r="B305" s="222"/>
      <c r="C305" s="282"/>
      <c r="D305" s="297"/>
      <c r="E305" s="106">
        <v>2</v>
      </c>
      <c r="F305" s="109" t="s">
        <v>250</v>
      </c>
      <c r="G305" s="28" t="s">
        <v>251</v>
      </c>
      <c r="H305" s="175">
        <v>6081156</v>
      </c>
      <c r="I305" s="25">
        <f t="shared" ref="I305" si="598">IFERROR(H305/H309,"-")</f>
        <v>7.1025921331834196E-3</v>
      </c>
      <c r="J305" s="113">
        <v>37</v>
      </c>
      <c r="K305" s="25">
        <f t="shared" ref="K305" si="599">IFERROR(J305/J309,"-")</f>
        <v>1.3023583245336149E-2</v>
      </c>
      <c r="L305" s="113">
        <f t="shared" si="522"/>
        <v>164355.56756756757</v>
      </c>
      <c r="M305" s="81">
        <f t="shared" ref="M305:M309" si="600">IFERROR(J305/$R$54,0)</f>
        <v>1.2934801608110471E-3</v>
      </c>
      <c r="P305" s="41"/>
      <c r="Q305" s="41"/>
      <c r="R305" s="41"/>
    </row>
    <row r="306" spans="2:18" ht="24.95" customHeight="1">
      <c r="B306" s="222"/>
      <c r="C306" s="282"/>
      <c r="D306" s="297"/>
      <c r="E306" s="106">
        <v>3</v>
      </c>
      <c r="F306" s="109" t="s">
        <v>246</v>
      </c>
      <c r="G306" s="29" t="s">
        <v>247</v>
      </c>
      <c r="H306" s="175">
        <v>16932616</v>
      </c>
      <c r="I306" s="25">
        <f t="shared" ref="I306" si="601">IFERROR(H306/H309,"-")</f>
        <v>1.9776743960492987E-2</v>
      </c>
      <c r="J306" s="113">
        <v>133</v>
      </c>
      <c r="K306" s="25">
        <f t="shared" ref="K306" si="602">IFERROR(J306/J309,"-")</f>
        <v>4.6814501935938051E-2</v>
      </c>
      <c r="L306" s="113">
        <f t="shared" si="522"/>
        <v>127312.9022556391</v>
      </c>
      <c r="M306" s="81">
        <f t="shared" si="600"/>
        <v>4.6495367942667367E-3</v>
      </c>
      <c r="P306" s="41"/>
      <c r="Q306" s="41"/>
      <c r="R306" s="41"/>
    </row>
    <row r="307" spans="2:18" ht="24.95" customHeight="1">
      <c r="B307" s="222"/>
      <c r="C307" s="282"/>
      <c r="D307" s="297"/>
      <c r="E307" s="106">
        <v>4</v>
      </c>
      <c r="F307" s="109" t="s">
        <v>224</v>
      </c>
      <c r="G307" s="29" t="s">
        <v>225</v>
      </c>
      <c r="H307" s="175">
        <v>26225353</v>
      </c>
      <c r="I307" s="25">
        <f t="shared" ref="I307" si="603">IFERROR(H307/H309,"-")</f>
        <v>3.0630358094375178E-2</v>
      </c>
      <c r="J307" s="113">
        <v>244</v>
      </c>
      <c r="K307" s="25">
        <f t="shared" ref="K307" si="604">IFERROR(J307/J309,"-")</f>
        <v>8.5885251671946494E-2</v>
      </c>
      <c r="L307" s="113">
        <f t="shared" si="522"/>
        <v>107480.95491803279</v>
      </c>
      <c r="M307" s="81">
        <f t="shared" si="600"/>
        <v>8.5299772766998776E-3</v>
      </c>
      <c r="P307" s="41"/>
      <c r="Q307" s="41"/>
      <c r="R307" s="41"/>
    </row>
    <row r="308" spans="2:18" ht="24.95" customHeight="1">
      <c r="B308" s="222"/>
      <c r="C308" s="282"/>
      <c r="D308" s="297"/>
      <c r="E308" s="107">
        <v>5</v>
      </c>
      <c r="F308" s="110" t="s">
        <v>226</v>
      </c>
      <c r="G308" s="30" t="s">
        <v>227</v>
      </c>
      <c r="H308" s="176">
        <v>38034899</v>
      </c>
      <c r="I308" s="40">
        <f t="shared" ref="I308" si="605">IFERROR(H308/H309,"-")</f>
        <v>4.4423523163001556E-2</v>
      </c>
      <c r="J308" s="114">
        <v>354</v>
      </c>
      <c r="K308" s="40">
        <f t="shared" ref="K308" si="606">IFERROR(J308/J309,"-")</f>
        <v>0.1246040126715945</v>
      </c>
      <c r="L308" s="114">
        <f t="shared" si="522"/>
        <v>107443.21751412429</v>
      </c>
      <c r="M308" s="82">
        <f t="shared" si="600"/>
        <v>1.2375458835867855E-2</v>
      </c>
      <c r="P308" s="41"/>
      <c r="Q308" s="41"/>
      <c r="R308" s="41"/>
    </row>
    <row r="309" spans="2:18" ht="24.95" customHeight="1">
      <c r="B309" s="223"/>
      <c r="C309" s="283"/>
      <c r="D309" s="298"/>
      <c r="E309" s="115" t="s">
        <v>107</v>
      </c>
      <c r="F309" s="118"/>
      <c r="G309" s="120"/>
      <c r="H309" s="177">
        <v>856188260</v>
      </c>
      <c r="I309" s="26" t="s">
        <v>196</v>
      </c>
      <c r="J309" s="142">
        <v>2841</v>
      </c>
      <c r="K309" s="26" t="s">
        <v>105</v>
      </c>
      <c r="L309" s="142">
        <f t="shared" si="522"/>
        <v>301368.62372404081</v>
      </c>
      <c r="M309" s="83">
        <f t="shared" si="600"/>
        <v>9.9318300996329309E-2</v>
      </c>
      <c r="P309" s="41"/>
      <c r="Q309" s="41"/>
      <c r="R309" s="41"/>
    </row>
    <row r="310" spans="2:18" ht="24.95" customHeight="1">
      <c r="B310" s="247">
        <v>52</v>
      </c>
      <c r="C310" s="281" t="s">
        <v>5</v>
      </c>
      <c r="D310" s="285">
        <f t="shared" ref="D310" si="607">VLOOKUP(C310,$Q$4:$R$77,2,FALSE)</f>
        <v>22912</v>
      </c>
      <c r="E310" s="105">
        <v>1</v>
      </c>
      <c r="F310" s="108" t="s">
        <v>236</v>
      </c>
      <c r="G310" s="111" t="s">
        <v>237</v>
      </c>
      <c r="H310" s="174">
        <v>1188583</v>
      </c>
      <c r="I310" s="24">
        <f t="shared" ref="I310" si="608">IFERROR(H310/H315,"-")</f>
        <v>1.2434118420111666E-3</v>
      </c>
      <c r="J310" s="112">
        <v>6</v>
      </c>
      <c r="K310" s="24">
        <f t="shared" ref="K310" si="609">IFERROR(J310/J315,"-")</f>
        <v>1.8832391713747645E-3</v>
      </c>
      <c r="L310" s="112">
        <f t="shared" si="522"/>
        <v>198097.16666666666</v>
      </c>
      <c r="M310" s="84">
        <f>IFERROR(J310/$R$55,0)</f>
        <v>2.6187150837988826E-4</v>
      </c>
      <c r="P310" s="41"/>
      <c r="Q310" s="41"/>
      <c r="R310" s="41"/>
    </row>
    <row r="311" spans="2:18" ht="24.95" customHeight="1">
      <c r="B311" s="222"/>
      <c r="C311" s="282"/>
      <c r="D311" s="297"/>
      <c r="E311" s="106">
        <v>2</v>
      </c>
      <c r="F311" s="109" t="s">
        <v>238</v>
      </c>
      <c r="G311" s="28" t="s">
        <v>239</v>
      </c>
      <c r="H311" s="175">
        <v>35089445</v>
      </c>
      <c r="I311" s="25">
        <f t="shared" ref="I311" si="610">IFERROR(H311/H315,"-")</f>
        <v>3.6708106579514864E-2</v>
      </c>
      <c r="J311" s="113">
        <v>198</v>
      </c>
      <c r="K311" s="25">
        <f t="shared" ref="K311" si="611">IFERROR(J311/J315,"-")</f>
        <v>6.2146892655367235E-2</v>
      </c>
      <c r="L311" s="113">
        <f t="shared" si="522"/>
        <v>177219.41919191918</v>
      </c>
      <c r="M311" s="81">
        <f t="shared" ref="M311:M315" si="612">IFERROR(J311/$R$55,0)</f>
        <v>8.6417597765363133E-3</v>
      </c>
      <c r="P311" s="41"/>
      <c r="Q311" s="41"/>
      <c r="R311" s="41"/>
    </row>
    <row r="312" spans="2:18" ht="24.95" customHeight="1">
      <c r="B312" s="222"/>
      <c r="C312" s="282"/>
      <c r="D312" s="297"/>
      <c r="E312" s="106">
        <v>3</v>
      </c>
      <c r="F312" s="109" t="s">
        <v>262</v>
      </c>
      <c r="G312" s="29" t="s">
        <v>263</v>
      </c>
      <c r="H312" s="175">
        <v>1733030</v>
      </c>
      <c r="I312" s="25">
        <f t="shared" ref="I312" si="613">IFERROR(H312/H315,"-")</f>
        <v>1.8129739568550215E-3</v>
      </c>
      <c r="J312" s="113">
        <v>11</v>
      </c>
      <c r="K312" s="25">
        <f t="shared" ref="K312" si="614">IFERROR(J312/J315,"-")</f>
        <v>3.4526051475204018E-3</v>
      </c>
      <c r="L312" s="113">
        <f t="shared" si="522"/>
        <v>157548.18181818182</v>
      </c>
      <c r="M312" s="81">
        <f t="shared" si="612"/>
        <v>4.8009776536312847E-4</v>
      </c>
      <c r="P312" s="41"/>
      <c r="Q312" s="41"/>
      <c r="R312" s="41"/>
    </row>
    <row r="313" spans="2:18" ht="24.95" customHeight="1">
      <c r="B313" s="222"/>
      <c r="C313" s="282"/>
      <c r="D313" s="297"/>
      <c r="E313" s="106">
        <v>4</v>
      </c>
      <c r="F313" s="109" t="s">
        <v>230</v>
      </c>
      <c r="G313" s="29" t="s">
        <v>231</v>
      </c>
      <c r="H313" s="175">
        <v>11200662</v>
      </c>
      <c r="I313" s="25">
        <f t="shared" ref="I313" si="615">IFERROR(H313/H315,"-")</f>
        <v>1.1717343903761434E-2</v>
      </c>
      <c r="J313" s="113">
        <v>103</v>
      </c>
      <c r="K313" s="25">
        <f t="shared" ref="K313" si="616">IFERROR(J313/J315,"-")</f>
        <v>3.2328939108600123E-2</v>
      </c>
      <c r="L313" s="113">
        <f t="shared" si="522"/>
        <v>108744.29126213593</v>
      </c>
      <c r="M313" s="81">
        <f t="shared" si="612"/>
        <v>4.4954608938547486E-3</v>
      </c>
      <c r="P313" s="41"/>
      <c r="Q313" s="41"/>
      <c r="R313" s="41"/>
    </row>
    <row r="314" spans="2:18" ht="24.95" customHeight="1">
      <c r="B314" s="222"/>
      <c r="C314" s="282"/>
      <c r="D314" s="297"/>
      <c r="E314" s="107">
        <v>5</v>
      </c>
      <c r="F314" s="110" t="s">
        <v>248</v>
      </c>
      <c r="G314" s="30" t="s">
        <v>249</v>
      </c>
      <c r="H314" s="176">
        <v>22806117</v>
      </c>
      <c r="I314" s="40">
        <f t="shared" ref="I314" si="617">IFERROR(H314/H315,"-")</f>
        <v>2.3858153741128874E-2</v>
      </c>
      <c r="J314" s="114">
        <v>214</v>
      </c>
      <c r="K314" s="40">
        <f t="shared" ref="K314" si="618">IFERROR(J314/J315,"-")</f>
        <v>6.7168863779033264E-2</v>
      </c>
      <c r="L314" s="114">
        <f t="shared" si="522"/>
        <v>106570.64018691589</v>
      </c>
      <c r="M314" s="82">
        <f t="shared" si="612"/>
        <v>9.3400837988826813E-3</v>
      </c>
      <c r="P314" s="41"/>
      <c r="Q314" s="41"/>
      <c r="R314" s="41"/>
    </row>
    <row r="315" spans="2:18" ht="24.95" customHeight="1">
      <c r="B315" s="223"/>
      <c r="C315" s="283"/>
      <c r="D315" s="298"/>
      <c r="E315" s="115" t="s">
        <v>107</v>
      </c>
      <c r="F315" s="118"/>
      <c r="G315" s="120"/>
      <c r="H315" s="177">
        <v>955904520</v>
      </c>
      <c r="I315" s="26" t="s">
        <v>196</v>
      </c>
      <c r="J315" s="142">
        <v>3186</v>
      </c>
      <c r="K315" s="26" t="s">
        <v>105</v>
      </c>
      <c r="L315" s="142">
        <f t="shared" si="522"/>
        <v>300032.80602636538</v>
      </c>
      <c r="M315" s="83">
        <f t="shared" si="612"/>
        <v>0.13905377094972068</v>
      </c>
      <c r="P315" s="41"/>
      <c r="Q315" s="41"/>
      <c r="R315" s="41"/>
    </row>
    <row r="316" spans="2:18" ht="24.95" customHeight="1">
      <c r="B316" s="247">
        <v>53</v>
      </c>
      <c r="C316" s="281" t="s">
        <v>20</v>
      </c>
      <c r="D316" s="285">
        <f t="shared" ref="D316" si="619">VLOOKUP(C316,$Q$4:$R$77,2,FALSE)</f>
        <v>12794</v>
      </c>
      <c r="E316" s="105">
        <v>1</v>
      </c>
      <c r="F316" s="108" t="s">
        <v>238</v>
      </c>
      <c r="G316" s="111" t="s">
        <v>239</v>
      </c>
      <c r="H316" s="174">
        <v>15630352</v>
      </c>
      <c r="I316" s="24">
        <f t="shared" ref="I316" si="620">IFERROR(H316/H321,"-")</f>
        <v>4.093597487954867E-2</v>
      </c>
      <c r="J316" s="112">
        <v>58</v>
      </c>
      <c r="K316" s="24">
        <f t="shared" ref="K316" si="621">IFERROR(J316/J321,"-")</f>
        <v>4.1786743515850142E-2</v>
      </c>
      <c r="L316" s="112">
        <f t="shared" si="522"/>
        <v>269488.8275862069</v>
      </c>
      <c r="M316" s="84">
        <f>IFERROR(J316/$R$56,0)</f>
        <v>4.5333750195404093E-3</v>
      </c>
      <c r="P316" s="41"/>
      <c r="Q316" s="41"/>
      <c r="R316" s="41"/>
    </row>
    <row r="317" spans="2:18" ht="24.95" customHeight="1">
      <c r="B317" s="222"/>
      <c r="C317" s="282"/>
      <c r="D317" s="297"/>
      <c r="E317" s="106">
        <v>2</v>
      </c>
      <c r="F317" s="109" t="s">
        <v>244</v>
      </c>
      <c r="G317" s="28" t="s">
        <v>245</v>
      </c>
      <c r="H317" s="175">
        <v>557516</v>
      </c>
      <c r="I317" s="25">
        <f t="shared" ref="I317" si="622">IFERROR(H317/H321,"-")</f>
        <v>1.4601373642094853E-3</v>
      </c>
      <c r="J317" s="113">
        <v>3</v>
      </c>
      <c r="K317" s="25">
        <f t="shared" ref="K317" si="623">IFERROR(J317/J321,"-")</f>
        <v>2.1613832853025938E-3</v>
      </c>
      <c r="L317" s="113">
        <f t="shared" si="522"/>
        <v>185838.66666666666</v>
      </c>
      <c r="M317" s="81">
        <f t="shared" ref="M317:M321" si="624">IFERROR(J317/$R$56,0)</f>
        <v>2.344849148038143E-4</v>
      </c>
      <c r="P317" s="41"/>
      <c r="Q317" s="41"/>
      <c r="R317" s="41"/>
    </row>
    <row r="318" spans="2:18" ht="24.95" customHeight="1">
      <c r="B318" s="222"/>
      <c r="C318" s="282"/>
      <c r="D318" s="297"/>
      <c r="E318" s="106">
        <v>3</v>
      </c>
      <c r="F318" s="109" t="s">
        <v>250</v>
      </c>
      <c r="G318" s="29" t="s">
        <v>251</v>
      </c>
      <c r="H318" s="175">
        <v>3305240</v>
      </c>
      <c r="I318" s="25">
        <f t="shared" ref="I318" si="625">IFERROR(H318/H321,"-")</f>
        <v>8.6564411096358828E-3</v>
      </c>
      <c r="J318" s="113">
        <v>20</v>
      </c>
      <c r="K318" s="25">
        <f t="shared" ref="K318" si="626">IFERROR(J318/J321,"-")</f>
        <v>1.4409221902017291E-2</v>
      </c>
      <c r="L318" s="113">
        <f t="shared" si="522"/>
        <v>165262</v>
      </c>
      <c r="M318" s="81">
        <f t="shared" si="624"/>
        <v>1.5632327653587619E-3</v>
      </c>
      <c r="P318" s="41"/>
      <c r="Q318" s="41"/>
      <c r="R318" s="41"/>
    </row>
    <row r="319" spans="2:18" ht="24.95" customHeight="1">
      <c r="B319" s="222"/>
      <c r="C319" s="282"/>
      <c r="D319" s="297"/>
      <c r="E319" s="106">
        <v>4</v>
      </c>
      <c r="F319" s="109" t="s">
        <v>226</v>
      </c>
      <c r="G319" s="29" t="s">
        <v>227</v>
      </c>
      <c r="H319" s="175">
        <v>19809892</v>
      </c>
      <c r="I319" s="25">
        <f t="shared" ref="I319" si="627">IFERROR(H319/H321,"-")</f>
        <v>5.1882212331403173E-2</v>
      </c>
      <c r="J319" s="113">
        <v>168</v>
      </c>
      <c r="K319" s="25">
        <f t="shared" ref="K319" si="628">IFERROR(J319/J321,"-")</f>
        <v>0.12103746397694524</v>
      </c>
      <c r="L319" s="113">
        <f t="shared" si="522"/>
        <v>117916.02380952382</v>
      </c>
      <c r="M319" s="81">
        <f t="shared" si="624"/>
        <v>1.31311552290136E-2</v>
      </c>
      <c r="P319" s="41"/>
      <c r="Q319" s="41"/>
      <c r="R319" s="41"/>
    </row>
    <row r="320" spans="2:18" ht="24.95" customHeight="1">
      <c r="B320" s="222"/>
      <c r="C320" s="282"/>
      <c r="D320" s="297"/>
      <c r="E320" s="107">
        <v>5</v>
      </c>
      <c r="F320" s="110" t="s">
        <v>242</v>
      </c>
      <c r="G320" s="30" t="s">
        <v>243</v>
      </c>
      <c r="H320" s="176">
        <v>912446</v>
      </c>
      <c r="I320" s="40">
        <f t="shared" ref="I320" si="629">IFERROR(H320/H321,"-")</f>
        <v>2.3897009187601576E-3</v>
      </c>
      <c r="J320" s="114">
        <v>8</v>
      </c>
      <c r="K320" s="40">
        <f t="shared" ref="K320" si="630">IFERROR(J320/J321,"-")</f>
        <v>5.763688760806916E-3</v>
      </c>
      <c r="L320" s="114">
        <f t="shared" si="522"/>
        <v>114055.75</v>
      </c>
      <c r="M320" s="82">
        <f t="shared" si="624"/>
        <v>6.2529310614350476E-4</v>
      </c>
      <c r="P320" s="41"/>
      <c r="Q320" s="41"/>
      <c r="R320" s="41"/>
    </row>
    <row r="321" spans="2:18" ht="24.95" customHeight="1">
      <c r="B321" s="223"/>
      <c r="C321" s="283"/>
      <c r="D321" s="298"/>
      <c r="E321" s="115" t="s">
        <v>107</v>
      </c>
      <c r="F321" s="118"/>
      <c r="G321" s="120"/>
      <c r="H321" s="177">
        <v>381824350</v>
      </c>
      <c r="I321" s="26" t="s">
        <v>196</v>
      </c>
      <c r="J321" s="142">
        <v>1388</v>
      </c>
      <c r="K321" s="26" t="s">
        <v>105</v>
      </c>
      <c r="L321" s="142">
        <f t="shared" si="522"/>
        <v>275089.58933717577</v>
      </c>
      <c r="M321" s="83">
        <f t="shared" si="624"/>
        <v>0.10848835391589808</v>
      </c>
      <c r="P321" s="41"/>
      <c r="Q321" s="41"/>
      <c r="R321" s="41"/>
    </row>
    <row r="322" spans="2:18" ht="24.95" customHeight="1">
      <c r="B322" s="247">
        <v>54</v>
      </c>
      <c r="C322" s="281" t="s">
        <v>25</v>
      </c>
      <c r="D322" s="285">
        <f t="shared" ref="D322" si="631">VLOOKUP(C322,$Q$4:$R$77,2,FALSE)</f>
        <v>21237</v>
      </c>
      <c r="E322" s="105">
        <v>1</v>
      </c>
      <c r="F322" s="108" t="s">
        <v>240</v>
      </c>
      <c r="G322" s="111" t="s">
        <v>241</v>
      </c>
      <c r="H322" s="174">
        <v>3563359</v>
      </c>
      <c r="I322" s="24">
        <f t="shared" ref="I322" si="632">IFERROR(H322/H327,"-")</f>
        <v>4.8405713390703422E-3</v>
      </c>
      <c r="J322" s="112">
        <v>6</v>
      </c>
      <c r="K322" s="24">
        <f t="shared" ref="K322" si="633">IFERROR(J322/J327,"-")</f>
        <v>2.3866348448687352E-3</v>
      </c>
      <c r="L322" s="112">
        <f t="shared" si="522"/>
        <v>593893.16666666663</v>
      </c>
      <c r="M322" s="84">
        <f>IFERROR(J322/$R$57,0)</f>
        <v>2.8252578047746857E-4</v>
      </c>
      <c r="P322" s="41"/>
      <c r="Q322" s="41"/>
      <c r="R322" s="41"/>
    </row>
    <row r="323" spans="2:18" ht="24.95" customHeight="1">
      <c r="B323" s="222"/>
      <c r="C323" s="282"/>
      <c r="D323" s="297"/>
      <c r="E323" s="106">
        <v>2</v>
      </c>
      <c r="F323" s="109" t="s">
        <v>230</v>
      </c>
      <c r="G323" s="28" t="s">
        <v>231</v>
      </c>
      <c r="H323" s="175">
        <v>20226804</v>
      </c>
      <c r="I323" s="25">
        <f t="shared" ref="I323" si="634">IFERROR(H323/H327,"-")</f>
        <v>2.7476683579564495E-2</v>
      </c>
      <c r="J323" s="113">
        <v>83</v>
      </c>
      <c r="K323" s="25">
        <f t="shared" ref="K323" si="635">IFERROR(J323/J327,"-")</f>
        <v>3.30151153540175E-2</v>
      </c>
      <c r="L323" s="113">
        <f t="shared" si="522"/>
        <v>243696.43373493975</v>
      </c>
      <c r="M323" s="81">
        <f t="shared" ref="M323:M327" si="636">IFERROR(J323/$R$57,0)</f>
        <v>3.9082732966049822E-3</v>
      </c>
      <c r="P323" s="41"/>
      <c r="Q323" s="41"/>
      <c r="R323" s="41"/>
    </row>
    <row r="324" spans="2:18" ht="24.95" customHeight="1">
      <c r="B324" s="222"/>
      <c r="C324" s="282"/>
      <c r="D324" s="297"/>
      <c r="E324" s="106">
        <v>3</v>
      </c>
      <c r="F324" s="109" t="s">
        <v>264</v>
      </c>
      <c r="G324" s="29" t="s">
        <v>265</v>
      </c>
      <c r="H324" s="175">
        <v>7614463</v>
      </c>
      <c r="I324" s="25">
        <f t="shared" ref="I324" si="637">IFERROR(H324/H327,"-")</f>
        <v>1.0343709786247072E-2</v>
      </c>
      <c r="J324" s="113">
        <v>35</v>
      </c>
      <c r="K324" s="25">
        <f t="shared" ref="K324" si="638">IFERROR(J324/J327,"-")</f>
        <v>1.3922036595067621E-2</v>
      </c>
      <c r="L324" s="113">
        <f t="shared" si="522"/>
        <v>217556.08571428573</v>
      </c>
      <c r="M324" s="81">
        <f t="shared" si="636"/>
        <v>1.6480670527852332E-3</v>
      </c>
      <c r="P324" s="41"/>
      <c r="Q324" s="41"/>
      <c r="R324" s="41"/>
    </row>
    <row r="325" spans="2:18" ht="24.95" customHeight="1">
      <c r="B325" s="222"/>
      <c r="C325" s="282"/>
      <c r="D325" s="297"/>
      <c r="E325" s="106">
        <v>4</v>
      </c>
      <c r="F325" s="109" t="s">
        <v>238</v>
      </c>
      <c r="G325" s="29" t="s">
        <v>239</v>
      </c>
      <c r="H325" s="175">
        <v>26907839</v>
      </c>
      <c r="I325" s="25">
        <f t="shared" ref="I325" si="639">IFERROR(H325/H327,"-")</f>
        <v>3.6552397403606877E-2</v>
      </c>
      <c r="J325" s="113">
        <v>125</v>
      </c>
      <c r="K325" s="25">
        <f t="shared" ref="K325" si="640">IFERROR(J325/J327,"-")</f>
        <v>4.9721559268098646E-2</v>
      </c>
      <c r="L325" s="113">
        <f t="shared" si="522"/>
        <v>215262.712</v>
      </c>
      <c r="M325" s="81">
        <f t="shared" si="636"/>
        <v>5.8859537599472616E-3</v>
      </c>
      <c r="P325" s="41"/>
      <c r="Q325" s="41"/>
      <c r="R325" s="41"/>
    </row>
    <row r="326" spans="2:18" ht="24.95" customHeight="1">
      <c r="B326" s="222"/>
      <c r="C326" s="282"/>
      <c r="D326" s="297"/>
      <c r="E326" s="107">
        <v>5</v>
      </c>
      <c r="F326" s="110" t="s">
        <v>226</v>
      </c>
      <c r="G326" s="30" t="s">
        <v>227</v>
      </c>
      <c r="H326" s="176">
        <v>36422012</v>
      </c>
      <c r="I326" s="40">
        <f t="shared" ref="I326" si="641">IFERROR(H326/H327,"-")</f>
        <v>4.9476728951103742E-2</v>
      </c>
      <c r="J326" s="114">
        <v>313</v>
      </c>
      <c r="K326" s="40">
        <f t="shared" ref="K326" si="642">IFERROR(J326/J327,"-")</f>
        <v>0.12450278440731902</v>
      </c>
      <c r="L326" s="114">
        <f t="shared" si="522"/>
        <v>116364.25559105432</v>
      </c>
      <c r="M326" s="82">
        <f t="shared" si="636"/>
        <v>1.4738428214907943E-2</v>
      </c>
      <c r="P326" s="41"/>
      <c r="Q326" s="41"/>
      <c r="R326" s="41"/>
    </row>
    <row r="327" spans="2:18" ht="24.95" customHeight="1">
      <c r="B327" s="223"/>
      <c r="C327" s="283"/>
      <c r="D327" s="298"/>
      <c r="E327" s="115" t="s">
        <v>107</v>
      </c>
      <c r="F327" s="118"/>
      <c r="G327" s="120"/>
      <c r="H327" s="177">
        <v>736144300</v>
      </c>
      <c r="I327" s="26" t="s">
        <v>196</v>
      </c>
      <c r="J327" s="142">
        <v>2514</v>
      </c>
      <c r="K327" s="26" t="s">
        <v>105</v>
      </c>
      <c r="L327" s="142">
        <f t="shared" si="522"/>
        <v>292817.93953858392</v>
      </c>
      <c r="M327" s="83">
        <f t="shared" si="636"/>
        <v>0.11837830202005933</v>
      </c>
      <c r="P327" s="41"/>
      <c r="Q327" s="41"/>
      <c r="R327" s="41"/>
    </row>
    <row r="328" spans="2:18" ht="24.95" customHeight="1">
      <c r="B328" s="247">
        <v>55</v>
      </c>
      <c r="C328" s="281" t="s">
        <v>16</v>
      </c>
      <c r="D328" s="285">
        <f t="shared" ref="D328" si="643">VLOOKUP(C328,$Q$4:$R$77,2,FALSE)</f>
        <v>21975</v>
      </c>
      <c r="E328" s="105">
        <v>1</v>
      </c>
      <c r="F328" s="108" t="s">
        <v>236</v>
      </c>
      <c r="G328" s="111" t="s">
        <v>237</v>
      </c>
      <c r="H328" s="174">
        <v>2546369</v>
      </c>
      <c r="I328" s="24">
        <f t="shared" ref="I328" si="644">IFERROR(H328/H333,"-")</f>
        <v>4.2290390675526297E-3</v>
      </c>
      <c r="J328" s="112">
        <v>5</v>
      </c>
      <c r="K328" s="24">
        <f t="shared" ref="K328" si="645">IFERROR(J328/J333,"-")</f>
        <v>2.4073182474723159E-3</v>
      </c>
      <c r="L328" s="112">
        <f t="shared" si="522"/>
        <v>509273.8</v>
      </c>
      <c r="M328" s="84">
        <f>IFERROR(J328/$R$58,0)</f>
        <v>2.2753128555176336E-4</v>
      </c>
      <c r="P328" s="41"/>
      <c r="Q328" s="41"/>
      <c r="R328" s="41"/>
    </row>
    <row r="329" spans="2:18" ht="24.95" customHeight="1">
      <c r="B329" s="222"/>
      <c r="C329" s="282"/>
      <c r="D329" s="297"/>
      <c r="E329" s="106">
        <v>2</v>
      </c>
      <c r="F329" s="109" t="s">
        <v>238</v>
      </c>
      <c r="G329" s="28" t="s">
        <v>239</v>
      </c>
      <c r="H329" s="175">
        <v>20578141</v>
      </c>
      <c r="I329" s="25">
        <f t="shared" ref="I329" si="646">IFERROR(H329/H333,"-")</f>
        <v>3.4176414426427021E-2</v>
      </c>
      <c r="J329" s="113">
        <v>107</v>
      </c>
      <c r="K329" s="25">
        <f t="shared" ref="K329" si="647">IFERROR(J329/J333,"-")</f>
        <v>5.1516610495907562E-2</v>
      </c>
      <c r="L329" s="113">
        <f t="shared" si="522"/>
        <v>192319.07476635513</v>
      </c>
      <c r="M329" s="81">
        <f t="shared" ref="M329:M333" si="648">IFERROR(J329/$R$58,0)</f>
        <v>4.869169510807736E-3</v>
      </c>
      <c r="P329" s="41"/>
      <c r="Q329" s="41"/>
      <c r="R329" s="41"/>
    </row>
    <row r="330" spans="2:18" ht="24.95" customHeight="1">
      <c r="B330" s="222"/>
      <c r="C330" s="282"/>
      <c r="D330" s="297"/>
      <c r="E330" s="106">
        <v>3</v>
      </c>
      <c r="F330" s="109" t="s">
        <v>226</v>
      </c>
      <c r="G330" s="29" t="s">
        <v>227</v>
      </c>
      <c r="H330" s="175">
        <v>34780383</v>
      </c>
      <c r="I330" s="25">
        <f t="shared" ref="I330" si="649">IFERROR(H330/H333,"-")</f>
        <v>5.7763662097458514E-2</v>
      </c>
      <c r="J330" s="113">
        <v>272</v>
      </c>
      <c r="K330" s="25">
        <f t="shared" ref="K330" si="650">IFERROR(J330/J333,"-")</f>
        <v>0.13095811266249399</v>
      </c>
      <c r="L330" s="113">
        <f t="shared" ref="L330:L393" si="651">IFERROR(H330/J330,"-")</f>
        <v>127869.05514705883</v>
      </c>
      <c r="M330" s="81">
        <f t="shared" si="648"/>
        <v>1.2377701934015927E-2</v>
      </c>
      <c r="P330" s="41"/>
      <c r="Q330" s="41"/>
      <c r="R330" s="41"/>
    </row>
    <row r="331" spans="2:18" ht="24.95" customHeight="1">
      <c r="B331" s="222"/>
      <c r="C331" s="282"/>
      <c r="D331" s="297"/>
      <c r="E331" s="106">
        <v>4</v>
      </c>
      <c r="F331" s="109" t="s">
        <v>224</v>
      </c>
      <c r="G331" s="29" t="s">
        <v>225</v>
      </c>
      <c r="H331" s="175">
        <v>29648268</v>
      </c>
      <c r="I331" s="25">
        <f t="shared" ref="I331" si="652">IFERROR(H331/H333,"-")</f>
        <v>4.9240186185611934E-2</v>
      </c>
      <c r="J331" s="113">
        <v>267</v>
      </c>
      <c r="K331" s="25">
        <f t="shared" ref="K331" si="653">IFERROR(J331/J333,"-")</f>
        <v>0.12855079441502168</v>
      </c>
      <c r="L331" s="113">
        <f t="shared" si="651"/>
        <v>111042.20224719102</v>
      </c>
      <c r="M331" s="81">
        <f t="shared" si="648"/>
        <v>1.2150170648464164E-2</v>
      </c>
      <c r="P331" s="41"/>
      <c r="Q331" s="41"/>
      <c r="R331" s="41"/>
    </row>
    <row r="332" spans="2:18" ht="24.95" customHeight="1">
      <c r="B332" s="222"/>
      <c r="C332" s="282"/>
      <c r="D332" s="297"/>
      <c r="E332" s="107">
        <v>5</v>
      </c>
      <c r="F332" s="110" t="s">
        <v>222</v>
      </c>
      <c r="G332" s="30" t="s">
        <v>223</v>
      </c>
      <c r="H332" s="176">
        <v>27345623</v>
      </c>
      <c r="I332" s="40">
        <f t="shared" ref="I332" si="654">IFERROR(H332/H333,"-")</f>
        <v>4.5415926754357183E-2</v>
      </c>
      <c r="J332" s="114">
        <v>284</v>
      </c>
      <c r="K332" s="40">
        <f t="shared" ref="K332" si="655">IFERROR(J332/J333,"-")</f>
        <v>0.13673567645642754</v>
      </c>
      <c r="L332" s="114">
        <f t="shared" si="651"/>
        <v>96287.40492957746</v>
      </c>
      <c r="M332" s="82">
        <f t="shared" si="648"/>
        <v>1.2923777019340159E-2</v>
      </c>
      <c r="P332" s="41"/>
      <c r="Q332" s="41"/>
      <c r="R332" s="41"/>
    </row>
    <row r="333" spans="2:18" ht="24.95" customHeight="1">
      <c r="B333" s="223"/>
      <c r="C333" s="283"/>
      <c r="D333" s="298"/>
      <c r="E333" s="115" t="s">
        <v>107</v>
      </c>
      <c r="F333" s="118"/>
      <c r="G333" s="120"/>
      <c r="H333" s="177">
        <v>602115270</v>
      </c>
      <c r="I333" s="26" t="s">
        <v>196</v>
      </c>
      <c r="J333" s="142">
        <v>2077</v>
      </c>
      <c r="K333" s="26" t="s">
        <v>105</v>
      </c>
      <c r="L333" s="142">
        <f t="shared" si="651"/>
        <v>289896.61531054403</v>
      </c>
      <c r="M333" s="83">
        <f t="shared" si="648"/>
        <v>9.45164960182025E-2</v>
      </c>
      <c r="P333" s="41"/>
      <c r="Q333" s="41"/>
      <c r="R333" s="41"/>
    </row>
    <row r="334" spans="2:18" ht="24.95" customHeight="1">
      <c r="B334" s="247">
        <v>56</v>
      </c>
      <c r="C334" s="281" t="s">
        <v>10</v>
      </c>
      <c r="D334" s="285">
        <f t="shared" ref="D334" si="656">VLOOKUP(C334,$Q$4:$R$77,2,FALSE)</f>
        <v>14205</v>
      </c>
      <c r="E334" s="105">
        <v>1</v>
      </c>
      <c r="F334" s="108" t="s">
        <v>262</v>
      </c>
      <c r="G334" s="111" t="s">
        <v>263</v>
      </c>
      <c r="H334" s="174">
        <v>2392532</v>
      </c>
      <c r="I334" s="24">
        <f t="shared" ref="I334" si="657">IFERROR(H334/H339,"-")</f>
        <v>5.8558541249271821E-3</v>
      </c>
      <c r="J334" s="112">
        <v>8</v>
      </c>
      <c r="K334" s="24">
        <f t="shared" ref="K334" si="658">IFERROR(J334/J339,"-")</f>
        <v>5.3619302949061663E-3</v>
      </c>
      <c r="L334" s="112">
        <f t="shared" si="651"/>
        <v>299066.5</v>
      </c>
      <c r="M334" s="84">
        <f>IFERROR(J334/$R$59,0)</f>
        <v>5.6318197817669833E-4</v>
      </c>
      <c r="P334" s="41"/>
      <c r="Q334" s="41"/>
      <c r="R334" s="41"/>
    </row>
    <row r="335" spans="2:18" ht="24.95" customHeight="1">
      <c r="B335" s="222"/>
      <c r="C335" s="282"/>
      <c r="D335" s="297"/>
      <c r="E335" s="106">
        <v>2</v>
      </c>
      <c r="F335" s="109" t="s">
        <v>238</v>
      </c>
      <c r="G335" s="28" t="s">
        <v>239</v>
      </c>
      <c r="H335" s="175">
        <v>23491709</v>
      </c>
      <c r="I335" s="25">
        <f t="shared" ref="I335" si="659">IFERROR(H335/H339,"-")</f>
        <v>5.7497254393771541E-2</v>
      </c>
      <c r="J335" s="113">
        <v>117</v>
      </c>
      <c r="K335" s="25">
        <f t="shared" ref="K335" si="660">IFERROR(J335/J339,"-")</f>
        <v>7.8418230563002678E-2</v>
      </c>
      <c r="L335" s="113">
        <f t="shared" si="651"/>
        <v>200783.83760683759</v>
      </c>
      <c r="M335" s="81">
        <f t="shared" ref="M335:M339" si="661">IFERROR(J335/$R$59,0)</f>
        <v>8.236536430834213E-3</v>
      </c>
      <c r="P335" s="41"/>
      <c r="Q335" s="41"/>
      <c r="R335" s="41"/>
    </row>
    <row r="336" spans="2:18" ht="24.95" customHeight="1">
      <c r="B336" s="222"/>
      <c r="C336" s="282"/>
      <c r="D336" s="297"/>
      <c r="E336" s="106">
        <v>3</v>
      </c>
      <c r="F336" s="109" t="s">
        <v>224</v>
      </c>
      <c r="G336" s="29" t="s">
        <v>225</v>
      </c>
      <c r="H336" s="175">
        <v>26310629</v>
      </c>
      <c r="I336" s="25">
        <f t="shared" ref="I336" si="662">IFERROR(H336/H339,"-")</f>
        <v>6.4396716683028168E-2</v>
      </c>
      <c r="J336" s="113">
        <v>199</v>
      </c>
      <c r="K336" s="25">
        <f t="shared" ref="K336" si="663">IFERROR(J336/J339,"-")</f>
        <v>0.13337801608579089</v>
      </c>
      <c r="L336" s="113">
        <f t="shared" si="651"/>
        <v>132214.21608040202</v>
      </c>
      <c r="M336" s="81">
        <f t="shared" si="661"/>
        <v>1.4009151707145371E-2</v>
      </c>
      <c r="P336" s="41"/>
      <c r="Q336" s="41"/>
      <c r="R336" s="41"/>
    </row>
    <row r="337" spans="2:18" ht="24.95" customHeight="1">
      <c r="B337" s="222"/>
      <c r="C337" s="282"/>
      <c r="D337" s="297"/>
      <c r="E337" s="106">
        <v>4</v>
      </c>
      <c r="F337" s="109" t="s">
        <v>278</v>
      </c>
      <c r="G337" s="29" t="s">
        <v>279</v>
      </c>
      <c r="H337" s="175">
        <v>113529</v>
      </c>
      <c r="I337" s="25">
        <f t="shared" ref="I337" si="664">IFERROR(H337/H339,"-")</f>
        <v>2.7786849369156112E-4</v>
      </c>
      <c r="J337" s="113">
        <v>1</v>
      </c>
      <c r="K337" s="25">
        <f t="shared" ref="K337" si="665">IFERROR(J337/J339,"-")</f>
        <v>6.7024128686327079E-4</v>
      </c>
      <c r="L337" s="113">
        <f t="shared" si="651"/>
        <v>113529</v>
      </c>
      <c r="M337" s="81">
        <f t="shared" si="661"/>
        <v>7.0397747272087292E-5</v>
      </c>
      <c r="P337" s="41"/>
      <c r="Q337" s="41"/>
      <c r="R337" s="41"/>
    </row>
    <row r="338" spans="2:18" ht="24.95" customHeight="1">
      <c r="B338" s="222"/>
      <c r="C338" s="282"/>
      <c r="D338" s="297"/>
      <c r="E338" s="107">
        <v>5</v>
      </c>
      <c r="F338" s="110" t="s">
        <v>226</v>
      </c>
      <c r="G338" s="30" t="s">
        <v>227</v>
      </c>
      <c r="H338" s="176">
        <v>17456708</v>
      </c>
      <c r="I338" s="40">
        <f t="shared" ref="I338" si="666">IFERROR(H338/H339,"-")</f>
        <v>4.2726256346602404E-2</v>
      </c>
      <c r="J338" s="114">
        <v>177</v>
      </c>
      <c r="K338" s="40">
        <f t="shared" ref="K338" si="667">IFERROR(J338/J339,"-")</f>
        <v>0.11863270777479892</v>
      </c>
      <c r="L338" s="114">
        <f t="shared" si="651"/>
        <v>98625.468926553673</v>
      </c>
      <c r="M338" s="82">
        <f t="shared" si="661"/>
        <v>1.246040126715945E-2</v>
      </c>
      <c r="P338" s="41"/>
      <c r="Q338" s="41"/>
      <c r="R338" s="41"/>
    </row>
    <row r="339" spans="2:18" ht="24.95" customHeight="1">
      <c r="B339" s="223"/>
      <c r="C339" s="283"/>
      <c r="D339" s="298"/>
      <c r="E339" s="115" t="s">
        <v>107</v>
      </c>
      <c r="F339" s="118"/>
      <c r="G339" s="120"/>
      <c r="H339" s="177">
        <v>408570970</v>
      </c>
      <c r="I339" s="26" t="s">
        <v>196</v>
      </c>
      <c r="J339" s="142">
        <v>1492</v>
      </c>
      <c r="K339" s="26" t="s">
        <v>105</v>
      </c>
      <c r="L339" s="142">
        <f t="shared" si="651"/>
        <v>273841.13270777481</v>
      </c>
      <c r="M339" s="83">
        <f t="shared" si="661"/>
        <v>0.10503343892995425</v>
      </c>
      <c r="P339" s="41"/>
      <c r="Q339" s="41"/>
      <c r="R339" s="41"/>
    </row>
    <row r="340" spans="2:18" ht="24.95" customHeight="1">
      <c r="B340" s="247">
        <v>57</v>
      </c>
      <c r="C340" s="281" t="s">
        <v>44</v>
      </c>
      <c r="D340" s="285">
        <f t="shared" ref="D340" si="668">VLOOKUP(C340,$Q$4:$R$77,2,FALSE)</f>
        <v>10006</v>
      </c>
      <c r="E340" s="105">
        <v>1</v>
      </c>
      <c r="F340" s="108" t="s">
        <v>238</v>
      </c>
      <c r="G340" s="111" t="s">
        <v>239</v>
      </c>
      <c r="H340" s="174">
        <v>14593408</v>
      </c>
      <c r="I340" s="24">
        <f t="shared" ref="I340" si="669">IFERROR(H340/H345,"-")</f>
        <v>3.9269306178415168E-2</v>
      </c>
      <c r="J340" s="112">
        <v>42</v>
      </c>
      <c r="K340" s="24">
        <f t="shared" ref="K340" si="670">IFERROR(J340/J345,"-")</f>
        <v>3.8077969174977334E-2</v>
      </c>
      <c r="L340" s="112">
        <f t="shared" si="651"/>
        <v>347462.09523809527</v>
      </c>
      <c r="M340" s="84">
        <f>IFERROR(J340/$R$60,0)</f>
        <v>4.1974815110933442E-3</v>
      </c>
      <c r="P340" s="41"/>
      <c r="Q340" s="41"/>
      <c r="R340" s="41"/>
    </row>
    <row r="341" spans="2:18" ht="24.95" customHeight="1">
      <c r="B341" s="222"/>
      <c r="C341" s="282"/>
      <c r="D341" s="297"/>
      <c r="E341" s="106">
        <v>2</v>
      </c>
      <c r="F341" s="109" t="s">
        <v>250</v>
      </c>
      <c r="G341" s="28" t="s">
        <v>251</v>
      </c>
      <c r="H341" s="175">
        <v>3903215</v>
      </c>
      <c r="I341" s="25">
        <f t="shared" ref="I341" si="671">IFERROR(H341/H345,"-")</f>
        <v>1.0503135725060436E-2</v>
      </c>
      <c r="J341" s="113">
        <v>21</v>
      </c>
      <c r="K341" s="25">
        <f t="shared" ref="K341" si="672">IFERROR(J341/J345,"-")</f>
        <v>1.9038984587488667E-2</v>
      </c>
      <c r="L341" s="113">
        <f t="shared" si="651"/>
        <v>185867.38095238095</v>
      </c>
      <c r="M341" s="81">
        <f t="shared" ref="M341:M345" si="673">IFERROR(J341/$R$60,0)</f>
        <v>2.0987407555466721E-3</v>
      </c>
      <c r="P341" s="41"/>
      <c r="Q341" s="41"/>
      <c r="R341" s="41"/>
    </row>
    <row r="342" spans="2:18" ht="24.95" customHeight="1">
      <c r="B342" s="222"/>
      <c r="C342" s="282"/>
      <c r="D342" s="297"/>
      <c r="E342" s="106">
        <v>3</v>
      </c>
      <c r="F342" s="109" t="s">
        <v>230</v>
      </c>
      <c r="G342" s="29" t="s">
        <v>231</v>
      </c>
      <c r="H342" s="175">
        <v>5333262</v>
      </c>
      <c r="I342" s="25">
        <f t="shared" ref="I342" si="674">IFERROR(H342/H345,"-")</f>
        <v>1.4351239847998963E-2</v>
      </c>
      <c r="J342" s="113">
        <v>43</v>
      </c>
      <c r="K342" s="25">
        <f t="shared" ref="K342" si="675">IFERROR(J342/J345,"-")</f>
        <v>3.8984587488667274E-2</v>
      </c>
      <c r="L342" s="113">
        <f t="shared" si="651"/>
        <v>124029.3488372093</v>
      </c>
      <c r="M342" s="81">
        <f t="shared" si="673"/>
        <v>4.2974215470717569E-3</v>
      </c>
      <c r="P342" s="41"/>
      <c r="Q342" s="41"/>
      <c r="R342" s="41"/>
    </row>
    <row r="343" spans="2:18" ht="24.95" customHeight="1">
      <c r="B343" s="222"/>
      <c r="C343" s="282"/>
      <c r="D343" s="297"/>
      <c r="E343" s="106">
        <v>4</v>
      </c>
      <c r="F343" s="109" t="s">
        <v>222</v>
      </c>
      <c r="G343" s="29" t="s">
        <v>223</v>
      </c>
      <c r="H343" s="175">
        <v>14821626</v>
      </c>
      <c r="I343" s="25">
        <f t="shared" ref="I343" si="676">IFERROR(H343/H345,"-")</f>
        <v>3.9883416502571496E-2</v>
      </c>
      <c r="J343" s="113">
        <v>125</v>
      </c>
      <c r="K343" s="25">
        <f t="shared" ref="K343" si="677">IFERROR(J343/J345,"-")</f>
        <v>0.11332728921124206</v>
      </c>
      <c r="L343" s="113">
        <f t="shared" si="651"/>
        <v>118573.008</v>
      </c>
      <c r="M343" s="81">
        <f t="shared" si="673"/>
        <v>1.249250449730162E-2</v>
      </c>
      <c r="P343" s="41"/>
      <c r="Q343" s="41"/>
      <c r="R343" s="41"/>
    </row>
    <row r="344" spans="2:18" ht="24.95" customHeight="1">
      <c r="B344" s="222"/>
      <c r="C344" s="282"/>
      <c r="D344" s="297"/>
      <c r="E344" s="107">
        <v>5</v>
      </c>
      <c r="F344" s="110" t="s">
        <v>242</v>
      </c>
      <c r="G344" s="30" t="s">
        <v>243</v>
      </c>
      <c r="H344" s="176">
        <v>550910</v>
      </c>
      <c r="I344" s="40">
        <f t="shared" ref="I344" si="678">IFERROR(H344/H345,"-")</f>
        <v>1.4824401172605262E-3</v>
      </c>
      <c r="J344" s="114">
        <v>5</v>
      </c>
      <c r="K344" s="40">
        <f t="shared" ref="K344" si="679">IFERROR(J344/J345,"-")</f>
        <v>4.5330915684496827E-3</v>
      </c>
      <c r="L344" s="114">
        <f t="shared" si="651"/>
        <v>110182</v>
      </c>
      <c r="M344" s="82">
        <f t="shared" si="673"/>
        <v>4.9970017989206473E-4</v>
      </c>
      <c r="P344" s="41"/>
      <c r="Q344" s="41"/>
      <c r="R344" s="41"/>
    </row>
    <row r="345" spans="2:18" ht="24.95" customHeight="1">
      <c r="B345" s="223"/>
      <c r="C345" s="283"/>
      <c r="D345" s="298"/>
      <c r="E345" s="115" t="s">
        <v>107</v>
      </c>
      <c r="F345" s="118"/>
      <c r="G345" s="120"/>
      <c r="H345" s="177">
        <v>371623780</v>
      </c>
      <c r="I345" s="26" t="s">
        <v>196</v>
      </c>
      <c r="J345" s="142">
        <v>1103</v>
      </c>
      <c r="K345" s="26" t="s">
        <v>105</v>
      </c>
      <c r="L345" s="142">
        <f t="shared" si="651"/>
        <v>336920.92475067999</v>
      </c>
      <c r="M345" s="83">
        <f t="shared" si="673"/>
        <v>0.11023385968418949</v>
      </c>
      <c r="P345" s="41"/>
      <c r="Q345" s="41"/>
      <c r="R345" s="41"/>
    </row>
    <row r="346" spans="2:18" ht="24.95" customHeight="1">
      <c r="B346" s="247">
        <v>58</v>
      </c>
      <c r="C346" s="281" t="s">
        <v>26</v>
      </c>
      <c r="D346" s="285">
        <f t="shared" ref="D346" si="680">VLOOKUP(C346,$Q$4:$R$77,2,FALSE)</f>
        <v>11734</v>
      </c>
      <c r="E346" s="105">
        <v>1</v>
      </c>
      <c r="F346" s="108" t="s">
        <v>254</v>
      </c>
      <c r="G346" s="111" t="s">
        <v>255</v>
      </c>
      <c r="H346" s="174">
        <v>8312386</v>
      </c>
      <c r="I346" s="24">
        <f t="shared" ref="I346" si="681">IFERROR(H346/H351,"-")</f>
        <v>1.7811494145686026E-2</v>
      </c>
      <c r="J346" s="112">
        <v>18</v>
      </c>
      <c r="K346" s="24">
        <f t="shared" ref="K346" si="682">IFERROR(J346/J351,"-")</f>
        <v>1.1976047904191617E-2</v>
      </c>
      <c r="L346" s="112">
        <f t="shared" si="651"/>
        <v>461799.22222222225</v>
      </c>
      <c r="M346" s="84">
        <f>IFERROR(J346/$R$61,0)</f>
        <v>1.5340037497869438E-3</v>
      </c>
      <c r="P346" s="41"/>
      <c r="Q346" s="41"/>
      <c r="R346" s="41"/>
    </row>
    <row r="347" spans="2:18" ht="24.95" customHeight="1">
      <c r="B347" s="222"/>
      <c r="C347" s="282"/>
      <c r="D347" s="297"/>
      <c r="E347" s="106">
        <v>2</v>
      </c>
      <c r="F347" s="109" t="s">
        <v>238</v>
      </c>
      <c r="G347" s="28" t="s">
        <v>239</v>
      </c>
      <c r="H347" s="175">
        <v>14187178</v>
      </c>
      <c r="I347" s="25">
        <f t="shared" ref="I347" si="683">IFERROR(H347/H351,"-")</f>
        <v>3.0399795905869338E-2</v>
      </c>
      <c r="J347" s="113">
        <v>70</v>
      </c>
      <c r="K347" s="25">
        <f t="shared" ref="K347" si="684">IFERROR(J347/J351,"-")</f>
        <v>4.6573519627411845E-2</v>
      </c>
      <c r="L347" s="113">
        <f t="shared" si="651"/>
        <v>202673.97142857141</v>
      </c>
      <c r="M347" s="81">
        <f t="shared" ref="M347:M351" si="685">IFERROR(J347/$R$61,0)</f>
        <v>5.9655701380603374E-3</v>
      </c>
      <c r="P347" s="41"/>
      <c r="Q347" s="41"/>
      <c r="R347" s="41"/>
    </row>
    <row r="348" spans="2:18" ht="24.95" customHeight="1">
      <c r="B348" s="222"/>
      <c r="C348" s="282"/>
      <c r="D348" s="297"/>
      <c r="E348" s="106">
        <v>3</v>
      </c>
      <c r="F348" s="109" t="s">
        <v>242</v>
      </c>
      <c r="G348" s="29" t="s">
        <v>243</v>
      </c>
      <c r="H348" s="175">
        <v>1384881</v>
      </c>
      <c r="I348" s="25">
        <f t="shared" ref="I348" si="686">IFERROR(H348/H351,"-")</f>
        <v>2.9674752620934366E-3</v>
      </c>
      <c r="J348" s="113">
        <v>7</v>
      </c>
      <c r="K348" s="25">
        <f t="shared" ref="K348" si="687">IFERROR(J348/J351,"-")</f>
        <v>4.6573519627411842E-3</v>
      </c>
      <c r="L348" s="113">
        <f t="shared" si="651"/>
        <v>197840.14285714287</v>
      </c>
      <c r="M348" s="81">
        <f t="shared" si="685"/>
        <v>5.9655701380603374E-4</v>
      </c>
      <c r="P348" s="41"/>
      <c r="Q348" s="41"/>
      <c r="R348" s="41"/>
    </row>
    <row r="349" spans="2:18" ht="24.95" customHeight="1">
      <c r="B349" s="222"/>
      <c r="C349" s="282"/>
      <c r="D349" s="297"/>
      <c r="E349" s="106">
        <v>4</v>
      </c>
      <c r="F349" s="109" t="s">
        <v>224</v>
      </c>
      <c r="G349" s="29" t="s">
        <v>225</v>
      </c>
      <c r="H349" s="175">
        <v>19800419</v>
      </c>
      <c r="I349" s="25">
        <f t="shared" ref="I349" si="688">IFERROR(H349/H351,"-")</f>
        <v>4.2427655200399789E-2</v>
      </c>
      <c r="J349" s="113">
        <v>149</v>
      </c>
      <c r="K349" s="25">
        <f t="shared" ref="K349" si="689">IFERROR(J349/J351,"-")</f>
        <v>9.9135063206919491E-2</v>
      </c>
      <c r="L349" s="113">
        <f t="shared" si="651"/>
        <v>132888.71812080537</v>
      </c>
      <c r="M349" s="81">
        <f t="shared" si="685"/>
        <v>1.2698142151014146E-2</v>
      </c>
      <c r="P349" s="41"/>
      <c r="Q349" s="41"/>
      <c r="R349" s="41"/>
    </row>
    <row r="350" spans="2:18" ht="24.95" customHeight="1">
      <c r="B350" s="222"/>
      <c r="C350" s="282"/>
      <c r="D350" s="297"/>
      <c r="E350" s="107">
        <v>5</v>
      </c>
      <c r="F350" s="110" t="s">
        <v>222</v>
      </c>
      <c r="G350" s="30" t="s">
        <v>223</v>
      </c>
      <c r="H350" s="176">
        <v>26349095</v>
      </c>
      <c r="I350" s="40">
        <f t="shared" ref="I350" si="690">IFERROR(H350/H351,"-")</f>
        <v>5.6459932363177673E-2</v>
      </c>
      <c r="J350" s="114">
        <v>216</v>
      </c>
      <c r="K350" s="40">
        <f t="shared" ref="K350" si="691">IFERROR(J350/J351,"-")</f>
        <v>0.1437125748502994</v>
      </c>
      <c r="L350" s="114">
        <f t="shared" si="651"/>
        <v>121986.55092592593</v>
      </c>
      <c r="M350" s="82">
        <f t="shared" si="685"/>
        <v>1.8408044997443328E-2</v>
      </c>
      <c r="P350" s="41"/>
      <c r="Q350" s="41"/>
      <c r="R350" s="41"/>
    </row>
    <row r="351" spans="2:18" ht="24.95" customHeight="1">
      <c r="B351" s="223"/>
      <c r="C351" s="283"/>
      <c r="D351" s="298"/>
      <c r="E351" s="115" t="s">
        <v>107</v>
      </c>
      <c r="F351" s="118"/>
      <c r="G351" s="120"/>
      <c r="H351" s="177">
        <v>466686620</v>
      </c>
      <c r="I351" s="26" t="s">
        <v>196</v>
      </c>
      <c r="J351" s="142">
        <v>1503</v>
      </c>
      <c r="K351" s="26" t="s">
        <v>105</v>
      </c>
      <c r="L351" s="142">
        <f t="shared" si="651"/>
        <v>310503.40652029274</v>
      </c>
      <c r="M351" s="83">
        <f t="shared" si="685"/>
        <v>0.12808931310720981</v>
      </c>
      <c r="P351" s="41"/>
      <c r="Q351" s="41"/>
      <c r="R351" s="41"/>
    </row>
    <row r="352" spans="2:18" ht="24.95" customHeight="1">
      <c r="B352" s="247">
        <v>59</v>
      </c>
      <c r="C352" s="281" t="s">
        <v>21</v>
      </c>
      <c r="D352" s="285">
        <f t="shared" ref="D352" si="692">VLOOKUP(C352,$Q$4:$R$77,2,FALSE)</f>
        <v>83614</v>
      </c>
      <c r="E352" s="105">
        <v>1</v>
      </c>
      <c r="F352" s="108" t="s">
        <v>236</v>
      </c>
      <c r="G352" s="111" t="s">
        <v>237</v>
      </c>
      <c r="H352" s="174">
        <v>9963445</v>
      </c>
      <c r="I352" s="24">
        <f t="shared" ref="I352" si="693">IFERROR(H352/H357,"-")</f>
        <v>3.1513100636142424E-3</v>
      </c>
      <c r="J352" s="112">
        <v>24</v>
      </c>
      <c r="K352" s="24">
        <f t="shared" ref="K352" si="694">IFERROR(J352/J357,"-")</f>
        <v>2.3961661341853034E-3</v>
      </c>
      <c r="L352" s="112">
        <f t="shared" si="651"/>
        <v>415143.54166666669</v>
      </c>
      <c r="M352" s="84">
        <f>IFERROR(J352/$R$62,0)</f>
        <v>2.870332719401057E-4</v>
      </c>
      <c r="P352" s="41"/>
      <c r="Q352" s="41"/>
      <c r="R352" s="41"/>
    </row>
    <row r="353" spans="2:18" ht="24.95" customHeight="1">
      <c r="B353" s="222"/>
      <c r="C353" s="282"/>
      <c r="D353" s="297"/>
      <c r="E353" s="106">
        <v>2</v>
      </c>
      <c r="F353" s="109" t="s">
        <v>238</v>
      </c>
      <c r="G353" s="28" t="s">
        <v>239</v>
      </c>
      <c r="H353" s="175">
        <v>95125017</v>
      </c>
      <c r="I353" s="25">
        <f t="shared" ref="I353" si="695">IFERROR(H353/H357,"-")</f>
        <v>3.0086824725140338E-2</v>
      </c>
      <c r="J353" s="113">
        <v>433</v>
      </c>
      <c r="K353" s="25">
        <f t="shared" ref="K353" si="696">IFERROR(J353/J357,"-")</f>
        <v>4.3230830670926521E-2</v>
      </c>
      <c r="L353" s="113">
        <f t="shared" si="651"/>
        <v>219688.26096997689</v>
      </c>
      <c r="M353" s="81">
        <f t="shared" ref="M353:M357" si="697">IFERROR(J353/$R$62,0)</f>
        <v>5.1785586145860745E-3</v>
      </c>
      <c r="P353" s="41"/>
      <c r="Q353" s="41"/>
      <c r="R353" s="41"/>
    </row>
    <row r="354" spans="2:18" ht="24.95" customHeight="1">
      <c r="B354" s="222"/>
      <c r="C354" s="282"/>
      <c r="D354" s="297"/>
      <c r="E354" s="106">
        <v>3</v>
      </c>
      <c r="F354" s="109" t="s">
        <v>226</v>
      </c>
      <c r="G354" s="29" t="s">
        <v>227</v>
      </c>
      <c r="H354" s="175">
        <v>146968377</v>
      </c>
      <c r="I354" s="25">
        <f t="shared" ref="I354" si="698">IFERROR(H354/H357,"-")</f>
        <v>4.6484215597431607E-2</v>
      </c>
      <c r="J354" s="113">
        <v>1268</v>
      </c>
      <c r="K354" s="25">
        <f t="shared" ref="K354" si="699">IFERROR(J354/J357,"-")</f>
        <v>0.12659744408945686</v>
      </c>
      <c r="L354" s="113">
        <f t="shared" si="651"/>
        <v>115905.66009463722</v>
      </c>
      <c r="M354" s="81">
        <f t="shared" si="697"/>
        <v>1.5164924534168919E-2</v>
      </c>
      <c r="P354" s="41"/>
      <c r="Q354" s="41"/>
      <c r="R354" s="41"/>
    </row>
    <row r="355" spans="2:18" ht="24.95" customHeight="1">
      <c r="B355" s="222"/>
      <c r="C355" s="282"/>
      <c r="D355" s="297"/>
      <c r="E355" s="106">
        <v>4</v>
      </c>
      <c r="F355" s="109" t="s">
        <v>222</v>
      </c>
      <c r="G355" s="29" t="s">
        <v>223</v>
      </c>
      <c r="H355" s="175">
        <v>143599995</v>
      </c>
      <c r="I355" s="25">
        <f t="shared" ref="I355" si="700">IFERROR(H355/H357,"-")</f>
        <v>4.541883950565842E-2</v>
      </c>
      <c r="J355" s="113">
        <v>1255</v>
      </c>
      <c r="K355" s="25">
        <f t="shared" ref="K355" si="701">IFERROR(J355/J357,"-")</f>
        <v>0.12529952076677317</v>
      </c>
      <c r="L355" s="113">
        <f t="shared" si="651"/>
        <v>114422.30677290837</v>
      </c>
      <c r="M355" s="81">
        <f t="shared" si="697"/>
        <v>1.5009448178534696E-2</v>
      </c>
      <c r="P355" s="41"/>
      <c r="Q355" s="41"/>
      <c r="R355" s="41"/>
    </row>
    <row r="356" spans="2:18" ht="24.95" customHeight="1">
      <c r="B356" s="222"/>
      <c r="C356" s="282"/>
      <c r="D356" s="297"/>
      <c r="E356" s="107">
        <v>5</v>
      </c>
      <c r="F356" s="110" t="s">
        <v>224</v>
      </c>
      <c r="G356" s="30" t="s">
        <v>225</v>
      </c>
      <c r="H356" s="176">
        <v>126290602</v>
      </c>
      <c r="I356" s="40">
        <f t="shared" ref="I356" si="702">IFERROR(H356/H357,"-")</f>
        <v>3.9944100160386388E-2</v>
      </c>
      <c r="J356" s="114">
        <v>1148</v>
      </c>
      <c r="K356" s="40">
        <f t="shared" ref="K356" si="703">IFERROR(J356/J357,"-")</f>
        <v>0.11461661341853036</v>
      </c>
      <c r="L356" s="114">
        <f t="shared" si="651"/>
        <v>110009.23519163764</v>
      </c>
      <c r="M356" s="82">
        <f t="shared" si="697"/>
        <v>1.3729758174468391E-2</v>
      </c>
      <c r="P356" s="41"/>
      <c r="Q356" s="41"/>
      <c r="R356" s="41"/>
    </row>
    <row r="357" spans="2:18" ht="24.95" customHeight="1">
      <c r="B357" s="223"/>
      <c r="C357" s="283"/>
      <c r="D357" s="298"/>
      <c r="E357" s="115" t="s">
        <v>107</v>
      </c>
      <c r="F357" s="118"/>
      <c r="G357" s="120"/>
      <c r="H357" s="177">
        <v>3161683490</v>
      </c>
      <c r="I357" s="26" t="s">
        <v>196</v>
      </c>
      <c r="J357" s="142">
        <v>10016</v>
      </c>
      <c r="K357" s="26" t="s">
        <v>105</v>
      </c>
      <c r="L357" s="142">
        <f t="shared" si="651"/>
        <v>315663.28773961659</v>
      </c>
      <c r="M357" s="83">
        <f t="shared" si="697"/>
        <v>0.11978855215633745</v>
      </c>
      <c r="P357" s="41"/>
      <c r="Q357" s="41"/>
      <c r="R357" s="41"/>
    </row>
    <row r="358" spans="2:18" ht="24.95" customHeight="1">
      <c r="B358" s="247">
        <v>60</v>
      </c>
      <c r="C358" s="281" t="s">
        <v>45</v>
      </c>
      <c r="D358" s="285">
        <f t="shared" ref="D358" si="704">VLOOKUP(C358,$Q$4:$R$77,2,FALSE)</f>
        <v>11177</v>
      </c>
      <c r="E358" s="105">
        <v>1</v>
      </c>
      <c r="F358" s="108" t="s">
        <v>236</v>
      </c>
      <c r="G358" s="111" t="s">
        <v>237</v>
      </c>
      <c r="H358" s="174">
        <v>860656</v>
      </c>
      <c r="I358" s="24">
        <f t="shared" ref="I358" si="705">IFERROR(H358/H363,"-")</f>
        <v>3.5381697259675511E-3</v>
      </c>
      <c r="J358" s="112">
        <v>1</v>
      </c>
      <c r="K358" s="24">
        <f t="shared" ref="K358" si="706">IFERROR(J358/J363,"-")</f>
        <v>1.0427528675703858E-3</v>
      </c>
      <c r="L358" s="112">
        <f t="shared" si="651"/>
        <v>860656</v>
      </c>
      <c r="M358" s="84">
        <f>IFERROR(J358/$R$63,0)</f>
        <v>8.9469446184128117E-5</v>
      </c>
      <c r="P358" s="41"/>
      <c r="Q358" s="41"/>
      <c r="R358" s="41"/>
    </row>
    <row r="359" spans="2:18" ht="24.95" customHeight="1">
      <c r="B359" s="222"/>
      <c r="C359" s="282"/>
      <c r="D359" s="297"/>
      <c r="E359" s="106">
        <v>2</v>
      </c>
      <c r="F359" s="109" t="s">
        <v>238</v>
      </c>
      <c r="G359" s="28" t="s">
        <v>239</v>
      </c>
      <c r="H359" s="175">
        <v>6930265</v>
      </c>
      <c r="I359" s="25">
        <f t="shared" ref="I359" si="707">IFERROR(H359/H363,"-")</f>
        <v>2.8490423370002078E-2</v>
      </c>
      <c r="J359" s="113">
        <v>50</v>
      </c>
      <c r="K359" s="25">
        <f t="shared" ref="K359" si="708">IFERROR(J359/J363,"-")</f>
        <v>5.213764337851929E-2</v>
      </c>
      <c r="L359" s="113">
        <f t="shared" si="651"/>
        <v>138605.29999999999</v>
      </c>
      <c r="M359" s="81">
        <f t="shared" ref="M359:M363" si="709">IFERROR(J359/$R$63,0)</f>
        <v>4.4734723092064062E-3</v>
      </c>
      <c r="P359" s="41"/>
      <c r="Q359" s="41"/>
      <c r="R359" s="41"/>
    </row>
    <row r="360" spans="2:18" ht="24.95" customHeight="1">
      <c r="B360" s="222"/>
      <c r="C360" s="282"/>
      <c r="D360" s="297"/>
      <c r="E360" s="106">
        <v>3</v>
      </c>
      <c r="F360" s="109" t="s">
        <v>242</v>
      </c>
      <c r="G360" s="29" t="s">
        <v>243</v>
      </c>
      <c r="H360" s="175">
        <v>636904</v>
      </c>
      <c r="I360" s="25">
        <f t="shared" ref="I360" si="710">IFERROR(H360/H363,"-")</f>
        <v>2.6183218976543903E-3</v>
      </c>
      <c r="J360" s="113">
        <v>5</v>
      </c>
      <c r="K360" s="25">
        <f t="shared" ref="K360" si="711">IFERROR(J360/J363,"-")</f>
        <v>5.2137643378519288E-3</v>
      </c>
      <c r="L360" s="113">
        <f t="shared" si="651"/>
        <v>127380.8</v>
      </c>
      <c r="M360" s="81">
        <f t="shared" si="709"/>
        <v>4.4734723092064059E-4</v>
      </c>
      <c r="P360" s="41"/>
      <c r="Q360" s="41"/>
      <c r="R360" s="41"/>
    </row>
    <row r="361" spans="2:18" ht="24.95" customHeight="1">
      <c r="B361" s="222"/>
      <c r="C361" s="282"/>
      <c r="D361" s="297"/>
      <c r="E361" s="106">
        <v>4</v>
      </c>
      <c r="F361" s="109" t="s">
        <v>224</v>
      </c>
      <c r="G361" s="29" t="s">
        <v>225</v>
      </c>
      <c r="H361" s="175">
        <v>11460054</v>
      </c>
      <c r="I361" s="25">
        <f t="shared" ref="I361" si="712">IFERROR(H361/H363,"-")</f>
        <v>4.7112453896508401E-2</v>
      </c>
      <c r="J361" s="113">
        <v>112</v>
      </c>
      <c r="K361" s="25">
        <f t="shared" ref="K361" si="713">IFERROR(J361/J363,"-")</f>
        <v>0.11678832116788321</v>
      </c>
      <c r="L361" s="113">
        <f t="shared" si="651"/>
        <v>102321.91071428571</v>
      </c>
      <c r="M361" s="81">
        <f t="shared" si="709"/>
        <v>1.002057797262235E-2</v>
      </c>
      <c r="P361" s="41"/>
      <c r="Q361" s="41"/>
      <c r="R361" s="41"/>
    </row>
    <row r="362" spans="2:18" ht="24.95" customHeight="1">
      <c r="B362" s="222"/>
      <c r="C362" s="282"/>
      <c r="D362" s="297"/>
      <c r="E362" s="107">
        <v>5</v>
      </c>
      <c r="F362" s="110" t="s">
        <v>230</v>
      </c>
      <c r="G362" s="30" t="s">
        <v>231</v>
      </c>
      <c r="H362" s="176">
        <v>3856090</v>
      </c>
      <c r="I362" s="40">
        <f t="shared" ref="I362" si="714">IFERROR(H362/H363,"-")</f>
        <v>1.585244383192148E-2</v>
      </c>
      <c r="J362" s="114">
        <v>42</v>
      </c>
      <c r="K362" s="40">
        <f t="shared" ref="K362" si="715">IFERROR(J362/J363,"-")</f>
        <v>4.3795620437956206E-2</v>
      </c>
      <c r="L362" s="114">
        <f t="shared" si="651"/>
        <v>91811.666666666672</v>
      </c>
      <c r="M362" s="82">
        <f t="shared" si="709"/>
        <v>3.7577167397333812E-3</v>
      </c>
      <c r="P362" s="41"/>
      <c r="Q362" s="41"/>
      <c r="R362" s="41"/>
    </row>
    <row r="363" spans="2:18" ht="24.95" customHeight="1">
      <c r="B363" s="223"/>
      <c r="C363" s="283"/>
      <c r="D363" s="298"/>
      <c r="E363" s="115" t="s">
        <v>107</v>
      </c>
      <c r="F363" s="118"/>
      <c r="G363" s="120"/>
      <c r="H363" s="177">
        <v>243248930</v>
      </c>
      <c r="I363" s="26" t="s">
        <v>196</v>
      </c>
      <c r="J363" s="142">
        <v>959</v>
      </c>
      <c r="K363" s="26" t="s">
        <v>105</v>
      </c>
      <c r="L363" s="142">
        <f t="shared" si="651"/>
        <v>253648.51929092806</v>
      </c>
      <c r="M363" s="83">
        <f t="shared" si="709"/>
        <v>8.580119889057887E-2</v>
      </c>
      <c r="P363" s="41"/>
      <c r="Q363" s="41"/>
      <c r="R363" s="41"/>
    </row>
    <row r="364" spans="2:18" ht="24.95" customHeight="1">
      <c r="B364" s="247">
        <v>61</v>
      </c>
      <c r="C364" s="281" t="s">
        <v>17</v>
      </c>
      <c r="D364" s="285">
        <f t="shared" ref="D364" si="716">VLOOKUP(C364,$Q$4:$R$77,2,FALSE)</f>
        <v>9762</v>
      </c>
      <c r="E364" s="105">
        <v>1</v>
      </c>
      <c r="F364" s="108" t="s">
        <v>238</v>
      </c>
      <c r="G364" s="111" t="s">
        <v>239</v>
      </c>
      <c r="H364" s="174">
        <v>13539494</v>
      </c>
      <c r="I364" s="24">
        <f t="shared" ref="I364" si="717">IFERROR(H364/H369,"-")</f>
        <v>5.0090006300330038E-2</v>
      </c>
      <c r="J364" s="112">
        <v>53</v>
      </c>
      <c r="K364" s="24">
        <f t="shared" ref="K364" si="718">IFERROR(J364/J369,"-")</f>
        <v>5.2268244575936887E-2</v>
      </c>
      <c r="L364" s="112">
        <f t="shared" si="651"/>
        <v>255462.15094339623</v>
      </c>
      <c r="M364" s="84">
        <f>IFERROR(J364/$R$64,0)</f>
        <v>5.4292153247285395E-3</v>
      </c>
      <c r="P364" s="41"/>
      <c r="Q364" s="41"/>
      <c r="R364" s="41"/>
    </row>
    <row r="365" spans="2:18" ht="24.95" customHeight="1">
      <c r="B365" s="222"/>
      <c r="C365" s="282"/>
      <c r="D365" s="297"/>
      <c r="E365" s="106">
        <v>2</v>
      </c>
      <c r="F365" s="109" t="s">
        <v>264</v>
      </c>
      <c r="G365" s="28" t="s">
        <v>265</v>
      </c>
      <c r="H365" s="175">
        <v>1127701</v>
      </c>
      <c r="I365" s="25">
        <f t="shared" ref="I365" si="719">IFERROR(H365/H369,"-")</f>
        <v>4.1719838418546873E-3</v>
      </c>
      <c r="J365" s="113">
        <v>6</v>
      </c>
      <c r="K365" s="25">
        <f t="shared" ref="K365" si="720">IFERROR(J365/J369,"-")</f>
        <v>5.9171597633136093E-3</v>
      </c>
      <c r="L365" s="113">
        <f t="shared" si="651"/>
        <v>187950.16666666666</v>
      </c>
      <c r="M365" s="81">
        <f t="shared" ref="M365:M369" si="721">IFERROR(J365/$R$64,0)</f>
        <v>6.1462814996926854E-4</v>
      </c>
      <c r="P365" s="41"/>
      <c r="Q365" s="41"/>
      <c r="R365" s="41"/>
    </row>
    <row r="366" spans="2:18" ht="24.95" customHeight="1">
      <c r="B366" s="222"/>
      <c r="C366" s="282"/>
      <c r="D366" s="297"/>
      <c r="E366" s="106">
        <v>3</v>
      </c>
      <c r="F366" s="109" t="s">
        <v>224</v>
      </c>
      <c r="G366" s="29" t="s">
        <v>225</v>
      </c>
      <c r="H366" s="175">
        <v>14272123</v>
      </c>
      <c r="I366" s="25">
        <f t="shared" ref="I366" si="722">IFERROR(H366/H369,"-")</f>
        <v>5.2800402362827237E-2</v>
      </c>
      <c r="J366" s="113">
        <v>100</v>
      </c>
      <c r="K366" s="25">
        <f t="shared" ref="K366" si="723">IFERROR(J366/J369,"-")</f>
        <v>9.8619329388560162E-2</v>
      </c>
      <c r="L366" s="113">
        <f t="shared" si="651"/>
        <v>142721.23000000001</v>
      </c>
      <c r="M366" s="81">
        <f t="shared" si="721"/>
        <v>1.024380249948781E-2</v>
      </c>
      <c r="P366" s="41"/>
      <c r="Q366" s="41"/>
      <c r="R366" s="41"/>
    </row>
    <row r="367" spans="2:18" ht="24.95" customHeight="1">
      <c r="B367" s="222"/>
      <c r="C367" s="282"/>
      <c r="D367" s="297"/>
      <c r="E367" s="106">
        <v>4</v>
      </c>
      <c r="F367" s="109" t="s">
        <v>236</v>
      </c>
      <c r="G367" s="29" t="s">
        <v>237</v>
      </c>
      <c r="H367" s="175">
        <v>139311</v>
      </c>
      <c r="I367" s="25">
        <f t="shared" ref="I367" si="724">IFERROR(H367/H369,"-")</f>
        <v>5.1538771446741499E-4</v>
      </c>
      <c r="J367" s="113">
        <v>1</v>
      </c>
      <c r="K367" s="25">
        <f t="shared" ref="K367" si="725">IFERROR(J367/J369,"-")</f>
        <v>9.8619329388560163E-4</v>
      </c>
      <c r="L367" s="113">
        <f t="shared" si="651"/>
        <v>139311</v>
      </c>
      <c r="M367" s="81">
        <f t="shared" si="721"/>
        <v>1.024380249948781E-4</v>
      </c>
      <c r="P367" s="41"/>
      <c r="Q367" s="41"/>
      <c r="R367" s="41"/>
    </row>
    <row r="368" spans="2:18" ht="24.95" customHeight="1">
      <c r="B368" s="222"/>
      <c r="C368" s="282"/>
      <c r="D368" s="297"/>
      <c r="E368" s="107">
        <v>5</v>
      </c>
      <c r="F368" s="110" t="s">
        <v>226</v>
      </c>
      <c r="G368" s="30" t="s">
        <v>227</v>
      </c>
      <c r="H368" s="176">
        <v>16850904</v>
      </c>
      <c r="I368" s="40">
        <f t="shared" ref="I368" si="726">IFERROR(H368/H369,"-")</f>
        <v>6.234072613985845E-2</v>
      </c>
      <c r="J368" s="114">
        <v>136</v>
      </c>
      <c r="K368" s="40">
        <f t="shared" ref="K368" si="727">IFERROR(J368/J369,"-")</f>
        <v>0.13412228796844181</v>
      </c>
      <c r="L368" s="114">
        <f t="shared" si="651"/>
        <v>123903.70588235294</v>
      </c>
      <c r="M368" s="82">
        <f t="shared" si="721"/>
        <v>1.3931571399303422E-2</v>
      </c>
      <c r="P368" s="41"/>
      <c r="Q368" s="41"/>
      <c r="R368" s="41"/>
    </row>
    <row r="369" spans="2:18" ht="24.95" customHeight="1">
      <c r="B369" s="223"/>
      <c r="C369" s="283"/>
      <c r="D369" s="298"/>
      <c r="E369" s="115" t="s">
        <v>107</v>
      </c>
      <c r="F369" s="118"/>
      <c r="G369" s="120"/>
      <c r="H369" s="177">
        <v>270303300</v>
      </c>
      <c r="I369" s="26" t="s">
        <v>196</v>
      </c>
      <c r="J369" s="142">
        <v>1014</v>
      </c>
      <c r="K369" s="26" t="s">
        <v>105</v>
      </c>
      <c r="L369" s="142">
        <f t="shared" si="651"/>
        <v>266571.30177514791</v>
      </c>
      <c r="M369" s="83">
        <f t="shared" si="721"/>
        <v>0.1038721573448064</v>
      </c>
      <c r="P369" s="41"/>
      <c r="Q369" s="41"/>
      <c r="R369" s="41"/>
    </row>
    <row r="370" spans="2:18" ht="24.95" customHeight="1">
      <c r="B370" s="247">
        <v>62</v>
      </c>
      <c r="C370" s="281" t="s">
        <v>18</v>
      </c>
      <c r="D370" s="285">
        <f t="shared" ref="D370" si="728">VLOOKUP(C370,$Q$4:$R$77,2,FALSE)</f>
        <v>14406</v>
      </c>
      <c r="E370" s="105">
        <v>1</v>
      </c>
      <c r="F370" s="108" t="s">
        <v>236</v>
      </c>
      <c r="G370" s="111" t="s">
        <v>237</v>
      </c>
      <c r="H370" s="174">
        <v>289972</v>
      </c>
      <c r="I370" s="24">
        <f t="shared" ref="I370" si="729">IFERROR(H370/H375,"-")</f>
        <v>8.2755007853495103E-4</v>
      </c>
      <c r="J370" s="112">
        <v>2</v>
      </c>
      <c r="K370" s="24">
        <f t="shared" ref="K370" si="730">IFERROR(J370/J375,"-")</f>
        <v>1.3440860215053765E-3</v>
      </c>
      <c r="L370" s="112">
        <f t="shared" si="651"/>
        <v>144986</v>
      </c>
      <c r="M370" s="84">
        <f>IFERROR(J370/$R$65,0)</f>
        <v>1.3883104262113008E-4</v>
      </c>
      <c r="P370" s="41"/>
      <c r="Q370" s="41"/>
      <c r="R370" s="41"/>
    </row>
    <row r="371" spans="2:18" ht="24.95" customHeight="1">
      <c r="B371" s="222"/>
      <c r="C371" s="282"/>
      <c r="D371" s="297"/>
      <c r="E371" s="106">
        <v>2</v>
      </c>
      <c r="F371" s="109" t="s">
        <v>238</v>
      </c>
      <c r="G371" s="28" t="s">
        <v>239</v>
      </c>
      <c r="H371" s="175">
        <v>9896066</v>
      </c>
      <c r="I371" s="25">
        <f t="shared" ref="I371" si="731">IFERROR(H371/H375,"-")</f>
        <v>2.824234821116197E-2</v>
      </c>
      <c r="J371" s="113">
        <v>78</v>
      </c>
      <c r="K371" s="25">
        <f t="shared" ref="K371" si="732">IFERROR(J371/J375,"-")</f>
        <v>5.2419354838709679E-2</v>
      </c>
      <c r="L371" s="113">
        <f t="shared" si="651"/>
        <v>126872.64102564103</v>
      </c>
      <c r="M371" s="81">
        <f t="shared" ref="M371:M375" si="733">IFERROR(J371/$R$65,0)</f>
        <v>5.414410662224073E-3</v>
      </c>
      <c r="P371" s="41"/>
      <c r="Q371" s="41"/>
      <c r="R371" s="41"/>
    </row>
    <row r="372" spans="2:18" ht="24.95" customHeight="1">
      <c r="B372" s="222"/>
      <c r="C372" s="282"/>
      <c r="D372" s="297"/>
      <c r="E372" s="106">
        <v>3</v>
      </c>
      <c r="F372" s="109" t="s">
        <v>226</v>
      </c>
      <c r="G372" s="29" t="s">
        <v>227</v>
      </c>
      <c r="H372" s="175">
        <v>21059715</v>
      </c>
      <c r="I372" s="25">
        <f t="shared" ref="I372" si="734">IFERROR(H372/H375,"-")</f>
        <v>6.0102247121010609E-2</v>
      </c>
      <c r="J372" s="113">
        <v>187</v>
      </c>
      <c r="K372" s="25">
        <f t="shared" ref="K372" si="735">IFERROR(J372/J375,"-")</f>
        <v>0.12567204301075269</v>
      </c>
      <c r="L372" s="113">
        <f t="shared" si="651"/>
        <v>112618.79679144385</v>
      </c>
      <c r="M372" s="81">
        <f t="shared" si="733"/>
        <v>1.2980702485075662E-2</v>
      </c>
      <c r="P372" s="41"/>
      <c r="Q372" s="41"/>
      <c r="R372" s="41"/>
    </row>
    <row r="373" spans="2:18" ht="24.95" customHeight="1">
      <c r="B373" s="222"/>
      <c r="C373" s="282"/>
      <c r="D373" s="297"/>
      <c r="E373" s="106">
        <v>4</v>
      </c>
      <c r="F373" s="109" t="s">
        <v>224</v>
      </c>
      <c r="G373" s="29" t="s">
        <v>225</v>
      </c>
      <c r="H373" s="175">
        <v>20420867</v>
      </c>
      <c r="I373" s="25">
        <f t="shared" ref="I373" si="736">IFERROR(H373/H375,"-")</f>
        <v>5.827904104396904E-2</v>
      </c>
      <c r="J373" s="113">
        <v>183</v>
      </c>
      <c r="K373" s="25">
        <f t="shared" ref="K373" si="737">IFERROR(J373/J375,"-")</f>
        <v>0.12298387096774194</v>
      </c>
      <c r="L373" s="113">
        <f t="shared" si="651"/>
        <v>111589.43715846994</v>
      </c>
      <c r="M373" s="81">
        <f t="shared" si="733"/>
        <v>1.2703040399833403E-2</v>
      </c>
      <c r="P373" s="41"/>
      <c r="Q373" s="41"/>
      <c r="R373" s="41"/>
    </row>
    <row r="374" spans="2:18" ht="24.95" customHeight="1">
      <c r="B374" s="222"/>
      <c r="C374" s="282"/>
      <c r="D374" s="297"/>
      <c r="E374" s="107">
        <v>5</v>
      </c>
      <c r="F374" s="110" t="s">
        <v>248</v>
      </c>
      <c r="G374" s="30" t="s">
        <v>249</v>
      </c>
      <c r="H374" s="176">
        <v>11130052</v>
      </c>
      <c r="I374" s="40">
        <f t="shared" ref="I374" si="738">IFERROR(H374/H375,"-")</f>
        <v>3.176401654883261E-2</v>
      </c>
      <c r="J374" s="114">
        <v>131</v>
      </c>
      <c r="K374" s="40">
        <f t="shared" ref="K374" si="739">IFERROR(J374/J375,"-")</f>
        <v>8.8037634408602156E-2</v>
      </c>
      <c r="L374" s="114">
        <f t="shared" si="651"/>
        <v>84962.229007633592</v>
      </c>
      <c r="M374" s="82">
        <f t="shared" si="733"/>
        <v>9.0934332916840204E-3</v>
      </c>
      <c r="P374" s="41"/>
      <c r="Q374" s="41"/>
      <c r="R374" s="41"/>
    </row>
    <row r="375" spans="2:18" ht="24.95" customHeight="1">
      <c r="B375" s="223"/>
      <c r="C375" s="283"/>
      <c r="D375" s="298"/>
      <c r="E375" s="115" t="s">
        <v>107</v>
      </c>
      <c r="F375" s="118"/>
      <c r="G375" s="120"/>
      <c r="H375" s="177">
        <v>350398130</v>
      </c>
      <c r="I375" s="26" t="s">
        <v>196</v>
      </c>
      <c r="J375" s="142">
        <v>1488</v>
      </c>
      <c r="K375" s="26" t="s">
        <v>105</v>
      </c>
      <c r="L375" s="142">
        <f t="shared" si="651"/>
        <v>235482.61424731184</v>
      </c>
      <c r="M375" s="83">
        <f t="shared" si="733"/>
        <v>0.10329029571012079</v>
      </c>
      <c r="P375" s="41"/>
      <c r="Q375" s="41"/>
      <c r="R375" s="41"/>
    </row>
    <row r="376" spans="2:18" ht="24.95" customHeight="1">
      <c r="B376" s="247">
        <v>63</v>
      </c>
      <c r="C376" s="281" t="s">
        <v>27</v>
      </c>
      <c r="D376" s="285">
        <f t="shared" ref="D376" si="740">VLOOKUP(C376,$Q$4:$R$77,2,FALSE)</f>
        <v>10544</v>
      </c>
      <c r="E376" s="105">
        <v>1</v>
      </c>
      <c r="F376" s="108" t="s">
        <v>242</v>
      </c>
      <c r="G376" s="111" t="s">
        <v>243</v>
      </c>
      <c r="H376" s="174">
        <v>3325671</v>
      </c>
      <c r="I376" s="24">
        <f t="shared" ref="I376" si="741">IFERROR(H376/H381,"-")</f>
        <v>9.0154042035891589E-3</v>
      </c>
      <c r="J376" s="112">
        <v>5</v>
      </c>
      <c r="K376" s="24">
        <f t="shared" ref="K376" si="742">IFERROR(J376/J381,"-")</f>
        <v>3.8940809968847352E-3</v>
      </c>
      <c r="L376" s="112">
        <f t="shared" si="651"/>
        <v>665134.19999999995</v>
      </c>
      <c r="M376" s="84">
        <f>IFERROR(J376/$R$66,0)</f>
        <v>4.7420333839150229E-4</v>
      </c>
      <c r="P376" s="41"/>
      <c r="Q376" s="41"/>
      <c r="R376" s="41"/>
    </row>
    <row r="377" spans="2:18" ht="24.95" customHeight="1">
      <c r="B377" s="222"/>
      <c r="C377" s="282"/>
      <c r="D377" s="297"/>
      <c r="E377" s="106">
        <v>2</v>
      </c>
      <c r="F377" s="109" t="s">
        <v>244</v>
      </c>
      <c r="G377" s="28" t="s">
        <v>245</v>
      </c>
      <c r="H377" s="175">
        <v>906912</v>
      </c>
      <c r="I377" s="25">
        <f t="shared" ref="I377" si="743">IFERROR(H377/H381,"-")</f>
        <v>2.4585048422064151E-3</v>
      </c>
      <c r="J377" s="113">
        <v>3</v>
      </c>
      <c r="K377" s="25">
        <f t="shared" ref="K377" si="744">IFERROR(J377/J381,"-")</f>
        <v>2.3364485981308409E-3</v>
      </c>
      <c r="L377" s="113">
        <f t="shared" si="651"/>
        <v>302304</v>
      </c>
      <c r="M377" s="81">
        <f t="shared" ref="M377:M381" si="745">IFERROR(J377/$R$66,0)</f>
        <v>2.8452200303490138E-4</v>
      </c>
      <c r="P377" s="41"/>
      <c r="Q377" s="41"/>
      <c r="R377" s="41"/>
    </row>
    <row r="378" spans="2:18" ht="24.95" customHeight="1">
      <c r="B378" s="222"/>
      <c r="C378" s="282"/>
      <c r="D378" s="297"/>
      <c r="E378" s="106">
        <v>3</v>
      </c>
      <c r="F378" s="109" t="s">
        <v>238</v>
      </c>
      <c r="G378" s="29" t="s">
        <v>239</v>
      </c>
      <c r="H378" s="175">
        <v>13679824</v>
      </c>
      <c r="I378" s="25">
        <f t="shared" ref="I378" si="746">IFERROR(H378/H381,"-")</f>
        <v>3.7083987800945989E-2</v>
      </c>
      <c r="J378" s="113">
        <v>78</v>
      </c>
      <c r="K378" s="25">
        <f t="shared" ref="K378" si="747">IFERROR(J378/J381,"-")</f>
        <v>6.0747663551401869E-2</v>
      </c>
      <c r="L378" s="113">
        <f t="shared" si="651"/>
        <v>175382.35897435897</v>
      </c>
      <c r="M378" s="81">
        <f t="shared" si="745"/>
        <v>7.3975720789074351E-3</v>
      </c>
      <c r="P378" s="41"/>
      <c r="Q378" s="41"/>
      <c r="R378" s="41"/>
    </row>
    <row r="379" spans="2:18" ht="24.95" customHeight="1">
      <c r="B379" s="222"/>
      <c r="C379" s="282"/>
      <c r="D379" s="297"/>
      <c r="E379" s="106">
        <v>4</v>
      </c>
      <c r="F379" s="109" t="s">
        <v>222</v>
      </c>
      <c r="G379" s="29" t="s">
        <v>223</v>
      </c>
      <c r="H379" s="175">
        <v>20599783</v>
      </c>
      <c r="I379" s="25">
        <f t="shared" ref="I379" si="748">IFERROR(H379/H381,"-")</f>
        <v>5.5842977327349726E-2</v>
      </c>
      <c r="J379" s="113">
        <v>151</v>
      </c>
      <c r="K379" s="25">
        <f t="shared" ref="K379" si="749">IFERROR(J379/J381,"-")</f>
        <v>0.117601246105919</v>
      </c>
      <c r="L379" s="113">
        <f t="shared" si="651"/>
        <v>136422.40397350994</v>
      </c>
      <c r="M379" s="81">
        <f t="shared" si="745"/>
        <v>1.4320940819423368E-2</v>
      </c>
      <c r="P379" s="41"/>
      <c r="Q379" s="41"/>
      <c r="R379" s="41"/>
    </row>
    <row r="380" spans="2:18" ht="24.95" customHeight="1">
      <c r="B380" s="222"/>
      <c r="C380" s="282"/>
      <c r="D380" s="297"/>
      <c r="E380" s="107">
        <v>5</v>
      </c>
      <c r="F380" s="110" t="s">
        <v>224</v>
      </c>
      <c r="G380" s="30" t="s">
        <v>225</v>
      </c>
      <c r="H380" s="176">
        <v>13091847</v>
      </c>
      <c r="I380" s="40">
        <f t="shared" ref="I380" si="750">IFERROR(H380/H381,"-")</f>
        <v>3.5490068764031713E-2</v>
      </c>
      <c r="J380" s="114">
        <v>114</v>
      </c>
      <c r="K380" s="40">
        <f t="shared" ref="K380" si="751">IFERROR(J380/J381,"-")</f>
        <v>8.8785046728971959E-2</v>
      </c>
      <c r="L380" s="114">
        <f t="shared" si="651"/>
        <v>114840.76315789473</v>
      </c>
      <c r="M380" s="82">
        <f t="shared" si="745"/>
        <v>1.0811836115326252E-2</v>
      </c>
      <c r="P380" s="41"/>
      <c r="Q380" s="41"/>
      <c r="R380" s="41"/>
    </row>
    <row r="381" spans="2:18" ht="24.95" customHeight="1">
      <c r="B381" s="223"/>
      <c r="C381" s="283"/>
      <c r="D381" s="298"/>
      <c r="E381" s="115" t="s">
        <v>107</v>
      </c>
      <c r="F381" s="118"/>
      <c r="G381" s="120"/>
      <c r="H381" s="177">
        <v>368887620</v>
      </c>
      <c r="I381" s="26" t="s">
        <v>196</v>
      </c>
      <c r="J381" s="142">
        <v>1284</v>
      </c>
      <c r="K381" s="26" t="s">
        <v>105</v>
      </c>
      <c r="L381" s="142">
        <f t="shared" si="651"/>
        <v>287295.65420560748</v>
      </c>
      <c r="M381" s="83">
        <f t="shared" si="745"/>
        <v>0.12177541729893779</v>
      </c>
      <c r="P381" s="41"/>
      <c r="Q381" s="41"/>
      <c r="R381" s="41"/>
    </row>
    <row r="382" spans="2:18" ht="24.95" customHeight="1">
      <c r="B382" s="247">
        <v>64</v>
      </c>
      <c r="C382" s="281" t="s">
        <v>46</v>
      </c>
      <c r="D382" s="285">
        <f t="shared" ref="D382" si="752">VLOOKUP(C382,$Q$4:$R$77,2,FALSE)</f>
        <v>10960</v>
      </c>
      <c r="E382" s="105">
        <v>1</v>
      </c>
      <c r="F382" s="108" t="s">
        <v>240</v>
      </c>
      <c r="G382" s="111" t="s">
        <v>241</v>
      </c>
      <c r="H382" s="174">
        <v>682785</v>
      </c>
      <c r="I382" s="24">
        <f t="shared" ref="I382" si="753">IFERROR(H382/H387,"-")</f>
        <v>2.1613867062807201E-3</v>
      </c>
      <c r="J382" s="112">
        <v>2</v>
      </c>
      <c r="K382" s="24">
        <f t="shared" ref="K382" si="754">IFERROR(J382/J387,"-")</f>
        <v>1.8921475875118259E-3</v>
      </c>
      <c r="L382" s="112">
        <f t="shared" si="651"/>
        <v>341392.5</v>
      </c>
      <c r="M382" s="84">
        <f>IFERROR(J382/$R$67,0)</f>
        <v>1.8248175182481751E-4</v>
      </c>
      <c r="P382" s="41"/>
      <c r="Q382" s="41"/>
      <c r="R382" s="41"/>
    </row>
    <row r="383" spans="2:18" ht="24.95" customHeight="1">
      <c r="B383" s="222"/>
      <c r="C383" s="282"/>
      <c r="D383" s="297"/>
      <c r="E383" s="106">
        <v>2</v>
      </c>
      <c r="F383" s="109" t="s">
        <v>254</v>
      </c>
      <c r="G383" s="28" t="s">
        <v>255</v>
      </c>
      <c r="H383" s="175">
        <v>7158867</v>
      </c>
      <c r="I383" s="25">
        <f t="shared" ref="I383" si="755">IFERROR(H383/H387,"-")</f>
        <v>2.2661716302835797E-2</v>
      </c>
      <c r="J383" s="113">
        <v>22</v>
      </c>
      <c r="K383" s="25">
        <f t="shared" ref="K383" si="756">IFERROR(J383/J387,"-")</f>
        <v>2.0813623462630087E-2</v>
      </c>
      <c r="L383" s="113">
        <f t="shared" si="651"/>
        <v>325403.04545454547</v>
      </c>
      <c r="M383" s="81">
        <f t="shared" ref="M383:M387" si="757">IFERROR(J383/$R$67,0)</f>
        <v>2.0072992700729928E-3</v>
      </c>
      <c r="P383" s="41"/>
      <c r="Q383" s="41"/>
      <c r="R383" s="41"/>
    </row>
    <row r="384" spans="2:18" ht="24.95" customHeight="1">
      <c r="B384" s="222"/>
      <c r="C384" s="282"/>
      <c r="D384" s="297"/>
      <c r="E384" s="106">
        <v>3</v>
      </c>
      <c r="F384" s="109" t="s">
        <v>222</v>
      </c>
      <c r="G384" s="29" t="s">
        <v>223</v>
      </c>
      <c r="H384" s="175">
        <v>28699274</v>
      </c>
      <c r="I384" s="25">
        <f t="shared" ref="I384" si="758">IFERROR(H384/H387,"-")</f>
        <v>9.0848845981543094E-2</v>
      </c>
      <c r="J384" s="113">
        <v>128</v>
      </c>
      <c r="K384" s="25">
        <f t="shared" ref="K384" si="759">IFERROR(J384/J387,"-")</f>
        <v>0.12109744560075686</v>
      </c>
      <c r="L384" s="113">
        <f t="shared" si="651"/>
        <v>224213.078125</v>
      </c>
      <c r="M384" s="81">
        <f t="shared" si="757"/>
        <v>1.167883211678832E-2</v>
      </c>
      <c r="P384" s="41"/>
      <c r="Q384" s="41"/>
      <c r="R384" s="41"/>
    </row>
    <row r="385" spans="2:18" ht="24.95" customHeight="1">
      <c r="B385" s="222"/>
      <c r="C385" s="282"/>
      <c r="D385" s="297"/>
      <c r="E385" s="106">
        <v>4</v>
      </c>
      <c r="F385" s="109" t="s">
        <v>238</v>
      </c>
      <c r="G385" s="29" t="s">
        <v>239</v>
      </c>
      <c r="H385" s="175">
        <v>11014158</v>
      </c>
      <c r="I385" s="25">
        <f t="shared" ref="I385" si="760">IFERROR(H385/H387,"-")</f>
        <v>3.4865813809728453E-2</v>
      </c>
      <c r="J385" s="113">
        <v>52</v>
      </c>
      <c r="K385" s="25">
        <f t="shared" ref="K385" si="761">IFERROR(J385/J387,"-")</f>
        <v>4.9195837275307477E-2</v>
      </c>
      <c r="L385" s="113">
        <f t="shared" si="651"/>
        <v>211810.73076923078</v>
      </c>
      <c r="M385" s="81">
        <f t="shared" si="757"/>
        <v>4.7445255474452552E-3</v>
      </c>
      <c r="P385" s="41"/>
      <c r="Q385" s="41"/>
      <c r="R385" s="41"/>
    </row>
    <row r="386" spans="2:18" ht="24.95" customHeight="1">
      <c r="B386" s="222"/>
      <c r="C386" s="282"/>
      <c r="D386" s="297"/>
      <c r="E386" s="107">
        <v>5</v>
      </c>
      <c r="F386" s="110" t="s">
        <v>280</v>
      </c>
      <c r="G386" s="30" t="s">
        <v>281</v>
      </c>
      <c r="H386" s="176">
        <v>891233</v>
      </c>
      <c r="I386" s="40">
        <f t="shared" ref="I386" si="762">IFERROR(H386/H387,"-")</f>
        <v>2.8212382498131695E-3</v>
      </c>
      <c r="J386" s="114">
        <v>5</v>
      </c>
      <c r="K386" s="40">
        <f t="shared" ref="K386" si="763">IFERROR(J386/J387,"-")</f>
        <v>4.7303689687795648E-3</v>
      </c>
      <c r="L386" s="114">
        <f t="shared" si="651"/>
        <v>178246.6</v>
      </c>
      <c r="M386" s="82">
        <f t="shared" si="757"/>
        <v>4.5620437956204378E-4</v>
      </c>
      <c r="P386" s="41"/>
      <c r="Q386" s="41"/>
      <c r="R386" s="41"/>
    </row>
    <row r="387" spans="2:18" ht="24.95" customHeight="1">
      <c r="B387" s="223"/>
      <c r="C387" s="283"/>
      <c r="D387" s="298"/>
      <c r="E387" s="115" t="s">
        <v>107</v>
      </c>
      <c r="F387" s="118"/>
      <c r="G387" s="120"/>
      <c r="H387" s="177">
        <v>315901360</v>
      </c>
      <c r="I387" s="26" t="s">
        <v>196</v>
      </c>
      <c r="J387" s="142">
        <v>1057</v>
      </c>
      <c r="K387" s="26" t="s">
        <v>105</v>
      </c>
      <c r="L387" s="142">
        <f t="shared" si="651"/>
        <v>298865.99810785241</v>
      </c>
      <c r="M387" s="83">
        <f t="shared" si="757"/>
        <v>9.6441605839416064E-2</v>
      </c>
      <c r="P387" s="41"/>
      <c r="Q387" s="41"/>
      <c r="R387" s="41"/>
    </row>
    <row r="388" spans="2:18" ht="24.95" customHeight="1">
      <c r="B388" s="247">
        <v>65</v>
      </c>
      <c r="C388" s="281" t="s">
        <v>11</v>
      </c>
      <c r="D388" s="285">
        <f t="shared" ref="D388" si="764">VLOOKUP(C388,$Q$4:$R$77,2,FALSE)</f>
        <v>5508</v>
      </c>
      <c r="E388" s="105">
        <v>1</v>
      </c>
      <c r="F388" s="108" t="s">
        <v>238</v>
      </c>
      <c r="G388" s="111" t="s">
        <v>239</v>
      </c>
      <c r="H388" s="174">
        <v>4570496</v>
      </c>
      <c r="I388" s="24">
        <f t="shared" ref="I388" si="765">IFERROR(H388/H393,"-")</f>
        <v>3.6911780323633535E-2</v>
      </c>
      <c r="J388" s="112">
        <v>28</v>
      </c>
      <c r="K388" s="24">
        <f t="shared" ref="K388" si="766">IFERROR(J388/J393,"-")</f>
        <v>5.6565656565656569E-2</v>
      </c>
      <c r="L388" s="112">
        <f t="shared" si="651"/>
        <v>163232</v>
      </c>
      <c r="M388" s="84">
        <f>IFERROR(J388/$R$68,0)</f>
        <v>5.0835148874364558E-3</v>
      </c>
      <c r="P388" s="41"/>
      <c r="Q388" s="41"/>
      <c r="R388" s="41"/>
    </row>
    <row r="389" spans="2:18" ht="24.95" customHeight="1">
      <c r="B389" s="222"/>
      <c r="C389" s="282"/>
      <c r="D389" s="297"/>
      <c r="E389" s="106">
        <v>2</v>
      </c>
      <c r="F389" s="109" t="s">
        <v>260</v>
      </c>
      <c r="G389" s="28" t="s">
        <v>261</v>
      </c>
      <c r="H389" s="175">
        <v>5169501</v>
      </c>
      <c r="I389" s="25">
        <f t="shared" ref="I389" si="767">IFERROR(H389/H393,"-")</f>
        <v>4.1749404286712838E-2</v>
      </c>
      <c r="J389" s="113">
        <v>36</v>
      </c>
      <c r="K389" s="25">
        <f t="shared" ref="K389" si="768">IFERROR(J389/J393,"-")</f>
        <v>7.2727272727272724E-2</v>
      </c>
      <c r="L389" s="113">
        <f t="shared" si="651"/>
        <v>143597.25</v>
      </c>
      <c r="M389" s="81">
        <f t="shared" ref="M389:M393" si="769">IFERROR(J389/$R$68,0)</f>
        <v>6.5359477124183009E-3</v>
      </c>
      <c r="P389" s="41"/>
      <c r="Q389" s="41"/>
      <c r="R389" s="41"/>
    </row>
    <row r="390" spans="2:18" ht="24.95" customHeight="1">
      <c r="B390" s="222"/>
      <c r="C390" s="282"/>
      <c r="D390" s="297"/>
      <c r="E390" s="106">
        <v>3</v>
      </c>
      <c r="F390" s="109" t="s">
        <v>226</v>
      </c>
      <c r="G390" s="29" t="s">
        <v>227</v>
      </c>
      <c r="H390" s="175">
        <v>5931941</v>
      </c>
      <c r="I390" s="25">
        <f t="shared" ref="I390" si="770">IFERROR(H390/H393,"-")</f>
        <v>4.7906945566685767E-2</v>
      </c>
      <c r="J390" s="113">
        <v>52</v>
      </c>
      <c r="K390" s="25">
        <f t="shared" ref="K390" si="771">IFERROR(J390/J393,"-")</f>
        <v>0.10505050505050505</v>
      </c>
      <c r="L390" s="113">
        <f t="shared" si="651"/>
        <v>114075.78846153847</v>
      </c>
      <c r="M390" s="81">
        <f t="shared" si="769"/>
        <v>9.44081336238199E-3</v>
      </c>
      <c r="P390" s="41"/>
      <c r="Q390" s="41"/>
      <c r="R390" s="41"/>
    </row>
    <row r="391" spans="2:18" ht="24.95" customHeight="1">
      <c r="B391" s="222"/>
      <c r="C391" s="282"/>
      <c r="D391" s="297"/>
      <c r="E391" s="106">
        <v>4</v>
      </c>
      <c r="F391" s="109" t="s">
        <v>236</v>
      </c>
      <c r="G391" s="29" t="s">
        <v>237</v>
      </c>
      <c r="H391" s="175">
        <v>414982</v>
      </c>
      <c r="I391" s="25">
        <f t="shared" ref="I391" si="772">IFERROR(H391/H393,"-")</f>
        <v>3.3514359102955328E-3</v>
      </c>
      <c r="J391" s="113">
        <v>4</v>
      </c>
      <c r="K391" s="25">
        <f t="shared" ref="K391" si="773">IFERROR(J391/J393,"-")</f>
        <v>8.0808080808080808E-3</v>
      </c>
      <c r="L391" s="113">
        <f t="shared" si="651"/>
        <v>103745.5</v>
      </c>
      <c r="M391" s="81">
        <f t="shared" si="769"/>
        <v>7.2621641249092229E-4</v>
      </c>
      <c r="P391" s="41"/>
      <c r="Q391" s="41"/>
      <c r="R391" s="41"/>
    </row>
    <row r="392" spans="2:18" ht="24.95" customHeight="1">
      <c r="B392" s="222"/>
      <c r="C392" s="282"/>
      <c r="D392" s="297"/>
      <c r="E392" s="107">
        <v>5</v>
      </c>
      <c r="F392" s="110" t="s">
        <v>230</v>
      </c>
      <c r="G392" s="30" t="s">
        <v>231</v>
      </c>
      <c r="H392" s="176">
        <v>2167691</v>
      </c>
      <c r="I392" s="40">
        <f t="shared" ref="I392" si="774">IFERROR(H392/H393,"-")</f>
        <v>1.7506488136411782E-2</v>
      </c>
      <c r="J392" s="114">
        <v>22</v>
      </c>
      <c r="K392" s="40">
        <f t="shared" ref="K392" si="775">IFERROR(J392/J393,"-")</f>
        <v>4.4444444444444446E-2</v>
      </c>
      <c r="L392" s="114">
        <f t="shared" si="651"/>
        <v>98531.409090909088</v>
      </c>
      <c r="M392" s="82">
        <f t="shared" si="769"/>
        <v>3.9941902687000725E-3</v>
      </c>
      <c r="P392" s="41"/>
      <c r="Q392" s="41"/>
      <c r="R392" s="41"/>
    </row>
    <row r="393" spans="2:18" ht="24.95" customHeight="1">
      <c r="B393" s="223"/>
      <c r="C393" s="283"/>
      <c r="D393" s="298"/>
      <c r="E393" s="115" t="s">
        <v>107</v>
      </c>
      <c r="F393" s="118"/>
      <c r="G393" s="120"/>
      <c r="H393" s="177">
        <v>123822150</v>
      </c>
      <c r="I393" s="26" t="s">
        <v>196</v>
      </c>
      <c r="J393" s="142">
        <v>495</v>
      </c>
      <c r="K393" s="26" t="s">
        <v>105</v>
      </c>
      <c r="L393" s="142">
        <f t="shared" si="651"/>
        <v>250145.75757575757</v>
      </c>
      <c r="M393" s="83">
        <f t="shared" si="769"/>
        <v>8.9869281045751634E-2</v>
      </c>
      <c r="P393" s="41"/>
      <c r="Q393" s="41"/>
      <c r="R393" s="41"/>
    </row>
    <row r="394" spans="2:18" ht="24.95" customHeight="1">
      <c r="B394" s="247">
        <v>66</v>
      </c>
      <c r="C394" s="281" t="s">
        <v>6</v>
      </c>
      <c r="D394" s="285">
        <f t="shared" ref="D394" si="776">VLOOKUP(C394,$Q$4:$R$77,2,FALSE)</f>
        <v>5670</v>
      </c>
      <c r="E394" s="105">
        <v>1</v>
      </c>
      <c r="F394" s="108" t="s">
        <v>282</v>
      </c>
      <c r="G394" s="111" t="s">
        <v>283</v>
      </c>
      <c r="H394" s="174">
        <v>498973</v>
      </c>
      <c r="I394" s="24">
        <f t="shared" ref="I394" si="777">IFERROR(H394/H399,"-")</f>
        <v>3.6206886167734899E-3</v>
      </c>
      <c r="J394" s="112">
        <v>3</v>
      </c>
      <c r="K394" s="24">
        <f t="shared" ref="K394" si="778">IFERROR(J394/J399,"-")</f>
        <v>5.2173913043478265E-3</v>
      </c>
      <c r="L394" s="112">
        <f t="shared" ref="L394:L447" si="779">IFERROR(H394/J394,"-")</f>
        <v>166324.33333333334</v>
      </c>
      <c r="M394" s="84">
        <f>IFERROR(J394/$R$69,0)</f>
        <v>5.2910052910052914E-4</v>
      </c>
      <c r="P394" s="41"/>
      <c r="Q394" s="41"/>
      <c r="R394" s="41"/>
    </row>
    <row r="395" spans="2:18" ht="24.95" customHeight="1">
      <c r="B395" s="222"/>
      <c r="C395" s="282"/>
      <c r="D395" s="297"/>
      <c r="E395" s="106">
        <v>2</v>
      </c>
      <c r="F395" s="109" t="s">
        <v>238</v>
      </c>
      <c r="G395" s="28" t="s">
        <v>239</v>
      </c>
      <c r="H395" s="175">
        <v>5175402</v>
      </c>
      <c r="I395" s="25">
        <f t="shared" ref="I395" si="780">IFERROR(H395/H399,"-")</f>
        <v>3.7554174491659376E-2</v>
      </c>
      <c r="J395" s="113">
        <v>32</v>
      </c>
      <c r="K395" s="25">
        <f t="shared" ref="K395" si="781">IFERROR(J395/J399,"-")</f>
        <v>5.565217391304348E-2</v>
      </c>
      <c r="L395" s="113">
        <f t="shared" si="779"/>
        <v>161731.3125</v>
      </c>
      <c r="M395" s="81">
        <f t="shared" ref="M395:M399" si="782">IFERROR(J395/$R$69,0)</f>
        <v>5.6437389770723108E-3</v>
      </c>
      <c r="P395" s="41"/>
      <c r="Q395" s="41"/>
      <c r="R395" s="41"/>
    </row>
    <row r="396" spans="2:18" ht="24.95" customHeight="1">
      <c r="B396" s="222"/>
      <c r="C396" s="282"/>
      <c r="D396" s="297"/>
      <c r="E396" s="106">
        <v>3</v>
      </c>
      <c r="F396" s="109" t="s">
        <v>244</v>
      </c>
      <c r="G396" s="29" t="s">
        <v>245</v>
      </c>
      <c r="H396" s="175">
        <v>411443</v>
      </c>
      <c r="I396" s="25">
        <f t="shared" ref="I396" si="783">IFERROR(H396/H399,"-")</f>
        <v>2.9855462851720136E-3</v>
      </c>
      <c r="J396" s="113">
        <v>3</v>
      </c>
      <c r="K396" s="25">
        <f t="shared" ref="K396" si="784">IFERROR(J396/J399,"-")</f>
        <v>5.2173913043478265E-3</v>
      </c>
      <c r="L396" s="113">
        <f t="shared" si="779"/>
        <v>137147.66666666666</v>
      </c>
      <c r="M396" s="81">
        <f t="shared" si="782"/>
        <v>5.2910052910052914E-4</v>
      </c>
      <c r="P396" s="41"/>
      <c r="Q396" s="41"/>
      <c r="R396" s="41"/>
    </row>
    <row r="397" spans="2:18" ht="24.95" customHeight="1">
      <c r="B397" s="222"/>
      <c r="C397" s="282"/>
      <c r="D397" s="297"/>
      <c r="E397" s="106">
        <v>4</v>
      </c>
      <c r="F397" s="109" t="s">
        <v>222</v>
      </c>
      <c r="G397" s="29" t="s">
        <v>223</v>
      </c>
      <c r="H397" s="175">
        <v>5821364</v>
      </c>
      <c r="I397" s="25">
        <f t="shared" ref="I397" si="785">IFERROR(H397/H399,"-")</f>
        <v>4.2241456689830897E-2</v>
      </c>
      <c r="J397" s="113">
        <v>59</v>
      </c>
      <c r="K397" s="25">
        <f t="shared" ref="K397" si="786">IFERROR(J397/J399,"-")</f>
        <v>0.10260869565217391</v>
      </c>
      <c r="L397" s="113">
        <f t="shared" si="779"/>
        <v>98667.186440677964</v>
      </c>
      <c r="M397" s="81">
        <f t="shared" si="782"/>
        <v>1.0405643738977073E-2</v>
      </c>
      <c r="P397" s="41"/>
      <c r="Q397" s="41"/>
      <c r="R397" s="41"/>
    </row>
    <row r="398" spans="2:18" ht="24.95" customHeight="1">
      <c r="B398" s="222"/>
      <c r="C398" s="282"/>
      <c r="D398" s="297"/>
      <c r="E398" s="107">
        <v>5</v>
      </c>
      <c r="F398" s="110" t="s">
        <v>224</v>
      </c>
      <c r="G398" s="30" t="s">
        <v>225</v>
      </c>
      <c r="H398" s="176">
        <v>6092399</v>
      </c>
      <c r="I398" s="40">
        <f t="shared" ref="I398" si="787">IFERROR(H398/H399,"-")</f>
        <v>4.4208162983051573E-2</v>
      </c>
      <c r="J398" s="114">
        <v>62</v>
      </c>
      <c r="K398" s="40">
        <f t="shared" ref="K398" si="788">IFERROR(J398/J399,"-")</f>
        <v>0.10782608695652174</v>
      </c>
      <c r="L398" s="114">
        <f t="shared" si="779"/>
        <v>98264.5</v>
      </c>
      <c r="M398" s="82">
        <f t="shared" si="782"/>
        <v>1.0934744268077601E-2</v>
      </c>
      <c r="P398" s="41"/>
      <c r="Q398" s="41"/>
      <c r="R398" s="41"/>
    </row>
    <row r="399" spans="2:18" ht="24.95" customHeight="1">
      <c r="B399" s="223"/>
      <c r="C399" s="283"/>
      <c r="D399" s="298"/>
      <c r="E399" s="115" t="s">
        <v>107</v>
      </c>
      <c r="F399" s="118"/>
      <c r="G399" s="120"/>
      <c r="H399" s="177">
        <v>137811630</v>
      </c>
      <c r="I399" s="26" t="s">
        <v>196</v>
      </c>
      <c r="J399" s="142">
        <v>575</v>
      </c>
      <c r="K399" s="26" t="s">
        <v>105</v>
      </c>
      <c r="L399" s="142">
        <f t="shared" si="779"/>
        <v>239672.4</v>
      </c>
      <c r="M399" s="83">
        <f t="shared" si="782"/>
        <v>0.10141093474426807</v>
      </c>
      <c r="P399" s="41"/>
      <c r="Q399" s="41"/>
      <c r="R399" s="41"/>
    </row>
    <row r="400" spans="2:18" ht="24.95" customHeight="1">
      <c r="B400" s="247">
        <v>67</v>
      </c>
      <c r="C400" s="281" t="s">
        <v>7</v>
      </c>
      <c r="D400" s="285">
        <f t="shared" ref="D400" si="789">VLOOKUP(C400,$Q$4:$R$77,2,FALSE)</f>
        <v>2435</v>
      </c>
      <c r="E400" s="105">
        <v>1</v>
      </c>
      <c r="F400" s="108" t="s">
        <v>284</v>
      </c>
      <c r="G400" s="111" t="s">
        <v>285</v>
      </c>
      <c r="H400" s="174">
        <v>854598</v>
      </c>
      <c r="I400" s="24">
        <f t="shared" ref="I400" si="790">IFERROR(H400/H405,"-")</f>
        <v>1.979480617906999E-2</v>
      </c>
      <c r="J400" s="112">
        <v>4</v>
      </c>
      <c r="K400" s="24">
        <f t="shared" ref="K400" si="791">IFERROR(J400/J405,"-")</f>
        <v>2.185792349726776E-2</v>
      </c>
      <c r="L400" s="112">
        <f t="shared" si="779"/>
        <v>213649.5</v>
      </c>
      <c r="M400" s="84">
        <f>IFERROR(J400/$R$70,0)</f>
        <v>1.6427104722792608E-3</v>
      </c>
      <c r="P400" s="41"/>
      <c r="Q400" s="41"/>
      <c r="R400" s="41"/>
    </row>
    <row r="401" spans="2:18" ht="24.95" customHeight="1">
      <c r="B401" s="222"/>
      <c r="C401" s="282"/>
      <c r="D401" s="297"/>
      <c r="E401" s="106">
        <v>2</v>
      </c>
      <c r="F401" s="109" t="s">
        <v>238</v>
      </c>
      <c r="G401" s="28" t="s">
        <v>239</v>
      </c>
      <c r="H401" s="175">
        <v>1501911</v>
      </c>
      <c r="I401" s="25">
        <f t="shared" ref="I401" si="792">IFERROR(H401/H405,"-")</f>
        <v>3.4788329885177813E-2</v>
      </c>
      <c r="J401" s="113">
        <v>8</v>
      </c>
      <c r="K401" s="25">
        <f t="shared" ref="K401" si="793">IFERROR(J401/J405,"-")</f>
        <v>4.3715846994535519E-2</v>
      </c>
      <c r="L401" s="113">
        <f t="shared" si="779"/>
        <v>187738.875</v>
      </c>
      <c r="M401" s="81">
        <f t="shared" ref="M401:M405" si="794">IFERROR(J401/$R$70,0)</f>
        <v>3.2854209445585215E-3</v>
      </c>
      <c r="P401" s="41"/>
      <c r="Q401" s="41"/>
      <c r="R401" s="41"/>
    </row>
    <row r="402" spans="2:18" ht="24.95" customHeight="1">
      <c r="B402" s="222"/>
      <c r="C402" s="282"/>
      <c r="D402" s="297"/>
      <c r="E402" s="106">
        <v>3</v>
      </c>
      <c r="F402" s="109" t="s">
        <v>240</v>
      </c>
      <c r="G402" s="29" t="s">
        <v>241</v>
      </c>
      <c r="H402" s="175">
        <v>170217</v>
      </c>
      <c r="I402" s="25">
        <f t="shared" ref="I402" si="795">IFERROR(H402/H405,"-")</f>
        <v>3.9426871153252835E-3</v>
      </c>
      <c r="J402" s="113">
        <v>1</v>
      </c>
      <c r="K402" s="25">
        <f t="shared" ref="K402" si="796">IFERROR(J402/J405,"-")</f>
        <v>5.4644808743169399E-3</v>
      </c>
      <c r="L402" s="113">
        <f t="shared" si="779"/>
        <v>170217</v>
      </c>
      <c r="M402" s="81">
        <f t="shared" si="794"/>
        <v>4.1067761806981519E-4</v>
      </c>
      <c r="P402" s="41"/>
      <c r="Q402" s="41"/>
      <c r="R402" s="41"/>
    </row>
    <row r="403" spans="2:18" ht="24.95" customHeight="1">
      <c r="B403" s="222"/>
      <c r="C403" s="282"/>
      <c r="D403" s="297"/>
      <c r="E403" s="106">
        <v>4</v>
      </c>
      <c r="F403" s="109" t="s">
        <v>226</v>
      </c>
      <c r="G403" s="29" t="s">
        <v>227</v>
      </c>
      <c r="H403" s="175">
        <v>2881961</v>
      </c>
      <c r="I403" s="25">
        <f t="shared" ref="I403" si="797">IFERROR(H403/H405,"-")</f>
        <v>6.6754028690259898E-2</v>
      </c>
      <c r="J403" s="113">
        <v>17</v>
      </c>
      <c r="K403" s="25">
        <f t="shared" ref="K403" si="798">IFERROR(J403/J405,"-")</f>
        <v>9.2896174863387984E-2</v>
      </c>
      <c r="L403" s="113">
        <f t="shared" si="779"/>
        <v>169527.11764705883</v>
      </c>
      <c r="M403" s="81">
        <f t="shared" si="794"/>
        <v>6.9815195071868588E-3</v>
      </c>
      <c r="P403" s="41"/>
      <c r="Q403" s="41"/>
      <c r="R403" s="41"/>
    </row>
    <row r="404" spans="2:18" ht="24.95" customHeight="1">
      <c r="B404" s="222"/>
      <c r="C404" s="282"/>
      <c r="D404" s="297"/>
      <c r="E404" s="107">
        <v>5</v>
      </c>
      <c r="F404" s="110" t="s">
        <v>246</v>
      </c>
      <c r="G404" s="30" t="s">
        <v>247</v>
      </c>
      <c r="H404" s="176">
        <v>729690</v>
      </c>
      <c r="I404" s="40">
        <f t="shared" ref="I404" si="799">IFERROR(H404/H405,"-")</f>
        <v>1.6901598319684321E-2</v>
      </c>
      <c r="J404" s="114">
        <v>7</v>
      </c>
      <c r="K404" s="40">
        <f t="shared" ref="K404" si="800">IFERROR(J404/J405,"-")</f>
        <v>3.825136612021858E-2</v>
      </c>
      <c r="L404" s="114">
        <f t="shared" si="779"/>
        <v>104241.42857142857</v>
      </c>
      <c r="M404" s="82">
        <f t="shared" si="794"/>
        <v>2.8747433264887062E-3</v>
      </c>
      <c r="P404" s="41"/>
      <c r="Q404" s="41"/>
      <c r="R404" s="41"/>
    </row>
    <row r="405" spans="2:18" ht="24.95" customHeight="1">
      <c r="B405" s="223"/>
      <c r="C405" s="283"/>
      <c r="D405" s="298"/>
      <c r="E405" s="115" t="s">
        <v>107</v>
      </c>
      <c r="F405" s="118"/>
      <c r="G405" s="120"/>
      <c r="H405" s="177">
        <v>43172840</v>
      </c>
      <c r="I405" s="26" t="s">
        <v>196</v>
      </c>
      <c r="J405" s="142">
        <v>183</v>
      </c>
      <c r="K405" s="26" t="s">
        <v>105</v>
      </c>
      <c r="L405" s="142">
        <f t="shared" si="779"/>
        <v>235917.15846994537</v>
      </c>
      <c r="M405" s="83">
        <f t="shared" si="794"/>
        <v>7.5154004106776182E-2</v>
      </c>
      <c r="P405" s="41"/>
      <c r="Q405" s="41"/>
      <c r="R405" s="41"/>
    </row>
    <row r="406" spans="2:18" ht="24.95" customHeight="1">
      <c r="B406" s="247">
        <v>68</v>
      </c>
      <c r="C406" s="281" t="s">
        <v>47</v>
      </c>
      <c r="D406" s="285">
        <f t="shared" ref="D406" si="801">VLOOKUP(C406,$Q$4:$R$77,2,FALSE)</f>
        <v>3170</v>
      </c>
      <c r="E406" s="105">
        <v>1</v>
      </c>
      <c r="F406" s="108" t="s">
        <v>238</v>
      </c>
      <c r="G406" s="111" t="s">
        <v>239</v>
      </c>
      <c r="H406" s="174">
        <v>7076739</v>
      </c>
      <c r="I406" s="24">
        <f t="shared" ref="I406" si="802">IFERROR(H406/H411,"-")</f>
        <v>6.9791144491735166E-2</v>
      </c>
      <c r="J406" s="112">
        <v>20</v>
      </c>
      <c r="K406" s="24">
        <f t="shared" ref="K406" si="803">IFERROR(J406/J411,"-")</f>
        <v>5.6497175141242938E-2</v>
      </c>
      <c r="L406" s="112">
        <f t="shared" si="779"/>
        <v>353836.95</v>
      </c>
      <c r="M406" s="84">
        <f>IFERROR(J406/$R$71,0)</f>
        <v>6.3091482649842269E-3</v>
      </c>
      <c r="P406" s="41"/>
      <c r="Q406" s="41"/>
      <c r="R406" s="41"/>
    </row>
    <row r="407" spans="2:18" ht="24.95" customHeight="1">
      <c r="B407" s="222"/>
      <c r="C407" s="282"/>
      <c r="D407" s="297"/>
      <c r="E407" s="106">
        <v>2</v>
      </c>
      <c r="F407" s="109" t="s">
        <v>224</v>
      </c>
      <c r="G407" s="28" t="s">
        <v>225</v>
      </c>
      <c r="H407" s="175">
        <v>8819300</v>
      </c>
      <c r="I407" s="25">
        <f t="shared" ref="I407" si="804">IFERROR(H407/H411,"-")</f>
        <v>8.6976365896207261E-2</v>
      </c>
      <c r="J407" s="113">
        <v>46</v>
      </c>
      <c r="K407" s="25">
        <f t="shared" ref="K407" si="805">IFERROR(J407/J411,"-")</f>
        <v>0.12994350282485875</v>
      </c>
      <c r="L407" s="113">
        <f t="shared" si="779"/>
        <v>191723.91304347827</v>
      </c>
      <c r="M407" s="81">
        <f t="shared" ref="M407:M411" si="806">IFERROR(J407/$R$71,0)</f>
        <v>1.4511041009463722E-2</v>
      </c>
      <c r="P407" s="41"/>
      <c r="Q407" s="41"/>
      <c r="R407" s="41"/>
    </row>
    <row r="408" spans="2:18" ht="24.95" customHeight="1">
      <c r="B408" s="222"/>
      <c r="C408" s="282"/>
      <c r="D408" s="297"/>
      <c r="E408" s="106">
        <v>3</v>
      </c>
      <c r="F408" s="109" t="s">
        <v>226</v>
      </c>
      <c r="G408" s="29" t="s">
        <v>227</v>
      </c>
      <c r="H408" s="175">
        <v>4050450</v>
      </c>
      <c r="I408" s="25">
        <f t="shared" ref="I408" si="807">IFERROR(H408/H411,"-")</f>
        <v>3.9945735063360209E-2</v>
      </c>
      <c r="J408" s="113">
        <v>39</v>
      </c>
      <c r="K408" s="25">
        <f t="shared" ref="K408" si="808">IFERROR(J408/J411,"-")</f>
        <v>0.11016949152542373</v>
      </c>
      <c r="L408" s="113">
        <f t="shared" si="779"/>
        <v>103857.69230769231</v>
      </c>
      <c r="M408" s="81">
        <f t="shared" si="806"/>
        <v>1.2302839116719243E-2</v>
      </c>
      <c r="P408" s="41"/>
      <c r="Q408" s="41"/>
      <c r="R408" s="41"/>
    </row>
    <row r="409" spans="2:18" ht="24.95" customHeight="1">
      <c r="B409" s="222"/>
      <c r="C409" s="282"/>
      <c r="D409" s="297"/>
      <c r="E409" s="106">
        <v>4</v>
      </c>
      <c r="F409" s="109" t="s">
        <v>206</v>
      </c>
      <c r="G409" s="29" t="s">
        <v>207</v>
      </c>
      <c r="H409" s="175">
        <v>18626663</v>
      </c>
      <c r="I409" s="25">
        <f t="shared" ref="I409" si="809">IFERROR(H409/H411,"-")</f>
        <v>0.18369705719426097</v>
      </c>
      <c r="J409" s="113">
        <v>188</v>
      </c>
      <c r="K409" s="25">
        <f t="shared" ref="K409" si="810">IFERROR(J409/J411,"-")</f>
        <v>0.53107344632768361</v>
      </c>
      <c r="L409" s="113">
        <f t="shared" si="779"/>
        <v>99077.994680851058</v>
      </c>
      <c r="M409" s="81">
        <f t="shared" si="806"/>
        <v>5.9305993690851738E-2</v>
      </c>
      <c r="P409" s="41"/>
      <c r="Q409" s="41"/>
      <c r="R409" s="41"/>
    </row>
    <row r="410" spans="2:18" ht="24.95" customHeight="1">
      <c r="B410" s="222"/>
      <c r="C410" s="282"/>
      <c r="D410" s="297"/>
      <c r="E410" s="107">
        <v>5</v>
      </c>
      <c r="F410" s="110" t="s">
        <v>246</v>
      </c>
      <c r="G410" s="30" t="s">
        <v>247</v>
      </c>
      <c r="H410" s="176">
        <v>1283851</v>
      </c>
      <c r="I410" s="40">
        <f t="shared" ref="I410" si="811">IFERROR(H410/H411,"-")</f>
        <v>1.2661401055890104E-2</v>
      </c>
      <c r="J410" s="114">
        <v>15</v>
      </c>
      <c r="K410" s="40">
        <f t="shared" ref="K410" si="812">IFERROR(J410/J411,"-")</f>
        <v>4.2372881355932202E-2</v>
      </c>
      <c r="L410" s="114">
        <f t="shared" si="779"/>
        <v>85590.066666666666</v>
      </c>
      <c r="M410" s="82">
        <f t="shared" si="806"/>
        <v>4.7318611987381704E-3</v>
      </c>
      <c r="P410" s="41"/>
      <c r="Q410" s="41"/>
      <c r="R410" s="41"/>
    </row>
    <row r="411" spans="2:18" ht="24.95" customHeight="1">
      <c r="B411" s="223"/>
      <c r="C411" s="283"/>
      <c r="D411" s="298"/>
      <c r="E411" s="115" t="s">
        <v>107</v>
      </c>
      <c r="F411" s="118"/>
      <c r="G411" s="120"/>
      <c r="H411" s="177">
        <v>101398810</v>
      </c>
      <c r="I411" s="26" t="s">
        <v>196</v>
      </c>
      <c r="J411" s="142">
        <v>354</v>
      </c>
      <c r="K411" s="26" t="s">
        <v>105</v>
      </c>
      <c r="L411" s="142">
        <f t="shared" si="779"/>
        <v>286437.3163841808</v>
      </c>
      <c r="M411" s="83">
        <f t="shared" si="806"/>
        <v>0.11167192429022083</v>
      </c>
      <c r="P411" s="41"/>
      <c r="Q411" s="41"/>
      <c r="R411" s="41"/>
    </row>
    <row r="412" spans="2:18" ht="24.95" customHeight="1">
      <c r="B412" s="247">
        <v>69</v>
      </c>
      <c r="C412" s="281" t="s">
        <v>48</v>
      </c>
      <c r="D412" s="285">
        <f t="shared" ref="D412" si="813">VLOOKUP(C412,$Q$4:$R$77,2,FALSE)</f>
        <v>7840</v>
      </c>
      <c r="E412" s="105">
        <v>1</v>
      </c>
      <c r="F412" s="108" t="s">
        <v>250</v>
      </c>
      <c r="G412" s="111" t="s">
        <v>251</v>
      </c>
      <c r="H412" s="174">
        <v>2746559</v>
      </c>
      <c r="I412" s="24">
        <f t="shared" ref="I412" si="814">IFERROR(H412/H417,"-")</f>
        <v>1.1238294768513287E-2</v>
      </c>
      <c r="J412" s="112">
        <v>12</v>
      </c>
      <c r="K412" s="24">
        <f t="shared" ref="K412" si="815">IFERROR(J412/J417,"-")</f>
        <v>1.488833746898263E-2</v>
      </c>
      <c r="L412" s="112">
        <f t="shared" si="779"/>
        <v>228879.91666666666</v>
      </c>
      <c r="M412" s="84">
        <f>IFERROR(J412/$R$72,0)</f>
        <v>1.5306122448979591E-3</v>
      </c>
      <c r="O412" s="132"/>
      <c r="P412" s="41"/>
      <c r="Q412" s="41"/>
      <c r="R412" s="41"/>
    </row>
    <row r="413" spans="2:18" ht="24.95" customHeight="1">
      <c r="B413" s="222"/>
      <c r="C413" s="282"/>
      <c r="D413" s="297"/>
      <c r="E413" s="106">
        <v>2</v>
      </c>
      <c r="F413" s="109" t="s">
        <v>224</v>
      </c>
      <c r="G413" s="28" t="s">
        <v>225</v>
      </c>
      <c r="H413" s="175">
        <v>18829645</v>
      </c>
      <c r="I413" s="25">
        <f t="shared" ref="I413" si="816">IFERROR(H413/H417,"-")</f>
        <v>7.7046624848205472E-2</v>
      </c>
      <c r="J413" s="113">
        <v>126</v>
      </c>
      <c r="K413" s="25">
        <f t="shared" ref="K413" si="817">IFERROR(J413/J417,"-")</f>
        <v>0.15632754342431762</v>
      </c>
      <c r="L413" s="113">
        <f t="shared" si="779"/>
        <v>149441.62698412698</v>
      </c>
      <c r="M413" s="81">
        <f t="shared" ref="M413:M417" si="818">IFERROR(J413/$R$72,0)</f>
        <v>1.607142857142857E-2</v>
      </c>
      <c r="O413" s="132"/>
      <c r="P413" s="41"/>
      <c r="Q413" s="41"/>
      <c r="R413" s="41"/>
    </row>
    <row r="414" spans="2:18" ht="24.95" customHeight="1">
      <c r="B414" s="222"/>
      <c r="C414" s="282"/>
      <c r="D414" s="297"/>
      <c r="E414" s="106">
        <v>3</v>
      </c>
      <c r="F414" s="109" t="s">
        <v>244</v>
      </c>
      <c r="G414" s="29" t="s">
        <v>245</v>
      </c>
      <c r="H414" s="175">
        <v>290725</v>
      </c>
      <c r="I414" s="25">
        <f t="shared" ref="I414" si="819">IFERROR(H414/H417,"-")</f>
        <v>1.1895805793999056E-3</v>
      </c>
      <c r="J414" s="113">
        <v>2</v>
      </c>
      <c r="K414" s="25">
        <f t="shared" ref="K414" si="820">IFERROR(J414/J417,"-")</f>
        <v>2.4813895781637717E-3</v>
      </c>
      <c r="L414" s="113">
        <f t="shared" si="779"/>
        <v>145362.5</v>
      </c>
      <c r="M414" s="81">
        <f t="shared" si="818"/>
        <v>2.5510204081632655E-4</v>
      </c>
      <c r="P414" s="41"/>
      <c r="Q414" s="41"/>
      <c r="R414" s="41"/>
    </row>
    <row r="415" spans="2:18" ht="24.95" customHeight="1">
      <c r="B415" s="222"/>
      <c r="C415" s="282"/>
      <c r="D415" s="297"/>
      <c r="E415" s="106">
        <v>4</v>
      </c>
      <c r="F415" s="109" t="s">
        <v>226</v>
      </c>
      <c r="G415" s="29" t="s">
        <v>227</v>
      </c>
      <c r="H415" s="175">
        <v>11800189</v>
      </c>
      <c r="I415" s="25">
        <f t="shared" ref="I415" si="821">IFERROR(H415/H417,"-")</f>
        <v>4.828368962988526E-2</v>
      </c>
      <c r="J415" s="113">
        <v>93</v>
      </c>
      <c r="K415" s="25">
        <f t="shared" ref="K415" si="822">IFERROR(J415/J417,"-")</f>
        <v>0.11538461538461539</v>
      </c>
      <c r="L415" s="113">
        <f t="shared" si="779"/>
        <v>126883.75268817204</v>
      </c>
      <c r="M415" s="81">
        <f t="shared" si="818"/>
        <v>1.1862244897959184E-2</v>
      </c>
      <c r="P415" s="41"/>
      <c r="Q415" s="41"/>
      <c r="R415" s="41"/>
    </row>
    <row r="416" spans="2:18" ht="24.95" customHeight="1">
      <c r="B416" s="222"/>
      <c r="C416" s="282"/>
      <c r="D416" s="297"/>
      <c r="E416" s="107">
        <v>5</v>
      </c>
      <c r="F416" s="110" t="s">
        <v>286</v>
      </c>
      <c r="G416" s="30" t="s">
        <v>287</v>
      </c>
      <c r="H416" s="176">
        <v>503663</v>
      </c>
      <c r="I416" s="40">
        <f t="shared" ref="I416" si="823">IFERROR(H416/H417,"-")</f>
        <v>2.0608744461683539E-3</v>
      </c>
      <c r="J416" s="114">
        <v>4</v>
      </c>
      <c r="K416" s="40">
        <f t="shared" ref="K416" si="824">IFERROR(J416/J417,"-")</f>
        <v>4.9627791563275434E-3</v>
      </c>
      <c r="L416" s="114">
        <f t="shared" si="779"/>
        <v>125915.75</v>
      </c>
      <c r="M416" s="82">
        <f t="shared" si="818"/>
        <v>5.1020408163265311E-4</v>
      </c>
      <c r="P416" s="41"/>
      <c r="Q416" s="41"/>
      <c r="R416" s="41"/>
    </row>
    <row r="417" spans="2:18" ht="24.95" customHeight="1">
      <c r="B417" s="223"/>
      <c r="C417" s="283"/>
      <c r="D417" s="298"/>
      <c r="E417" s="115" t="s">
        <v>107</v>
      </c>
      <c r="F417" s="118"/>
      <c r="G417" s="120"/>
      <c r="H417" s="177">
        <v>244392860</v>
      </c>
      <c r="I417" s="26" t="s">
        <v>196</v>
      </c>
      <c r="J417" s="142">
        <v>806</v>
      </c>
      <c r="K417" s="26" t="s">
        <v>105</v>
      </c>
      <c r="L417" s="142">
        <f t="shared" si="779"/>
        <v>303216.94789081888</v>
      </c>
      <c r="M417" s="83">
        <f t="shared" si="818"/>
        <v>0.10280612244897959</v>
      </c>
      <c r="P417" s="41"/>
      <c r="Q417" s="41"/>
      <c r="R417" s="41"/>
    </row>
    <row r="418" spans="2:18" ht="24.95" customHeight="1">
      <c r="B418" s="247">
        <v>70</v>
      </c>
      <c r="C418" s="281" t="s">
        <v>49</v>
      </c>
      <c r="D418" s="285">
        <f t="shared" ref="D418" si="825">VLOOKUP(C418,$Q$4:$R$77,2,FALSE)</f>
        <v>1299</v>
      </c>
      <c r="E418" s="105">
        <v>1</v>
      </c>
      <c r="F418" s="108" t="s">
        <v>224</v>
      </c>
      <c r="G418" s="111" t="s">
        <v>225</v>
      </c>
      <c r="H418" s="174">
        <v>2985349</v>
      </c>
      <c r="I418" s="24">
        <f t="shared" ref="I418" si="826">IFERROR(H418/H423,"-")</f>
        <v>5.9151851702145701E-2</v>
      </c>
      <c r="J418" s="112">
        <v>23</v>
      </c>
      <c r="K418" s="24">
        <f t="shared" ref="K418" si="827">IFERROR(J418/J423,"-")</f>
        <v>0.12777777777777777</v>
      </c>
      <c r="L418" s="112">
        <f t="shared" si="779"/>
        <v>129797.78260869565</v>
      </c>
      <c r="M418" s="84">
        <f>IFERROR(J418/$R$73,0)</f>
        <v>1.7705927636643571E-2</v>
      </c>
      <c r="P418" s="41"/>
      <c r="Q418" s="41"/>
      <c r="R418" s="41"/>
    </row>
    <row r="419" spans="2:18" ht="24.95" customHeight="1">
      <c r="B419" s="222"/>
      <c r="C419" s="282"/>
      <c r="D419" s="297"/>
      <c r="E419" s="106">
        <v>2</v>
      </c>
      <c r="F419" s="109" t="s">
        <v>226</v>
      </c>
      <c r="G419" s="28" t="s">
        <v>227</v>
      </c>
      <c r="H419" s="175">
        <v>2420975</v>
      </c>
      <c r="I419" s="25">
        <f t="shared" ref="I419" si="828">IFERROR(H419/H423,"-")</f>
        <v>4.7969317548669246E-2</v>
      </c>
      <c r="J419" s="113">
        <v>20</v>
      </c>
      <c r="K419" s="25">
        <f t="shared" ref="K419" si="829">IFERROR(J419/J423,"-")</f>
        <v>0.1111111111111111</v>
      </c>
      <c r="L419" s="113">
        <f t="shared" si="779"/>
        <v>121048.75</v>
      </c>
      <c r="M419" s="81">
        <f t="shared" ref="M419:M423" si="830">IFERROR(J419/$R$73,0)</f>
        <v>1.5396458814472672E-2</v>
      </c>
      <c r="P419" s="41"/>
      <c r="Q419" s="41"/>
      <c r="R419" s="41"/>
    </row>
    <row r="420" spans="2:18" ht="24.95" customHeight="1">
      <c r="B420" s="222"/>
      <c r="C420" s="282"/>
      <c r="D420" s="297"/>
      <c r="E420" s="106">
        <v>3</v>
      </c>
      <c r="F420" s="109" t="s">
        <v>246</v>
      </c>
      <c r="G420" s="29" t="s">
        <v>247</v>
      </c>
      <c r="H420" s="175">
        <v>668232</v>
      </c>
      <c r="I420" s="25">
        <f t="shared" ref="I420" si="831">IFERROR(H420/H423,"-")</f>
        <v>1.3240381666139613E-2</v>
      </c>
      <c r="J420" s="113">
        <v>7</v>
      </c>
      <c r="K420" s="25">
        <f t="shared" ref="K420" si="832">IFERROR(J420/J423,"-")</f>
        <v>3.888888888888889E-2</v>
      </c>
      <c r="L420" s="113">
        <f t="shared" si="779"/>
        <v>95461.71428571429</v>
      </c>
      <c r="M420" s="81">
        <f t="shared" si="830"/>
        <v>5.3887605850654347E-3</v>
      </c>
      <c r="P420" s="41"/>
      <c r="Q420" s="41"/>
      <c r="R420" s="41"/>
    </row>
    <row r="421" spans="2:18" ht="24.95" customHeight="1">
      <c r="B421" s="222"/>
      <c r="C421" s="282"/>
      <c r="D421" s="297"/>
      <c r="E421" s="106">
        <v>4</v>
      </c>
      <c r="F421" s="109" t="s">
        <v>206</v>
      </c>
      <c r="G421" s="29" t="s">
        <v>207</v>
      </c>
      <c r="H421" s="175">
        <v>7394458</v>
      </c>
      <c r="I421" s="25">
        <f t="shared" ref="I421" si="833">IFERROR(H421/H423,"-")</f>
        <v>0.14651415396784259</v>
      </c>
      <c r="J421" s="113">
        <v>84</v>
      </c>
      <c r="K421" s="25">
        <f t="shared" ref="K421" si="834">IFERROR(J421/J423,"-")</f>
        <v>0.46666666666666667</v>
      </c>
      <c r="L421" s="113">
        <f t="shared" si="779"/>
        <v>88029.261904761908</v>
      </c>
      <c r="M421" s="81">
        <f t="shared" si="830"/>
        <v>6.4665127020785224E-2</v>
      </c>
      <c r="P421" s="41"/>
      <c r="Q421" s="41"/>
      <c r="R421" s="41"/>
    </row>
    <row r="422" spans="2:18" ht="24.95" customHeight="1">
      <c r="B422" s="222"/>
      <c r="C422" s="282"/>
      <c r="D422" s="297"/>
      <c r="E422" s="107">
        <v>5</v>
      </c>
      <c r="F422" s="110" t="s">
        <v>288</v>
      </c>
      <c r="G422" s="30" t="s">
        <v>289</v>
      </c>
      <c r="H422" s="176">
        <v>1200877</v>
      </c>
      <c r="I422" s="40">
        <f t="shared" ref="I422" si="835">IFERROR(H422/H423,"-")</f>
        <v>2.3794235855344761E-2</v>
      </c>
      <c r="J422" s="114">
        <v>17</v>
      </c>
      <c r="K422" s="40">
        <f t="shared" ref="K422" si="836">IFERROR(J422/J423,"-")</f>
        <v>9.4444444444444442E-2</v>
      </c>
      <c r="L422" s="114">
        <f t="shared" si="779"/>
        <v>70639.823529411762</v>
      </c>
      <c r="M422" s="82">
        <f t="shared" si="830"/>
        <v>1.3086989992301771E-2</v>
      </c>
      <c r="P422" s="41"/>
      <c r="Q422" s="41"/>
      <c r="R422" s="41"/>
    </row>
    <row r="423" spans="2:18" ht="24.95" customHeight="1">
      <c r="B423" s="223"/>
      <c r="C423" s="283"/>
      <c r="D423" s="298"/>
      <c r="E423" s="115" t="s">
        <v>107</v>
      </c>
      <c r="F423" s="118"/>
      <c r="G423" s="120"/>
      <c r="H423" s="177">
        <v>50469240</v>
      </c>
      <c r="I423" s="26" t="s">
        <v>196</v>
      </c>
      <c r="J423" s="142">
        <v>180</v>
      </c>
      <c r="K423" s="26" t="s">
        <v>105</v>
      </c>
      <c r="L423" s="142">
        <f t="shared" si="779"/>
        <v>280384.66666666669</v>
      </c>
      <c r="M423" s="83">
        <f t="shared" si="830"/>
        <v>0.13856812933025403</v>
      </c>
      <c r="P423" s="41"/>
      <c r="Q423" s="41"/>
      <c r="R423" s="41"/>
    </row>
    <row r="424" spans="2:18" ht="24.95" customHeight="1">
      <c r="B424" s="247">
        <v>71</v>
      </c>
      <c r="C424" s="281" t="s">
        <v>50</v>
      </c>
      <c r="D424" s="285">
        <f t="shared" ref="D424" si="837">VLOOKUP(C424,$Q$4:$R$77,2,FALSE)</f>
        <v>3884</v>
      </c>
      <c r="E424" s="105">
        <v>1</v>
      </c>
      <c r="F424" s="108" t="s">
        <v>238</v>
      </c>
      <c r="G424" s="111" t="s">
        <v>239</v>
      </c>
      <c r="H424" s="174">
        <v>2458966</v>
      </c>
      <c r="I424" s="24">
        <f t="shared" ref="I424" si="838">IFERROR(H424/H429,"-")</f>
        <v>2.232987649836542E-2</v>
      </c>
      <c r="J424" s="112">
        <v>18</v>
      </c>
      <c r="K424" s="24">
        <f t="shared" ref="K424" si="839">IFERROR(J424/J429,"-")</f>
        <v>4.488778054862843E-2</v>
      </c>
      <c r="L424" s="112">
        <f t="shared" si="779"/>
        <v>136609.22222222222</v>
      </c>
      <c r="M424" s="84">
        <f>IFERROR(J424/$R$74,0)</f>
        <v>4.6343975283213183E-3</v>
      </c>
      <c r="P424" s="41"/>
      <c r="Q424" s="41"/>
      <c r="R424" s="41"/>
    </row>
    <row r="425" spans="2:18" ht="24.95" customHeight="1">
      <c r="B425" s="222"/>
      <c r="C425" s="282"/>
      <c r="D425" s="297"/>
      <c r="E425" s="106">
        <v>2</v>
      </c>
      <c r="F425" s="109" t="s">
        <v>270</v>
      </c>
      <c r="G425" s="28" t="s">
        <v>271</v>
      </c>
      <c r="H425" s="175">
        <v>1428838</v>
      </c>
      <c r="I425" s="25">
        <f t="shared" ref="I425" si="840">IFERROR(H425/H429,"-")</f>
        <v>1.2975281511078823E-2</v>
      </c>
      <c r="J425" s="113">
        <v>11</v>
      </c>
      <c r="K425" s="25">
        <f t="shared" ref="K425" si="841">IFERROR(J425/J429,"-")</f>
        <v>2.7431421446384038E-2</v>
      </c>
      <c r="L425" s="113">
        <f t="shared" si="779"/>
        <v>129894.36363636363</v>
      </c>
      <c r="M425" s="81">
        <f t="shared" ref="M425:M429" si="842">IFERROR(J425/$R$74,0)</f>
        <v>2.8321318228630276E-3</v>
      </c>
      <c r="P425" s="41"/>
      <c r="Q425" s="41"/>
      <c r="R425" s="41"/>
    </row>
    <row r="426" spans="2:18" ht="24.95" customHeight="1">
      <c r="B426" s="222"/>
      <c r="C426" s="282"/>
      <c r="D426" s="297"/>
      <c r="E426" s="106">
        <v>3</v>
      </c>
      <c r="F426" s="109" t="s">
        <v>230</v>
      </c>
      <c r="G426" s="29" t="s">
        <v>231</v>
      </c>
      <c r="H426" s="175">
        <v>2188938</v>
      </c>
      <c r="I426" s="25">
        <f t="shared" ref="I426" si="843">IFERROR(H426/H429,"-")</f>
        <v>1.9877751543770434E-2</v>
      </c>
      <c r="J426" s="113">
        <v>17</v>
      </c>
      <c r="K426" s="25">
        <f t="shared" ref="K426" si="844">IFERROR(J426/J429,"-")</f>
        <v>4.2394014962593519E-2</v>
      </c>
      <c r="L426" s="113">
        <f t="shared" si="779"/>
        <v>128761.05882352941</v>
      </c>
      <c r="M426" s="81">
        <f t="shared" si="842"/>
        <v>4.3769309989701343E-3</v>
      </c>
      <c r="P426" s="41"/>
      <c r="Q426" s="41"/>
      <c r="R426" s="41"/>
    </row>
    <row r="427" spans="2:18" ht="24.95" customHeight="1">
      <c r="B427" s="222"/>
      <c r="C427" s="282"/>
      <c r="D427" s="297"/>
      <c r="E427" s="106">
        <v>4</v>
      </c>
      <c r="F427" s="109" t="s">
        <v>226</v>
      </c>
      <c r="G427" s="29" t="s">
        <v>227</v>
      </c>
      <c r="H427" s="175">
        <v>5031883</v>
      </c>
      <c r="I427" s="25">
        <f t="shared" ref="I427" si="845">IFERROR(H427/H429,"-")</f>
        <v>4.5694542317471852E-2</v>
      </c>
      <c r="J427" s="113">
        <v>45</v>
      </c>
      <c r="K427" s="25">
        <f t="shared" ref="K427" si="846">IFERROR(J427/J429,"-")</f>
        <v>0.11221945137157108</v>
      </c>
      <c r="L427" s="113">
        <f t="shared" si="779"/>
        <v>111819.62222222223</v>
      </c>
      <c r="M427" s="81">
        <f t="shared" si="842"/>
        <v>1.1585993820803296E-2</v>
      </c>
      <c r="P427" s="41"/>
      <c r="Q427" s="41"/>
      <c r="R427" s="41"/>
    </row>
    <row r="428" spans="2:18" ht="24.95" customHeight="1">
      <c r="B428" s="222"/>
      <c r="C428" s="282"/>
      <c r="D428" s="297"/>
      <c r="E428" s="107">
        <v>5</v>
      </c>
      <c r="F428" s="110" t="s">
        <v>246</v>
      </c>
      <c r="G428" s="30" t="s">
        <v>247</v>
      </c>
      <c r="H428" s="176">
        <v>1559855</v>
      </c>
      <c r="I428" s="40">
        <f t="shared" ref="I428" si="847">IFERROR(H428/H429,"-")</f>
        <v>1.4165047221213221E-2</v>
      </c>
      <c r="J428" s="114">
        <v>14</v>
      </c>
      <c r="K428" s="40">
        <f t="shared" ref="K428" si="848">IFERROR(J428/J429,"-")</f>
        <v>3.4912718204488775E-2</v>
      </c>
      <c r="L428" s="114">
        <f t="shared" si="779"/>
        <v>111418.21428571429</v>
      </c>
      <c r="M428" s="82">
        <f t="shared" si="842"/>
        <v>3.6045314109165809E-3</v>
      </c>
      <c r="P428" s="41"/>
      <c r="Q428" s="41"/>
      <c r="R428" s="41"/>
    </row>
    <row r="429" spans="2:18" ht="24.95" customHeight="1">
      <c r="B429" s="223"/>
      <c r="C429" s="283"/>
      <c r="D429" s="298"/>
      <c r="E429" s="115" t="s">
        <v>107</v>
      </c>
      <c r="F429" s="118"/>
      <c r="G429" s="120"/>
      <c r="H429" s="177">
        <v>110120000</v>
      </c>
      <c r="I429" s="26" t="s">
        <v>196</v>
      </c>
      <c r="J429" s="142">
        <v>401</v>
      </c>
      <c r="K429" s="26" t="s">
        <v>105</v>
      </c>
      <c r="L429" s="142">
        <f t="shared" si="779"/>
        <v>274613.46633416461</v>
      </c>
      <c r="M429" s="83">
        <f t="shared" si="842"/>
        <v>0.10324407826982493</v>
      </c>
      <c r="P429" s="41"/>
      <c r="Q429" s="41"/>
      <c r="R429" s="41"/>
    </row>
    <row r="430" spans="2:18" ht="24.95" customHeight="1">
      <c r="B430" s="247">
        <v>72</v>
      </c>
      <c r="C430" s="281" t="s">
        <v>28</v>
      </c>
      <c r="D430" s="285">
        <f t="shared" ref="D430" si="849">VLOOKUP(C430,$Q$4:$R$77,2,FALSE)</f>
        <v>2477</v>
      </c>
      <c r="E430" s="105">
        <v>1</v>
      </c>
      <c r="F430" s="108" t="s">
        <v>236</v>
      </c>
      <c r="G430" s="111" t="s">
        <v>237</v>
      </c>
      <c r="H430" s="174">
        <v>609365</v>
      </c>
      <c r="I430" s="24">
        <f t="shared" ref="I430" si="850">IFERROR(H430/H435,"-")</f>
        <v>1.3675270642956415E-2</v>
      </c>
      <c r="J430" s="112">
        <v>1</v>
      </c>
      <c r="K430" s="24">
        <f t="shared" ref="K430" si="851">IFERROR(J430/J435,"-")</f>
        <v>5.0505050505050509E-3</v>
      </c>
      <c r="L430" s="112">
        <f t="shared" si="779"/>
        <v>609365</v>
      </c>
      <c r="M430" s="84">
        <f>IFERROR(J430/$R$75,0)</f>
        <v>4.0371417036737988E-4</v>
      </c>
      <c r="P430" s="41"/>
      <c r="Q430" s="41"/>
      <c r="R430" s="41"/>
    </row>
    <row r="431" spans="2:18" ht="24.95" customHeight="1">
      <c r="B431" s="222"/>
      <c r="C431" s="282"/>
      <c r="D431" s="297"/>
      <c r="E431" s="106">
        <v>2</v>
      </c>
      <c r="F431" s="109" t="s">
        <v>226</v>
      </c>
      <c r="G431" s="28" t="s">
        <v>227</v>
      </c>
      <c r="H431" s="175">
        <v>6973184</v>
      </c>
      <c r="I431" s="25">
        <f t="shared" ref="I431" si="852">IFERROR(H431/H435,"-")</f>
        <v>0.15649106601648174</v>
      </c>
      <c r="J431" s="113">
        <v>34</v>
      </c>
      <c r="K431" s="25">
        <f t="shared" ref="K431" si="853">IFERROR(J431/J435,"-")</f>
        <v>0.17171717171717171</v>
      </c>
      <c r="L431" s="113">
        <f t="shared" si="779"/>
        <v>205093.64705882352</v>
      </c>
      <c r="M431" s="81">
        <f t="shared" ref="M431:M435" si="854">IFERROR(J431/$R$75,0)</f>
        <v>1.3726281792490917E-2</v>
      </c>
      <c r="P431" s="41"/>
      <c r="Q431" s="41"/>
      <c r="R431" s="41"/>
    </row>
    <row r="432" spans="2:18" ht="24.95" customHeight="1">
      <c r="B432" s="222"/>
      <c r="C432" s="282"/>
      <c r="D432" s="297"/>
      <c r="E432" s="106">
        <v>3</v>
      </c>
      <c r="F432" s="109" t="s">
        <v>238</v>
      </c>
      <c r="G432" s="29" t="s">
        <v>239</v>
      </c>
      <c r="H432" s="175">
        <v>1051342</v>
      </c>
      <c r="I432" s="25">
        <f t="shared" ref="I432" si="855">IFERROR(H432/H435,"-")</f>
        <v>2.359404689850432E-2</v>
      </c>
      <c r="J432" s="113">
        <v>10</v>
      </c>
      <c r="K432" s="25">
        <f t="shared" ref="K432" si="856">IFERROR(J432/J435,"-")</f>
        <v>5.0505050505050504E-2</v>
      </c>
      <c r="L432" s="113">
        <f t="shared" si="779"/>
        <v>105134.2</v>
      </c>
      <c r="M432" s="81">
        <f t="shared" si="854"/>
        <v>4.0371417036737991E-3</v>
      </c>
      <c r="P432" s="41"/>
      <c r="Q432" s="41"/>
      <c r="R432" s="41"/>
    </row>
    <row r="433" spans="2:18" ht="24.95" customHeight="1">
      <c r="B433" s="222"/>
      <c r="C433" s="282"/>
      <c r="D433" s="297"/>
      <c r="E433" s="106">
        <v>4</v>
      </c>
      <c r="F433" s="109" t="s">
        <v>280</v>
      </c>
      <c r="G433" s="29" t="s">
        <v>281</v>
      </c>
      <c r="H433" s="175">
        <v>104708</v>
      </c>
      <c r="I433" s="25">
        <f t="shared" ref="I433" si="857">IFERROR(H433/H435,"-")</f>
        <v>2.3498399784737888E-3</v>
      </c>
      <c r="J433" s="113">
        <v>1</v>
      </c>
      <c r="K433" s="25">
        <f t="shared" ref="K433" si="858">IFERROR(J433/J435,"-")</f>
        <v>5.0505050505050509E-3</v>
      </c>
      <c r="L433" s="113">
        <f t="shared" si="779"/>
        <v>104708</v>
      </c>
      <c r="M433" s="81">
        <f t="shared" si="854"/>
        <v>4.0371417036737988E-4</v>
      </c>
      <c r="P433" s="41"/>
      <c r="Q433" s="41"/>
      <c r="R433" s="41"/>
    </row>
    <row r="434" spans="2:18" ht="24.95" customHeight="1">
      <c r="B434" s="222"/>
      <c r="C434" s="282"/>
      <c r="D434" s="297"/>
      <c r="E434" s="107">
        <v>5</v>
      </c>
      <c r="F434" s="110" t="s">
        <v>248</v>
      </c>
      <c r="G434" s="30" t="s">
        <v>249</v>
      </c>
      <c r="H434" s="176">
        <v>2114143</v>
      </c>
      <c r="I434" s="40">
        <f t="shared" ref="I434" si="859">IFERROR(H434/H435,"-")</f>
        <v>4.7445254819216409E-2</v>
      </c>
      <c r="J434" s="114">
        <v>22</v>
      </c>
      <c r="K434" s="40">
        <f t="shared" ref="K434" si="860">IFERROR(J434/J435,"-")</f>
        <v>0.1111111111111111</v>
      </c>
      <c r="L434" s="114">
        <f t="shared" si="779"/>
        <v>96097.409090909088</v>
      </c>
      <c r="M434" s="82">
        <f t="shared" si="854"/>
        <v>8.8817117480823569E-3</v>
      </c>
      <c r="P434" s="41"/>
      <c r="Q434" s="41"/>
      <c r="R434" s="41"/>
    </row>
    <row r="435" spans="2:18" ht="24.95" customHeight="1">
      <c r="B435" s="223"/>
      <c r="C435" s="283"/>
      <c r="D435" s="298"/>
      <c r="E435" s="115" t="s">
        <v>107</v>
      </c>
      <c r="F435" s="118"/>
      <c r="G435" s="120"/>
      <c r="H435" s="177">
        <v>44559630</v>
      </c>
      <c r="I435" s="26" t="s">
        <v>196</v>
      </c>
      <c r="J435" s="142">
        <v>198</v>
      </c>
      <c r="K435" s="26" t="s">
        <v>105</v>
      </c>
      <c r="L435" s="142">
        <f t="shared" si="779"/>
        <v>225048.63636363635</v>
      </c>
      <c r="M435" s="83">
        <f t="shared" si="854"/>
        <v>7.9935405732741216E-2</v>
      </c>
      <c r="P435" s="41"/>
      <c r="Q435" s="41"/>
      <c r="R435" s="41"/>
    </row>
    <row r="436" spans="2:18" ht="24.95" customHeight="1">
      <c r="B436" s="247">
        <v>73</v>
      </c>
      <c r="C436" s="281" t="s">
        <v>29</v>
      </c>
      <c r="D436" s="285">
        <f t="shared" ref="D436" si="861">VLOOKUP(C436,$Q$4:$R$77,2,FALSE)</f>
        <v>3332</v>
      </c>
      <c r="E436" s="105">
        <v>1</v>
      </c>
      <c r="F436" s="108" t="s">
        <v>236</v>
      </c>
      <c r="G436" s="111" t="s">
        <v>237</v>
      </c>
      <c r="H436" s="174">
        <v>870483</v>
      </c>
      <c r="I436" s="24">
        <f t="shared" ref="I436" si="862">IFERROR(H436/H441,"-")</f>
        <v>9.9485670183648081E-3</v>
      </c>
      <c r="J436" s="112">
        <v>2</v>
      </c>
      <c r="K436" s="24">
        <f t="shared" ref="K436" si="863">IFERROR(J436/J441,"-")</f>
        <v>6.5146579804560263E-3</v>
      </c>
      <c r="L436" s="112">
        <f t="shared" si="779"/>
        <v>435241.5</v>
      </c>
      <c r="M436" s="84">
        <f>IFERROR(J436/$R$76,0)</f>
        <v>6.0024009603841532E-4</v>
      </c>
      <c r="P436" s="41"/>
      <c r="Q436" s="41"/>
      <c r="R436" s="41"/>
    </row>
    <row r="437" spans="2:18" ht="24.95" customHeight="1">
      <c r="B437" s="222"/>
      <c r="C437" s="282"/>
      <c r="D437" s="297"/>
      <c r="E437" s="106">
        <v>2</v>
      </c>
      <c r="F437" s="109" t="s">
        <v>222</v>
      </c>
      <c r="G437" s="28" t="s">
        <v>223</v>
      </c>
      <c r="H437" s="175">
        <v>18537149</v>
      </c>
      <c r="I437" s="25">
        <f t="shared" ref="I437" si="864">IFERROR(H437/H441,"-")</f>
        <v>0.21185717487408046</v>
      </c>
      <c r="J437" s="113">
        <v>50</v>
      </c>
      <c r="K437" s="25">
        <f t="shared" ref="K437" si="865">IFERROR(J437/J441,"-")</f>
        <v>0.16286644951140064</v>
      </c>
      <c r="L437" s="113">
        <f t="shared" si="779"/>
        <v>370742.98</v>
      </c>
      <c r="M437" s="81">
        <f t="shared" ref="M437:M441" si="866">IFERROR(J437/$R$76,0)</f>
        <v>1.5006002400960384E-2</v>
      </c>
      <c r="P437" s="41"/>
      <c r="Q437" s="41"/>
      <c r="R437" s="41"/>
    </row>
    <row r="438" spans="2:18" ht="24.95" customHeight="1">
      <c r="B438" s="222"/>
      <c r="C438" s="282"/>
      <c r="D438" s="297"/>
      <c r="E438" s="106">
        <v>3</v>
      </c>
      <c r="F438" s="109" t="s">
        <v>244</v>
      </c>
      <c r="G438" s="29" t="s">
        <v>245</v>
      </c>
      <c r="H438" s="175">
        <v>449738</v>
      </c>
      <c r="I438" s="25">
        <f t="shared" ref="I438" si="867">IFERROR(H438/H441,"-")</f>
        <v>5.1399609569691218E-3</v>
      </c>
      <c r="J438" s="113">
        <v>2</v>
      </c>
      <c r="K438" s="25">
        <f t="shared" ref="K438" si="868">IFERROR(J438/J441,"-")</f>
        <v>6.5146579804560263E-3</v>
      </c>
      <c r="L438" s="113">
        <f t="shared" si="779"/>
        <v>224869</v>
      </c>
      <c r="M438" s="81">
        <f t="shared" si="866"/>
        <v>6.0024009603841532E-4</v>
      </c>
      <c r="P438" s="41"/>
      <c r="Q438" s="41"/>
      <c r="R438" s="41"/>
    </row>
    <row r="439" spans="2:18" ht="24.95" customHeight="1">
      <c r="B439" s="222"/>
      <c r="C439" s="282"/>
      <c r="D439" s="297"/>
      <c r="E439" s="106">
        <v>4</v>
      </c>
      <c r="F439" s="109" t="s">
        <v>238</v>
      </c>
      <c r="G439" s="29" t="s">
        <v>239</v>
      </c>
      <c r="H439" s="175">
        <v>3070205</v>
      </c>
      <c r="I439" s="25">
        <f t="shared" ref="I439" si="869">IFERROR(H439/H441,"-")</f>
        <v>3.5088726836272191E-2</v>
      </c>
      <c r="J439" s="113">
        <v>14</v>
      </c>
      <c r="K439" s="25">
        <f t="shared" ref="K439" si="870">IFERROR(J439/J441,"-")</f>
        <v>4.5602605863192182E-2</v>
      </c>
      <c r="L439" s="113">
        <f t="shared" si="779"/>
        <v>219300.35714285713</v>
      </c>
      <c r="M439" s="81">
        <f t="shared" si="866"/>
        <v>4.2016806722689074E-3</v>
      </c>
      <c r="P439" s="41"/>
      <c r="Q439" s="41"/>
      <c r="R439" s="41"/>
    </row>
    <row r="440" spans="2:18" ht="24.95" customHeight="1">
      <c r="B440" s="222"/>
      <c r="C440" s="282"/>
      <c r="D440" s="297"/>
      <c r="E440" s="107">
        <v>5</v>
      </c>
      <c r="F440" s="110" t="s">
        <v>270</v>
      </c>
      <c r="G440" s="30" t="s">
        <v>271</v>
      </c>
      <c r="H440" s="176">
        <v>2916000</v>
      </c>
      <c r="I440" s="40">
        <f t="shared" ref="I440" si="871">IFERROR(H440/H441,"-")</f>
        <v>3.3326350342915118E-2</v>
      </c>
      <c r="J440" s="114">
        <v>17</v>
      </c>
      <c r="K440" s="40">
        <f t="shared" ref="K440" si="872">IFERROR(J440/J441,"-")</f>
        <v>5.5374592833876218E-2</v>
      </c>
      <c r="L440" s="114">
        <f t="shared" si="779"/>
        <v>171529.41176470587</v>
      </c>
      <c r="M440" s="82">
        <f t="shared" si="866"/>
        <v>5.1020408163265302E-3</v>
      </c>
      <c r="P440" s="41"/>
      <c r="Q440" s="41"/>
      <c r="R440" s="41"/>
    </row>
    <row r="441" spans="2:18" ht="24.95" customHeight="1">
      <c r="B441" s="223"/>
      <c r="C441" s="283"/>
      <c r="D441" s="298"/>
      <c r="E441" s="115" t="s">
        <v>107</v>
      </c>
      <c r="F441" s="118"/>
      <c r="G441" s="120"/>
      <c r="H441" s="177">
        <v>87498330</v>
      </c>
      <c r="I441" s="26" t="s">
        <v>196</v>
      </c>
      <c r="J441" s="142">
        <v>307</v>
      </c>
      <c r="K441" s="26" t="s">
        <v>105</v>
      </c>
      <c r="L441" s="142">
        <f t="shared" si="779"/>
        <v>285010.84690553747</v>
      </c>
      <c r="M441" s="83">
        <f t="shared" si="866"/>
        <v>9.2136854741896757E-2</v>
      </c>
      <c r="P441" s="41"/>
      <c r="Q441" s="41"/>
      <c r="R441" s="41"/>
    </row>
    <row r="442" spans="2:18" ht="24.95" customHeight="1">
      <c r="B442" s="247">
        <v>74</v>
      </c>
      <c r="C442" s="281" t="s">
        <v>30</v>
      </c>
      <c r="D442" s="285">
        <f t="shared" ref="D442" si="873">VLOOKUP(C442,$Q$4:$R$77,2,FALSE)</f>
        <v>1542</v>
      </c>
      <c r="E442" s="105">
        <v>1</v>
      </c>
      <c r="F442" s="108" t="s">
        <v>242</v>
      </c>
      <c r="G442" s="111" t="s">
        <v>243</v>
      </c>
      <c r="H442" s="174">
        <v>1792283</v>
      </c>
      <c r="I442" s="24">
        <f t="shared" ref="I442" si="874">IFERROR(H442/H447,"-")</f>
        <v>5.8029578756239139E-2</v>
      </c>
      <c r="J442" s="112">
        <v>1</v>
      </c>
      <c r="K442" s="24">
        <f t="shared" ref="K442" si="875">IFERROR(J442/J447,"-")</f>
        <v>7.246376811594203E-3</v>
      </c>
      <c r="L442" s="112">
        <f t="shared" si="779"/>
        <v>1792283</v>
      </c>
      <c r="M442" s="84">
        <f>IFERROR(J442/$R$77,0)</f>
        <v>6.485084306095979E-4</v>
      </c>
      <c r="P442" s="41"/>
      <c r="Q442" s="41"/>
      <c r="R442" s="41"/>
    </row>
    <row r="443" spans="2:18" ht="24.95" customHeight="1">
      <c r="B443" s="222"/>
      <c r="C443" s="282"/>
      <c r="D443" s="297"/>
      <c r="E443" s="106">
        <v>2</v>
      </c>
      <c r="F443" s="109" t="s">
        <v>230</v>
      </c>
      <c r="G443" s="28" t="s">
        <v>231</v>
      </c>
      <c r="H443" s="175">
        <v>3196343</v>
      </c>
      <c r="I443" s="25">
        <f t="shared" ref="I443" si="876">IFERROR(H443/H447,"-")</f>
        <v>0.10348948120941485</v>
      </c>
      <c r="J443" s="113">
        <v>4</v>
      </c>
      <c r="K443" s="25">
        <f t="shared" ref="K443" si="877">IFERROR(J443/J447,"-")</f>
        <v>2.8985507246376812E-2</v>
      </c>
      <c r="L443" s="113">
        <f t="shared" si="779"/>
        <v>799085.75</v>
      </c>
      <c r="M443" s="81">
        <f t="shared" ref="M443:M447" si="878">IFERROR(J443/$R$77,0)</f>
        <v>2.5940337224383916E-3</v>
      </c>
      <c r="P443" s="41"/>
      <c r="Q443" s="41"/>
      <c r="R443" s="41"/>
    </row>
    <row r="444" spans="2:18" ht="24.95" customHeight="1">
      <c r="B444" s="222"/>
      <c r="C444" s="282"/>
      <c r="D444" s="297"/>
      <c r="E444" s="106">
        <v>3</v>
      </c>
      <c r="F444" s="109" t="s">
        <v>248</v>
      </c>
      <c r="G444" s="29" t="s">
        <v>249</v>
      </c>
      <c r="H444" s="175">
        <v>1281635</v>
      </c>
      <c r="I444" s="25">
        <f t="shared" ref="I444" si="879">IFERROR(H444/H447,"-")</f>
        <v>4.1496091392515887E-2</v>
      </c>
      <c r="J444" s="113">
        <v>9</v>
      </c>
      <c r="K444" s="25">
        <f t="shared" ref="K444" si="880">IFERROR(J444/J447,"-")</f>
        <v>6.5217391304347824E-2</v>
      </c>
      <c r="L444" s="113">
        <f t="shared" si="779"/>
        <v>142403.88888888888</v>
      </c>
      <c r="M444" s="81">
        <f t="shared" si="878"/>
        <v>5.8365758754863814E-3</v>
      </c>
      <c r="P444" s="41"/>
      <c r="Q444" s="41"/>
      <c r="R444" s="41"/>
    </row>
    <row r="445" spans="2:18" ht="24.95" customHeight="1">
      <c r="B445" s="222"/>
      <c r="C445" s="282"/>
      <c r="D445" s="297"/>
      <c r="E445" s="106">
        <v>4</v>
      </c>
      <c r="F445" s="109" t="s">
        <v>246</v>
      </c>
      <c r="G445" s="29" t="s">
        <v>247</v>
      </c>
      <c r="H445" s="175">
        <v>551930</v>
      </c>
      <c r="I445" s="25">
        <f t="shared" ref="I445" si="881">IFERROR(H445/H447,"-")</f>
        <v>1.7870093842842379E-2</v>
      </c>
      <c r="J445" s="113">
        <v>4</v>
      </c>
      <c r="K445" s="25">
        <f t="shared" ref="K445" si="882">IFERROR(J445/J447,"-")</f>
        <v>2.8985507246376812E-2</v>
      </c>
      <c r="L445" s="113">
        <f t="shared" si="779"/>
        <v>137982.5</v>
      </c>
      <c r="M445" s="81">
        <f t="shared" si="878"/>
        <v>2.5940337224383916E-3</v>
      </c>
      <c r="P445" s="41"/>
      <c r="Q445" s="41"/>
      <c r="R445" s="41"/>
    </row>
    <row r="446" spans="2:18" ht="24.95" customHeight="1">
      <c r="B446" s="222"/>
      <c r="C446" s="282"/>
      <c r="D446" s="297"/>
      <c r="E446" s="107">
        <v>5</v>
      </c>
      <c r="F446" s="110" t="s">
        <v>238</v>
      </c>
      <c r="G446" s="30" t="s">
        <v>239</v>
      </c>
      <c r="H446" s="176">
        <v>821145</v>
      </c>
      <c r="I446" s="40">
        <f t="shared" ref="I446" si="883">IFERROR(H446/H447,"-")</f>
        <v>2.6586592880584143E-2</v>
      </c>
      <c r="J446" s="114">
        <v>7</v>
      </c>
      <c r="K446" s="40">
        <f t="shared" ref="K446" si="884">IFERROR(J446/J447,"-")</f>
        <v>5.0724637681159424E-2</v>
      </c>
      <c r="L446" s="114">
        <f t="shared" si="779"/>
        <v>117306.42857142857</v>
      </c>
      <c r="M446" s="82">
        <f t="shared" si="878"/>
        <v>4.5395590142671858E-3</v>
      </c>
      <c r="P446" s="41"/>
      <c r="Q446" s="41"/>
      <c r="R446" s="41"/>
    </row>
    <row r="447" spans="2:18" ht="24.95" customHeight="1" thickBot="1">
      <c r="B447" s="222"/>
      <c r="C447" s="282"/>
      <c r="D447" s="298"/>
      <c r="E447" s="116" t="s">
        <v>107</v>
      </c>
      <c r="F447" s="119"/>
      <c r="G447" s="121"/>
      <c r="H447" s="178">
        <v>30885680</v>
      </c>
      <c r="I447" s="26" t="s">
        <v>196</v>
      </c>
      <c r="J447" s="133">
        <v>138</v>
      </c>
      <c r="K447" s="27" t="s">
        <v>105</v>
      </c>
      <c r="L447" s="133">
        <f t="shared" si="779"/>
        <v>223809.27536231885</v>
      </c>
      <c r="M447" s="84">
        <f t="shared" si="878"/>
        <v>8.9494163424124515E-2</v>
      </c>
      <c r="P447" s="41"/>
      <c r="Q447" s="41"/>
      <c r="R447" s="41"/>
    </row>
    <row r="448" spans="2:18" ht="24.95" customHeight="1" thickTop="1">
      <c r="B448" s="275" t="s">
        <v>102</v>
      </c>
      <c r="C448" s="294"/>
      <c r="D448" s="288">
        <f>VLOOKUP(B448,$Q$4:$R$78,2,FALSE)</f>
        <v>1427513</v>
      </c>
      <c r="E448" s="117">
        <v>1</v>
      </c>
      <c r="F448" s="201" t="s">
        <v>236</v>
      </c>
      <c r="G448" s="202" t="s">
        <v>237</v>
      </c>
      <c r="H448" s="203">
        <v>86320110</v>
      </c>
      <c r="I448" s="204">
        <v>1.6563614904826557E-3</v>
      </c>
      <c r="J448" s="203">
        <v>382</v>
      </c>
      <c r="K448" s="204">
        <v>2.2047280450641794E-3</v>
      </c>
      <c r="L448" s="203">
        <v>225968.87434554973</v>
      </c>
      <c r="M448" s="204">
        <v>2.6759826355346678E-4</v>
      </c>
      <c r="P448" s="41"/>
      <c r="Q448" s="41"/>
      <c r="R448" s="41"/>
    </row>
    <row r="449" spans="2:18" ht="24.95" customHeight="1">
      <c r="B449" s="277"/>
      <c r="C449" s="295"/>
      <c r="D449" s="289"/>
      <c r="E449" s="106">
        <v>2</v>
      </c>
      <c r="F449" s="109" t="s">
        <v>238</v>
      </c>
      <c r="G449" s="28" t="s">
        <v>239</v>
      </c>
      <c r="H449" s="175">
        <v>1670316416</v>
      </c>
      <c r="I449" s="205">
        <v>3.2051022506614131E-2</v>
      </c>
      <c r="J449" s="175">
        <v>8770</v>
      </c>
      <c r="K449" s="205">
        <v>5.0616400406316375E-2</v>
      </c>
      <c r="L449" s="175">
        <v>190457.97217787913</v>
      </c>
      <c r="M449" s="205">
        <v>6.1435517574971298E-3</v>
      </c>
      <c r="P449" s="41"/>
      <c r="Q449" s="41"/>
      <c r="R449" s="41"/>
    </row>
    <row r="450" spans="2:18" ht="24.95" customHeight="1">
      <c r="B450" s="277"/>
      <c r="C450" s="295"/>
      <c r="D450" s="289"/>
      <c r="E450" s="106">
        <v>3</v>
      </c>
      <c r="F450" s="109" t="s">
        <v>224</v>
      </c>
      <c r="G450" s="29" t="s">
        <v>225</v>
      </c>
      <c r="H450" s="175">
        <v>2280008759</v>
      </c>
      <c r="I450" s="205">
        <v>4.3750160957519053E-2</v>
      </c>
      <c r="J450" s="175">
        <v>20194</v>
      </c>
      <c r="K450" s="205">
        <v>0.11655046634038231</v>
      </c>
      <c r="L450" s="175">
        <v>112905.25695751213</v>
      </c>
      <c r="M450" s="205">
        <v>1.4146280979577769E-2</v>
      </c>
      <c r="P450" s="41"/>
      <c r="Q450" s="41"/>
      <c r="R450" s="41"/>
    </row>
    <row r="451" spans="2:18" ht="24.95" customHeight="1">
      <c r="B451" s="277"/>
      <c r="C451" s="295"/>
      <c r="D451" s="289"/>
      <c r="E451" s="106">
        <v>4</v>
      </c>
      <c r="F451" s="109" t="s">
        <v>226</v>
      </c>
      <c r="G451" s="29" t="s">
        <v>227</v>
      </c>
      <c r="H451" s="175">
        <v>2255057988</v>
      </c>
      <c r="I451" s="205">
        <v>4.3271390758520795E-2</v>
      </c>
      <c r="J451" s="175">
        <v>21097</v>
      </c>
      <c r="K451" s="205">
        <v>0.12176216640502355</v>
      </c>
      <c r="L451" s="175">
        <v>106889.98378916434</v>
      </c>
      <c r="M451" s="205">
        <v>1.4778849649705467E-2</v>
      </c>
      <c r="P451" s="41"/>
      <c r="Q451" s="41"/>
      <c r="R451" s="41"/>
    </row>
    <row r="452" spans="2:18" ht="24.95" customHeight="1">
      <c r="B452" s="277"/>
      <c r="C452" s="295"/>
      <c r="D452" s="289"/>
      <c r="E452" s="107">
        <v>5</v>
      </c>
      <c r="F452" s="110" t="s">
        <v>206</v>
      </c>
      <c r="G452" s="30" t="s">
        <v>207</v>
      </c>
      <c r="H452" s="176">
        <v>8224347519</v>
      </c>
      <c r="I452" s="206">
        <v>0.15781366027937374</v>
      </c>
      <c r="J452" s="176">
        <v>87498</v>
      </c>
      <c r="K452" s="206">
        <v>0.50499815310739682</v>
      </c>
      <c r="L452" s="176">
        <v>93994.691524377704</v>
      </c>
      <c r="M452" s="206">
        <v>6.1294012734034647E-2</v>
      </c>
      <c r="P452" s="41"/>
      <c r="Q452" s="41"/>
      <c r="R452" s="41"/>
    </row>
    <row r="453" spans="2:18" ht="24.95" customHeight="1">
      <c r="B453" s="279"/>
      <c r="C453" s="296"/>
      <c r="D453" s="289"/>
      <c r="E453" s="125" t="s">
        <v>107</v>
      </c>
      <c r="F453" s="31"/>
      <c r="G453" s="32"/>
      <c r="H453" s="177">
        <v>52114294190</v>
      </c>
      <c r="I453" s="179" t="s">
        <v>141</v>
      </c>
      <c r="J453" s="177">
        <v>173264</v>
      </c>
      <c r="K453" s="179" t="s">
        <v>141</v>
      </c>
      <c r="L453" s="142">
        <v>300779.7014382676</v>
      </c>
      <c r="M453" s="83">
        <v>0.1213747265348897</v>
      </c>
      <c r="P453" s="41"/>
      <c r="Q453" s="41"/>
      <c r="R453" s="41"/>
    </row>
    <row r="454" spans="2:18">
      <c r="D454" s="290"/>
    </row>
    <row r="455" spans="2:18">
      <c r="D455" s="291"/>
    </row>
    <row r="456" spans="2:18">
      <c r="D456" s="291"/>
    </row>
    <row r="457" spans="2:18">
      <c r="D457" s="291"/>
    </row>
    <row r="458" spans="2:18">
      <c r="D458" s="291"/>
    </row>
    <row r="459" spans="2:18">
      <c r="D459" s="291"/>
    </row>
    <row r="460" spans="2:18">
      <c r="D460" s="290"/>
    </row>
    <row r="461" spans="2:18">
      <c r="D461" s="291"/>
    </row>
    <row r="462" spans="2:18">
      <c r="D462" s="291"/>
    </row>
    <row r="463" spans="2:18">
      <c r="D463" s="291"/>
    </row>
    <row r="464" spans="2:18">
      <c r="D464" s="291"/>
    </row>
    <row r="465" spans="4:4">
      <c r="D465" s="291"/>
    </row>
  </sheetData>
  <mergeCells count="227">
    <mergeCell ref="B436:B441"/>
    <mergeCell ref="C436:C441"/>
    <mergeCell ref="B442:B447"/>
    <mergeCell ref="C442:C447"/>
    <mergeCell ref="B448:C453"/>
    <mergeCell ref="B418:B423"/>
    <mergeCell ref="C418:C423"/>
    <mergeCell ref="B424:B429"/>
    <mergeCell ref="C424:C429"/>
    <mergeCell ref="B430:B435"/>
    <mergeCell ref="C430:C435"/>
    <mergeCell ref="B400:B405"/>
    <mergeCell ref="C400:C405"/>
    <mergeCell ref="B406:B411"/>
    <mergeCell ref="C406:C411"/>
    <mergeCell ref="B412:B417"/>
    <mergeCell ref="C412:C417"/>
    <mergeCell ref="B382:B387"/>
    <mergeCell ref="C382:C387"/>
    <mergeCell ref="B388:B393"/>
    <mergeCell ref="C388:C393"/>
    <mergeCell ref="B394:B399"/>
    <mergeCell ref="C394:C399"/>
    <mergeCell ref="B364:B369"/>
    <mergeCell ref="C364:C369"/>
    <mergeCell ref="B370:B375"/>
    <mergeCell ref="C370:C375"/>
    <mergeCell ref="B376:B381"/>
    <mergeCell ref="C376:C381"/>
    <mergeCell ref="B346:B351"/>
    <mergeCell ref="C346:C351"/>
    <mergeCell ref="B352:B357"/>
    <mergeCell ref="C352:C357"/>
    <mergeCell ref="B358:B363"/>
    <mergeCell ref="C358:C363"/>
    <mergeCell ref="B328:B333"/>
    <mergeCell ref="C328:C333"/>
    <mergeCell ref="B334:B339"/>
    <mergeCell ref="C334:C339"/>
    <mergeCell ref="B340:B345"/>
    <mergeCell ref="C340:C345"/>
    <mergeCell ref="B310:B315"/>
    <mergeCell ref="C310:C315"/>
    <mergeCell ref="B316:B321"/>
    <mergeCell ref="C316:C321"/>
    <mergeCell ref="B322:B327"/>
    <mergeCell ref="C322:C327"/>
    <mergeCell ref="B292:B297"/>
    <mergeCell ref="C292:C297"/>
    <mergeCell ref="B298:B303"/>
    <mergeCell ref="C298:C303"/>
    <mergeCell ref="B304:B309"/>
    <mergeCell ref="C304:C309"/>
    <mergeCell ref="B274:B279"/>
    <mergeCell ref="C274:C279"/>
    <mergeCell ref="B280:B285"/>
    <mergeCell ref="C280:C285"/>
    <mergeCell ref="B286:B291"/>
    <mergeCell ref="C286:C291"/>
    <mergeCell ref="B256:B261"/>
    <mergeCell ref="C256:C261"/>
    <mergeCell ref="B262:B267"/>
    <mergeCell ref="C262:C267"/>
    <mergeCell ref="B268:B273"/>
    <mergeCell ref="C268:C273"/>
    <mergeCell ref="B238:B243"/>
    <mergeCell ref="C238:C243"/>
    <mergeCell ref="B244:B249"/>
    <mergeCell ref="C244:C249"/>
    <mergeCell ref="B250:B255"/>
    <mergeCell ref="C250:C255"/>
    <mergeCell ref="B220:B225"/>
    <mergeCell ref="C220:C225"/>
    <mergeCell ref="B226:B231"/>
    <mergeCell ref="C226:C231"/>
    <mergeCell ref="B232:B237"/>
    <mergeCell ref="C232:C237"/>
    <mergeCell ref="B202:B207"/>
    <mergeCell ref="C202:C207"/>
    <mergeCell ref="B208:B213"/>
    <mergeCell ref="C208:C213"/>
    <mergeCell ref="B214:B219"/>
    <mergeCell ref="C214:C219"/>
    <mergeCell ref="B184:B189"/>
    <mergeCell ref="C184:C189"/>
    <mergeCell ref="B190:B195"/>
    <mergeCell ref="C190:C195"/>
    <mergeCell ref="B196:B201"/>
    <mergeCell ref="C196:C201"/>
    <mergeCell ref="B166:B171"/>
    <mergeCell ref="C166:C171"/>
    <mergeCell ref="B172:B177"/>
    <mergeCell ref="C172:C177"/>
    <mergeCell ref="B178:B183"/>
    <mergeCell ref="C178:C183"/>
    <mergeCell ref="B148:B153"/>
    <mergeCell ref="C148:C153"/>
    <mergeCell ref="B154:B159"/>
    <mergeCell ref="C154:C159"/>
    <mergeCell ref="B160:B165"/>
    <mergeCell ref="C160:C165"/>
    <mergeCell ref="B130:B135"/>
    <mergeCell ref="C130:C135"/>
    <mergeCell ref="B136:B141"/>
    <mergeCell ref="C136:C141"/>
    <mergeCell ref="B142:B147"/>
    <mergeCell ref="C142:C147"/>
    <mergeCell ref="B112:B117"/>
    <mergeCell ref="C112:C117"/>
    <mergeCell ref="B118:B123"/>
    <mergeCell ref="C118:C123"/>
    <mergeCell ref="B124:B129"/>
    <mergeCell ref="C124:C129"/>
    <mergeCell ref="B94:B99"/>
    <mergeCell ref="C94:C99"/>
    <mergeCell ref="B100:B105"/>
    <mergeCell ref="C100:C105"/>
    <mergeCell ref="B106:B111"/>
    <mergeCell ref="C106:C111"/>
    <mergeCell ref="B76:B81"/>
    <mergeCell ref="C76:C81"/>
    <mergeCell ref="B82:B87"/>
    <mergeCell ref="C82:C87"/>
    <mergeCell ref="B88:B93"/>
    <mergeCell ref="C88:C93"/>
    <mergeCell ref="B58:B63"/>
    <mergeCell ref="C58:C63"/>
    <mergeCell ref="B64:B69"/>
    <mergeCell ref="C64:C69"/>
    <mergeCell ref="B70:B75"/>
    <mergeCell ref="C70:C75"/>
    <mergeCell ref="B46:B51"/>
    <mergeCell ref="C46:C51"/>
    <mergeCell ref="B52:B57"/>
    <mergeCell ref="C52:C57"/>
    <mergeCell ref="B22:B27"/>
    <mergeCell ref="C22:C27"/>
    <mergeCell ref="B28:B33"/>
    <mergeCell ref="C28:C33"/>
    <mergeCell ref="B34:B39"/>
    <mergeCell ref="C34:C39"/>
    <mergeCell ref="F3:G3"/>
    <mergeCell ref="B4:B9"/>
    <mergeCell ref="C4:C9"/>
    <mergeCell ref="B10:B15"/>
    <mergeCell ref="C10:C15"/>
    <mergeCell ref="B16:B21"/>
    <mergeCell ref="C16:C21"/>
    <mergeCell ref="B40:B45"/>
    <mergeCell ref="C40:C45"/>
    <mergeCell ref="D4:D9"/>
    <mergeCell ref="D10:D15"/>
    <mergeCell ref="D16:D21"/>
    <mergeCell ref="D22:D27"/>
    <mergeCell ref="D28:D33"/>
    <mergeCell ref="D34:D39"/>
    <mergeCell ref="D40:D45"/>
    <mergeCell ref="D46:D51"/>
    <mergeCell ref="D52:D57"/>
    <mergeCell ref="D58:D63"/>
    <mergeCell ref="D64:D69"/>
    <mergeCell ref="D70:D75"/>
    <mergeCell ref="D76:D81"/>
    <mergeCell ref="D82:D87"/>
    <mergeCell ref="D88:D93"/>
    <mergeCell ref="D94:D99"/>
    <mergeCell ref="D100:D105"/>
    <mergeCell ref="D106:D111"/>
    <mergeCell ref="D112:D117"/>
    <mergeCell ref="D118:D123"/>
    <mergeCell ref="D124:D129"/>
    <mergeCell ref="D130:D135"/>
    <mergeCell ref="D136:D141"/>
    <mergeCell ref="D142:D147"/>
    <mergeCell ref="D148:D153"/>
    <mergeCell ref="D154:D159"/>
    <mergeCell ref="D160:D165"/>
    <mergeCell ref="D166:D171"/>
    <mergeCell ref="D172:D177"/>
    <mergeCell ref="D178:D183"/>
    <mergeCell ref="D184:D189"/>
    <mergeCell ref="D190:D195"/>
    <mergeCell ref="D196:D201"/>
    <mergeCell ref="D202:D207"/>
    <mergeCell ref="D208:D213"/>
    <mergeCell ref="D214:D219"/>
    <mergeCell ref="D220:D225"/>
    <mergeCell ref="D226:D231"/>
    <mergeCell ref="D232:D237"/>
    <mergeCell ref="D238:D243"/>
    <mergeCell ref="D244:D249"/>
    <mergeCell ref="D250:D255"/>
    <mergeCell ref="D256:D261"/>
    <mergeCell ref="D262:D267"/>
    <mergeCell ref="D268:D273"/>
    <mergeCell ref="D274:D279"/>
    <mergeCell ref="D280:D285"/>
    <mergeCell ref="D286:D291"/>
    <mergeCell ref="D292:D297"/>
    <mergeCell ref="D298:D303"/>
    <mergeCell ref="D304:D309"/>
    <mergeCell ref="D310:D315"/>
    <mergeCell ref="D316:D321"/>
    <mergeCell ref="D322:D327"/>
    <mergeCell ref="D328:D333"/>
    <mergeCell ref="D334:D339"/>
    <mergeCell ref="D340:D345"/>
    <mergeCell ref="D346:D351"/>
    <mergeCell ref="D352:D357"/>
    <mergeCell ref="D358:D363"/>
    <mergeCell ref="D364:D369"/>
    <mergeCell ref="D424:D429"/>
    <mergeCell ref="D430:D435"/>
    <mergeCell ref="D436:D441"/>
    <mergeCell ref="D442:D447"/>
    <mergeCell ref="D448:D453"/>
    <mergeCell ref="D454:D459"/>
    <mergeCell ref="D460:D465"/>
    <mergeCell ref="D370:D375"/>
    <mergeCell ref="D376:D381"/>
    <mergeCell ref="D382:D387"/>
    <mergeCell ref="D388:D393"/>
    <mergeCell ref="D394:D399"/>
    <mergeCell ref="D400:D405"/>
    <mergeCell ref="D406:D411"/>
    <mergeCell ref="D412:D417"/>
    <mergeCell ref="D418:D423"/>
  </mergeCells>
  <phoneticPr fontId="3"/>
  <pageMargins left="0.39370078740157483" right="0.47244094488188981" top="0.43307086614173229" bottom="0.31496062992125984" header="0.31496062992125984" footer="0.19685039370078741"/>
  <pageSetup paperSize="8" scale="75" orientation="landscape" r:id="rId1"/>
  <headerFooter>
    <oddHeader>&amp;R&amp;"ＭＳ 明朝,標準"&amp;12 2-17.在宅医療に係る分析</oddHeader>
  </headerFooter>
  <rowBreaks count="10" manualBreakCount="10">
    <brk id="45" max="12" man="1"/>
    <brk id="87" max="12" man="1"/>
    <brk id="129" max="12" man="1"/>
    <brk id="171" max="12" man="1"/>
    <brk id="213" max="12" man="1"/>
    <brk id="255" max="12" man="1"/>
    <brk id="297" max="12" man="1"/>
    <brk id="339" max="12" man="1"/>
    <brk id="381" max="12" man="1"/>
    <brk id="423" max="12" man="1"/>
  </rowBreaks>
  <ignoredErrors>
    <ignoredError sqref="I4:I8 K4:M8 L9:M9 I10:I14 K10:M14 L15:M15 I16:I20 K16:M20 L21:M21 I22:I26 K22:M26 L27:M27 I28:I32 K28:M32 L33:M33 I34:I38 K34:M38 L39:M39 I40:I44 K40:M44 L45:M45 I46:I50 K46:M50 L51:M51 I52:I56 K52:M56 L57:M57 I58:I62 K58:M62 L63:M63 I64:I68 K64:M68 L69:M69 I70:I74 K70:M74 L75:M75 I76:I80 K76:M78 K79:M80 L81:M81 I82:I86 K82:M86 L87:M87 I88:I92 K88:M92 L93:M93 I94:I98 K94:M98 L99:M99 I100:I104 K100:M104 L105:M105 I106:I110 K106:M110 L111:M111 I112:I116 K112:M116 L117:M117 I118:I122 K118:M122 L123:M123 I124:I128 K124:M128 L129:M129 I130:I134 K130:M134 L135:M135 I136:I140 K136:M140 L141:M141 I142:I146 K142:M146 L147:M147 I148:I152 K148:M152 L153:M153 I154:I158 K154:M158 L159:M159 I160:I164 K160:M164 L165:M165 I166:I170 K166:M170 L171:M171 I172:I176 K172:M176 L177:M177 I178:I182 K178:M182 L183:M183 I184:I188 K184:M188 L189:M189 I190:I194 K190:M194 L195:M195 I196:I200 K196:M200 L201:M201 I202:I206 K202:M206 L207:M207 I208:I212 K208:M212 L213:M213 I214:I218 K214:M218 L219:M219 I220:I224 K220:M224 L225:M225 I226:I230 K226:M230 L231:M231 I232:I236 K232:M236 L237:M237 I238:I242 K238:M242 L243:M243 I244:I248 K244:M248 L249:M249 I250:I254 K250:M254 L255:M255 I256:I260 K256:M260 L261:M261 I262:I266 K262:M266 L267:M267 I268:I272 K268:M272 L273:M273 I274:I278 K274:M278 L279:M279 I280:I284 K280:M284 L285:M285 I286:I290 K286:M290 L291:M291 I292:I296 K292:M296 L297:M297 I298:I302 K298:M302 L303:M303 I304:I308 K304:M308 L309:M309 I310:I314 K310:M314 L315:M315 I316:I320 K316:M320 L321:M321 I322:I326 K322:M326 L327:M327 I328:I332 K328:M332 L333:M333 I334:I338 K334:M338 L339:M339 I340:I344 K340:M344 L345:M345 I346:I350 K346:M350 L351:M351 I352:I356 K352:M356 L357:M357 I358:I362 K358:M362 L363:M363 I364:I368 K364:M368 L369:M369 I370:I374 K370:M374 L375:M375 I376:I380 K376:M380 L381:M381 I382:I386 K382:M386 L387:M387 I388:I392 K388:M392 L393:M393 I394:I398 K394:M398 L399:M399 I400:I404 K400:M404 L405:M405 I406:I410 K406:M410 L411:M411 I412:I416 K412:M416 L417:M417 I418:I422 K418:M422 L423:M423 I424:I428 K424:M428 L429:M429 I430:I434 K430:M434 L435:M435 I436:I440 K436:M440 L441:M441 I442:I446 K442:M446 L447:M447" emptyCellReference="1"/>
    <ignoredError sqref="F4:F8 F10:F14 F16:F20 F22:F26 F28:F32 F34:F38 F40:F44 F46:F50 F52:F56 F58:F62 F64:F68 F70:F74 F76:F80 F82:F86 F88:F92 F94:F98 F100:F104 F106:F110 F112:F116 F118:F122 F124:F128 F130:F134 F136:F140 F142:F146 F148:F152 F154:F158 F160:F164 F166:F170 F172:F176 F178:F182 F184:F188 F190:F194 F196:F200 F202:F206 F208:F212 F214:F218 F220:F224 F226:F230 F232:F236 F238:F242 F244:F248 F250:F254 F256:F260 F262:F266 F268:F272 F274:F278 F280:F284 F286:F290 F292:F296 F298:F302 F304:F308 F310:F314 F316:F320 F322:F326 F328:F332 F334:F338 F340:F344 F346:F350 F352:F356 F358:F362 F364:F368 F370:F374 F376:F380 F382:F386 F388:F392 F394:F398 F400:F404 F406:F410 F412:F416 F418:F422 F424:F428 F430:F434 F436:F440 F442:F446 F448:F452"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dimension ref="B1:L89"/>
  <sheetViews>
    <sheetView showGridLines="0" zoomScaleNormal="100" zoomScaleSheetLayoutView="100" workbookViewId="0"/>
  </sheetViews>
  <sheetFormatPr defaultColWidth="9" defaultRowHeight="13.5"/>
  <cols>
    <col min="1" max="1" width="4.625" style="11" customWidth="1"/>
    <col min="2" max="2" width="3.625" style="11" customWidth="1"/>
    <col min="3" max="3" width="16.125" style="11" customWidth="1"/>
    <col min="4" max="5" width="14.125" style="11" customWidth="1"/>
    <col min="6" max="8" width="13.5" style="11" customWidth="1"/>
    <col min="9" max="10" width="9" style="11"/>
    <col min="11" max="12" width="8.875" customWidth="1"/>
    <col min="13" max="16384" width="9" style="11"/>
  </cols>
  <sheetData>
    <row r="1" spans="2:12" ht="16.5" customHeight="1">
      <c r="B1" s="10" t="s">
        <v>184</v>
      </c>
    </row>
    <row r="2" spans="2:12" ht="16.5" customHeight="1">
      <c r="B2" s="10" t="s">
        <v>138</v>
      </c>
    </row>
    <row r="3" spans="2:12" ht="61.5" customHeight="1">
      <c r="B3" s="12"/>
      <c r="C3" s="21" t="s">
        <v>78</v>
      </c>
      <c r="D3" s="50" t="s">
        <v>122</v>
      </c>
      <c r="E3" s="50" t="s">
        <v>121</v>
      </c>
      <c r="F3" s="50" t="s">
        <v>120</v>
      </c>
      <c r="G3" s="50" t="s">
        <v>119</v>
      </c>
      <c r="H3" s="50" t="s">
        <v>123</v>
      </c>
    </row>
    <row r="4" spans="2:12" s="41" customFormat="1" ht="13.5" customHeight="1">
      <c r="B4" s="90">
        <v>1</v>
      </c>
      <c r="C4" s="92" t="s">
        <v>51</v>
      </c>
      <c r="D4" s="133">
        <v>1962</v>
      </c>
      <c r="E4" s="133">
        <v>661</v>
      </c>
      <c r="F4" s="133">
        <v>77</v>
      </c>
      <c r="G4" s="133">
        <v>92</v>
      </c>
      <c r="H4" s="133">
        <v>809</v>
      </c>
      <c r="K4" s="54"/>
      <c r="L4" s="54"/>
    </row>
    <row r="5" spans="2:12" s="41" customFormat="1" ht="13.5" customHeight="1">
      <c r="B5" s="90">
        <v>2</v>
      </c>
      <c r="C5" s="92" t="s">
        <v>82</v>
      </c>
      <c r="D5" s="133">
        <v>74</v>
      </c>
      <c r="E5" s="133">
        <v>19</v>
      </c>
      <c r="F5" s="133">
        <v>4</v>
      </c>
      <c r="G5" s="133">
        <v>5</v>
      </c>
      <c r="H5" s="133">
        <v>31</v>
      </c>
      <c r="K5" s="54"/>
      <c r="L5" s="54"/>
    </row>
    <row r="6" spans="2:12" s="41" customFormat="1" ht="13.5" customHeight="1">
      <c r="B6" s="90">
        <v>3</v>
      </c>
      <c r="C6" s="92" t="s">
        <v>83</v>
      </c>
      <c r="D6" s="133">
        <v>52</v>
      </c>
      <c r="E6" s="133">
        <v>20</v>
      </c>
      <c r="F6" s="133">
        <v>4</v>
      </c>
      <c r="G6" s="133">
        <v>4</v>
      </c>
      <c r="H6" s="133">
        <v>23</v>
      </c>
      <c r="K6" s="54"/>
      <c r="L6" s="54"/>
    </row>
    <row r="7" spans="2:12" s="41" customFormat="1" ht="13.5" customHeight="1">
      <c r="B7" s="90">
        <v>4</v>
      </c>
      <c r="C7" s="92" t="s">
        <v>84</v>
      </c>
      <c r="D7" s="133">
        <v>37</v>
      </c>
      <c r="E7" s="133">
        <v>12</v>
      </c>
      <c r="F7" s="133">
        <v>1</v>
      </c>
      <c r="G7" s="133">
        <v>2</v>
      </c>
      <c r="H7" s="133">
        <v>17</v>
      </c>
      <c r="K7" s="54"/>
      <c r="L7" s="54"/>
    </row>
    <row r="8" spans="2:12" s="41" customFormat="1" ht="13.5" customHeight="1">
      <c r="B8" s="90">
        <v>5</v>
      </c>
      <c r="C8" s="92" t="s">
        <v>85</v>
      </c>
      <c r="D8" s="133">
        <v>58</v>
      </c>
      <c r="E8" s="133">
        <v>20</v>
      </c>
      <c r="F8" s="133">
        <v>4</v>
      </c>
      <c r="G8" s="133">
        <v>4</v>
      </c>
      <c r="H8" s="133">
        <v>24</v>
      </c>
      <c r="K8" s="54"/>
      <c r="L8" s="54"/>
    </row>
    <row r="9" spans="2:12" s="41" customFormat="1" ht="13.5" customHeight="1">
      <c r="B9" s="90">
        <v>6</v>
      </c>
      <c r="C9" s="92" t="s">
        <v>86</v>
      </c>
      <c r="D9" s="133">
        <v>47</v>
      </c>
      <c r="E9" s="133">
        <v>15</v>
      </c>
      <c r="F9" s="133">
        <v>1</v>
      </c>
      <c r="G9" s="133">
        <v>2</v>
      </c>
      <c r="H9" s="133">
        <v>20</v>
      </c>
      <c r="K9" s="54"/>
      <c r="L9" s="54"/>
    </row>
    <row r="10" spans="2:12" s="41" customFormat="1" ht="13.5" customHeight="1">
      <c r="B10" s="90">
        <v>7</v>
      </c>
      <c r="C10" s="92" t="s">
        <v>87</v>
      </c>
      <c r="D10" s="133">
        <v>41</v>
      </c>
      <c r="E10" s="133">
        <v>10</v>
      </c>
      <c r="F10" s="133">
        <v>3</v>
      </c>
      <c r="G10" s="133">
        <v>3</v>
      </c>
      <c r="H10" s="133">
        <v>17</v>
      </c>
      <c r="K10" s="54"/>
      <c r="L10" s="54"/>
    </row>
    <row r="11" spans="2:12" s="41" customFormat="1" ht="13.5" customHeight="1">
      <c r="B11" s="90">
        <v>8</v>
      </c>
      <c r="C11" s="92" t="s">
        <v>52</v>
      </c>
      <c r="D11" s="133">
        <v>90</v>
      </c>
      <c r="E11" s="133">
        <v>34</v>
      </c>
      <c r="F11" s="133">
        <v>2</v>
      </c>
      <c r="G11" s="133">
        <v>2</v>
      </c>
      <c r="H11" s="133">
        <v>33</v>
      </c>
      <c r="K11" s="54"/>
      <c r="L11" s="54"/>
    </row>
    <row r="12" spans="2:12" s="41" customFormat="1" ht="13.5" customHeight="1">
      <c r="B12" s="90">
        <v>9</v>
      </c>
      <c r="C12" s="92" t="s">
        <v>88</v>
      </c>
      <c r="D12" s="133">
        <v>43</v>
      </c>
      <c r="E12" s="133">
        <v>15</v>
      </c>
      <c r="F12" s="133">
        <v>3</v>
      </c>
      <c r="G12" s="133">
        <v>3</v>
      </c>
      <c r="H12" s="133">
        <v>26</v>
      </c>
      <c r="K12" s="54"/>
      <c r="L12" s="54"/>
    </row>
    <row r="13" spans="2:12" s="41" customFormat="1" ht="13.5" customHeight="1">
      <c r="B13" s="90">
        <v>10</v>
      </c>
      <c r="C13" s="92" t="s">
        <v>53</v>
      </c>
      <c r="D13" s="133">
        <v>44</v>
      </c>
      <c r="E13" s="133">
        <v>15</v>
      </c>
      <c r="F13" s="133">
        <v>2</v>
      </c>
      <c r="G13" s="133">
        <v>2</v>
      </c>
      <c r="H13" s="133">
        <v>26</v>
      </c>
      <c r="K13" s="54"/>
      <c r="L13" s="54"/>
    </row>
    <row r="14" spans="2:12" s="41" customFormat="1" ht="13.5" customHeight="1">
      <c r="B14" s="90">
        <v>11</v>
      </c>
      <c r="C14" s="92" t="s">
        <v>54</v>
      </c>
      <c r="D14" s="133">
        <v>98</v>
      </c>
      <c r="E14" s="133">
        <v>26</v>
      </c>
      <c r="F14" s="133">
        <v>3</v>
      </c>
      <c r="G14" s="133">
        <v>5</v>
      </c>
      <c r="H14" s="133">
        <v>41</v>
      </c>
      <c r="K14" s="54"/>
      <c r="L14" s="54"/>
    </row>
    <row r="15" spans="2:12" s="41" customFormat="1" ht="13.5" customHeight="1">
      <c r="B15" s="90">
        <v>12</v>
      </c>
      <c r="C15" s="92" t="s">
        <v>89</v>
      </c>
      <c r="D15" s="133">
        <v>72</v>
      </c>
      <c r="E15" s="133">
        <v>25</v>
      </c>
      <c r="F15" s="133">
        <v>3</v>
      </c>
      <c r="G15" s="133">
        <v>4</v>
      </c>
      <c r="H15" s="133">
        <v>28</v>
      </c>
      <c r="K15" s="54"/>
      <c r="L15" s="54"/>
    </row>
    <row r="16" spans="2:12" s="41" customFormat="1" ht="13.5" customHeight="1">
      <c r="B16" s="90">
        <v>13</v>
      </c>
      <c r="C16" s="92" t="s">
        <v>90</v>
      </c>
      <c r="D16" s="133">
        <v>110</v>
      </c>
      <c r="E16" s="133">
        <v>37</v>
      </c>
      <c r="F16" s="133">
        <v>3</v>
      </c>
      <c r="G16" s="133">
        <v>5</v>
      </c>
      <c r="H16" s="133">
        <v>44</v>
      </c>
      <c r="K16" s="54"/>
      <c r="L16" s="54"/>
    </row>
    <row r="17" spans="2:12" s="41" customFormat="1" ht="13.5" customHeight="1">
      <c r="B17" s="90">
        <v>14</v>
      </c>
      <c r="C17" s="92" t="s">
        <v>91</v>
      </c>
      <c r="D17" s="133">
        <v>73</v>
      </c>
      <c r="E17" s="133">
        <v>18</v>
      </c>
      <c r="F17" s="133">
        <v>3</v>
      </c>
      <c r="G17" s="133">
        <v>4</v>
      </c>
      <c r="H17" s="133">
        <v>27</v>
      </c>
      <c r="K17" s="54"/>
      <c r="L17" s="54"/>
    </row>
    <row r="18" spans="2:12" s="41" customFormat="1" ht="13.5" customHeight="1">
      <c r="B18" s="90">
        <v>15</v>
      </c>
      <c r="C18" s="92" t="s">
        <v>92</v>
      </c>
      <c r="D18" s="133">
        <v>122</v>
      </c>
      <c r="E18" s="133">
        <v>30</v>
      </c>
      <c r="F18" s="133">
        <v>9</v>
      </c>
      <c r="G18" s="133">
        <v>8</v>
      </c>
      <c r="H18" s="133">
        <v>55</v>
      </c>
      <c r="K18" s="54"/>
      <c r="L18" s="54"/>
    </row>
    <row r="19" spans="2:12" s="41" customFormat="1" ht="13.5" customHeight="1">
      <c r="B19" s="90">
        <v>16</v>
      </c>
      <c r="C19" s="92" t="s">
        <v>55</v>
      </c>
      <c r="D19" s="133">
        <v>112</v>
      </c>
      <c r="E19" s="133">
        <v>33</v>
      </c>
      <c r="F19" s="133">
        <v>3</v>
      </c>
      <c r="G19" s="133">
        <v>2</v>
      </c>
      <c r="H19" s="133">
        <v>37</v>
      </c>
      <c r="K19" s="54"/>
      <c r="L19" s="54"/>
    </row>
    <row r="20" spans="2:12" s="41" customFormat="1" ht="13.5" customHeight="1">
      <c r="B20" s="90">
        <v>17</v>
      </c>
      <c r="C20" s="92" t="s">
        <v>93</v>
      </c>
      <c r="D20" s="133">
        <v>102</v>
      </c>
      <c r="E20" s="133">
        <v>38</v>
      </c>
      <c r="F20" s="133">
        <v>3</v>
      </c>
      <c r="G20" s="133">
        <v>2</v>
      </c>
      <c r="H20" s="133">
        <v>59</v>
      </c>
      <c r="K20" s="54"/>
      <c r="L20" s="54"/>
    </row>
    <row r="21" spans="2:12" s="41" customFormat="1" ht="13.5" customHeight="1">
      <c r="B21" s="90">
        <v>18</v>
      </c>
      <c r="C21" s="92" t="s">
        <v>56</v>
      </c>
      <c r="D21" s="133">
        <v>98</v>
      </c>
      <c r="E21" s="133">
        <v>43</v>
      </c>
      <c r="F21" s="133">
        <v>2</v>
      </c>
      <c r="G21" s="133">
        <v>4</v>
      </c>
      <c r="H21" s="133">
        <v>33</v>
      </c>
      <c r="K21" s="54"/>
      <c r="L21" s="54"/>
    </row>
    <row r="22" spans="2:12" s="41" customFormat="1" ht="13.5" customHeight="1">
      <c r="B22" s="90">
        <v>19</v>
      </c>
      <c r="C22" s="92" t="s">
        <v>94</v>
      </c>
      <c r="D22" s="133">
        <v>85</v>
      </c>
      <c r="E22" s="133">
        <v>20</v>
      </c>
      <c r="F22" s="133">
        <v>2</v>
      </c>
      <c r="G22" s="133">
        <v>5</v>
      </c>
      <c r="H22" s="133">
        <v>27</v>
      </c>
      <c r="K22" s="54"/>
      <c r="L22" s="54"/>
    </row>
    <row r="23" spans="2:12" s="41" customFormat="1" ht="13.5" customHeight="1">
      <c r="B23" s="90">
        <v>20</v>
      </c>
      <c r="C23" s="92" t="s">
        <v>95</v>
      </c>
      <c r="D23" s="133">
        <v>113</v>
      </c>
      <c r="E23" s="133">
        <v>44</v>
      </c>
      <c r="F23" s="133">
        <v>3</v>
      </c>
      <c r="G23" s="133">
        <v>4</v>
      </c>
      <c r="H23" s="133">
        <v>45</v>
      </c>
      <c r="K23" s="54"/>
      <c r="L23" s="54"/>
    </row>
    <row r="24" spans="2:12" s="41" customFormat="1" ht="13.5" customHeight="1">
      <c r="B24" s="90">
        <v>21</v>
      </c>
      <c r="C24" s="92" t="s">
        <v>96</v>
      </c>
      <c r="D24" s="133">
        <v>58</v>
      </c>
      <c r="E24" s="133">
        <v>23</v>
      </c>
      <c r="F24" s="133">
        <v>2</v>
      </c>
      <c r="G24" s="133">
        <v>2</v>
      </c>
      <c r="H24" s="133">
        <v>21</v>
      </c>
      <c r="K24" s="54"/>
      <c r="L24" s="54"/>
    </row>
    <row r="25" spans="2:12" s="41" customFormat="1" ht="13.5" customHeight="1">
      <c r="B25" s="90">
        <v>22</v>
      </c>
      <c r="C25" s="92" t="s">
        <v>57</v>
      </c>
      <c r="D25" s="133">
        <v>72</v>
      </c>
      <c r="E25" s="133">
        <v>30</v>
      </c>
      <c r="F25" s="133">
        <v>2</v>
      </c>
      <c r="G25" s="133">
        <v>4</v>
      </c>
      <c r="H25" s="133">
        <v>36</v>
      </c>
      <c r="K25" s="54"/>
      <c r="L25" s="54"/>
    </row>
    <row r="26" spans="2:12" s="41" customFormat="1" ht="13.5" customHeight="1">
      <c r="B26" s="90">
        <v>23</v>
      </c>
      <c r="C26" s="92" t="s">
        <v>97</v>
      </c>
      <c r="D26" s="133">
        <v>134</v>
      </c>
      <c r="E26" s="133">
        <v>38</v>
      </c>
      <c r="F26" s="133">
        <v>4</v>
      </c>
      <c r="G26" s="133">
        <v>6</v>
      </c>
      <c r="H26" s="133">
        <v>54</v>
      </c>
      <c r="K26" s="54"/>
      <c r="L26" s="54"/>
    </row>
    <row r="27" spans="2:12" s="41" customFormat="1" ht="13.5" customHeight="1">
      <c r="B27" s="90">
        <v>24</v>
      </c>
      <c r="C27" s="92" t="s">
        <v>98</v>
      </c>
      <c r="D27" s="133">
        <v>110</v>
      </c>
      <c r="E27" s="133">
        <v>43</v>
      </c>
      <c r="F27" s="133">
        <v>8</v>
      </c>
      <c r="G27" s="133">
        <v>7</v>
      </c>
      <c r="H27" s="133">
        <v>47</v>
      </c>
      <c r="K27" s="54"/>
      <c r="L27" s="54"/>
    </row>
    <row r="28" spans="2:12" s="41" customFormat="1" ht="13.5" customHeight="1">
      <c r="B28" s="90">
        <v>25</v>
      </c>
      <c r="C28" s="92" t="s">
        <v>99</v>
      </c>
      <c r="D28" s="133">
        <v>117</v>
      </c>
      <c r="E28" s="133">
        <v>53</v>
      </c>
      <c r="F28" s="133">
        <v>3</v>
      </c>
      <c r="G28" s="133">
        <v>3</v>
      </c>
      <c r="H28" s="133">
        <v>38</v>
      </c>
      <c r="K28" s="54"/>
      <c r="L28" s="54"/>
    </row>
    <row r="29" spans="2:12" s="41" customFormat="1" ht="13.5" customHeight="1">
      <c r="B29" s="90">
        <v>26</v>
      </c>
      <c r="C29" s="92" t="s">
        <v>31</v>
      </c>
      <c r="D29" s="133">
        <v>471</v>
      </c>
      <c r="E29" s="133">
        <v>174</v>
      </c>
      <c r="F29" s="133">
        <v>21</v>
      </c>
      <c r="G29" s="133">
        <v>25</v>
      </c>
      <c r="H29" s="133">
        <v>216</v>
      </c>
      <c r="K29" s="54"/>
      <c r="L29" s="54"/>
    </row>
    <row r="30" spans="2:12" s="41" customFormat="1" ht="13.5" customHeight="1">
      <c r="B30" s="90">
        <v>27</v>
      </c>
      <c r="C30" s="92" t="s">
        <v>32</v>
      </c>
      <c r="D30" s="133">
        <v>99</v>
      </c>
      <c r="E30" s="133">
        <v>49</v>
      </c>
      <c r="F30" s="133">
        <v>4</v>
      </c>
      <c r="G30" s="133">
        <v>5</v>
      </c>
      <c r="H30" s="133">
        <v>47</v>
      </c>
      <c r="K30" s="54"/>
      <c r="L30" s="54"/>
    </row>
    <row r="31" spans="2:12" s="41" customFormat="1" ht="13.5" customHeight="1">
      <c r="B31" s="90">
        <v>28</v>
      </c>
      <c r="C31" s="92" t="s">
        <v>33</v>
      </c>
      <c r="D31" s="133">
        <v>64</v>
      </c>
      <c r="E31" s="133">
        <v>21</v>
      </c>
      <c r="F31" s="133">
        <v>5</v>
      </c>
      <c r="G31" s="133">
        <v>6</v>
      </c>
      <c r="H31" s="133">
        <v>37</v>
      </c>
      <c r="K31" s="54"/>
      <c r="L31" s="54"/>
    </row>
    <row r="32" spans="2:12" s="41" customFormat="1" ht="13.5" customHeight="1">
      <c r="B32" s="90">
        <v>29</v>
      </c>
      <c r="C32" s="92" t="s">
        <v>34</v>
      </c>
      <c r="D32" s="133">
        <v>49</v>
      </c>
      <c r="E32" s="133">
        <v>20</v>
      </c>
      <c r="F32" s="133">
        <v>1</v>
      </c>
      <c r="G32" s="133">
        <v>0</v>
      </c>
      <c r="H32" s="133">
        <v>15</v>
      </c>
      <c r="K32" s="54"/>
      <c r="L32" s="54"/>
    </row>
    <row r="33" spans="2:12" s="41" customFormat="1" ht="13.5" customHeight="1">
      <c r="B33" s="90">
        <v>30</v>
      </c>
      <c r="C33" s="92" t="s">
        <v>35</v>
      </c>
      <c r="D33" s="133">
        <v>82</v>
      </c>
      <c r="E33" s="133">
        <v>23</v>
      </c>
      <c r="F33" s="133">
        <v>5</v>
      </c>
      <c r="G33" s="133">
        <v>6</v>
      </c>
      <c r="H33" s="133">
        <v>44</v>
      </c>
      <c r="K33" s="54"/>
      <c r="L33" s="54"/>
    </row>
    <row r="34" spans="2:12" s="41" customFormat="1" ht="13.5" customHeight="1">
      <c r="B34" s="90">
        <v>31</v>
      </c>
      <c r="C34" s="92" t="s">
        <v>36</v>
      </c>
      <c r="D34" s="133">
        <v>68</v>
      </c>
      <c r="E34" s="133">
        <v>30</v>
      </c>
      <c r="F34" s="133">
        <v>1</v>
      </c>
      <c r="G34" s="133">
        <v>2</v>
      </c>
      <c r="H34" s="133">
        <v>26</v>
      </c>
      <c r="K34" s="54"/>
      <c r="L34" s="54"/>
    </row>
    <row r="35" spans="2:12" s="41" customFormat="1" ht="13.5" customHeight="1">
      <c r="B35" s="90">
        <v>32</v>
      </c>
      <c r="C35" s="92" t="s">
        <v>37</v>
      </c>
      <c r="D35" s="133">
        <v>98</v>
      </c>
      <c r="E35" s="133">
        <v>27</v>
      </c>
      <c r="F35" s="133">
        <v>4</v>
      </c>
      <c r="G35" s="133">
        <v>5</v>
      </c>
      <c r="H35" s="133">
        <v>41</v>
      </c>
      <c r="K35" s="54"/>
      <c r="L35" s="54"/>
    </row>
    <row r="36" spans="2:12" s="41" customFormat="1" ht="13.5" customHeight="1">
      <c r="B36" s="90">
        <v>33</v>
      </c>
      <c r="C36" s="92" t="s">
        <v>38</v>
      </c>
      <c r="D36" s="133">
        <v>11</v>
      </c>
      <c r="E36" s="133">
        <v>4</v>
      </c>
      <c r="F36" s="133">
        <v>1</v>
      </c>
      <c r="G36" s="133">
        <v>1</v>
      </c>
      <c r="H36" s="133">
        <v>6</v>
      </c>
      <c r="K36" s="54"/>
      <c r="L36" s="54"/>
    </row>
    <row r="37" spans="2:12" s="41" customFormat="1" ht="13.5" customHeight="1">
      <c r="B37" s="90">
        <v>34</v>
      </c>
      <c r="C37" s="92" t="s">
        <v>39</v>
      </c>
      <c r="D37" s="133">
        <v>101</v>
      </c>
      <c r="E37" s="133">
        <v>30</v>
      </c>
      <c r="F37" s="133">
        <v>5</v>
      </c>
      <c r="G37" s="133">
        <v>9</v>
      </c>
      <c r="H37" s="133">
        <v>50</v>
      </c>
      <c r="K37" s="54"/>
      <c r="L37" s="54"/>
    </row>
    <row r="38" spans="2:12" s="41" customFormat="1" ht="13.5" customHeight="1">
      <c r="B38" s="90">
        <v>35</v>
      </c>
      <c r="C38" s="92" t="s">
        <v>2</v>
      </c>
      <c r="D38" s="133">
        <v>258</v>
      </c>
      <c r="E38" s="133">
        <v>75</v>
      </c>
      <c r="F38" s="133">
        <v>12</v>
      </c>
      <c r="G38" s="133">
        <v>9</v>
      </c>
      <c r="H38" s="133">
        <v>110</v>
      </c>
      <c r="K38" s="54"/>
      <c r="L38" s="54"/>
    </row>
    <row r="39" spans="2:12" s="41" customFormat="1" ht="13.5" customHeight="1">
      <c r="B39" s="90">
        <v>36</v>
      </c>
      <c r="C39" s="92" t="s">
        <v>3</v>
      </c>
      <c r="D39" s="133">
        <v>70</v>
      </c>
      <c r="E39" s="133">
        <v>18</v>
      </c>
      <c r="F39" s="133">
        <v>2</v>
      </c>
      <c r="G39" s="133">
        <v>3</v>
      </c>
      <c r="H39" s="133">
        <v>21</v>
      </c>
      <c r="K39" s="54"/>
      <c r="L39" s="54"/>
    </row>
    <row r="40" spans="2:12" s="41" customFormat="1" ht="13.5" customHeight="1">
      <c r="B40" s="90">
        <v>37</v>
      </c>
      <c r="C40" s="92" t="s">
        <v>4</v>
      </c>
      <c r="D40" s="133">
        <v>228</v>
      </c>
      <c r="E40" s="133">
        <v>80</v>
      </c>
      <c r="F40" s="133">
        <v>8</v>
      </c>
      <c r="G40" s="133">
        <v>9</v>
      </c>
      <c r="H40" s="133">
        <v>94</v>
      </c>
      <c r="K40" s="54"/>
      <c r="L40" s="54"/>
    </row>
    <row r="41" spans="2:12" s="41" customFormat="1" ht="13.5" customHeight="1">
      <c r="B41" s="90">
        <v>38</v>
      </c>
      <c r="C41" s="92" t="s">
        <v>40</v>
      </c>
      <c r="D41" s="133">
        <v>44</v>
      </c>
      <c r="E41" s="133">
        <v>11</v>
      </c>
      <c r="F41" s="133">
        <v>3</v>
      </c>
      <c r="G41" s="133">
        <v>3</v>
      </c>
      <c r="H41" s="133">
        <v>22</v>
      </c>
      <c r="K41" s="54"/>
      <c r="L41" s="54"/>
    </row>
    <row r="42" spans="2:12" s="41" customFormat="1" ht="13.5" customHeight="1">
      <c r="B42" s="90">
        <v>39</v>
      </c>
      <c r="C42" s="92" t="s">
        <v>8</v>
      </c>
      <c r="D42" s="133">
        <v>191</v>
      </c>
      <c r="E42" s="133">
        <v>61</v>
      </c>
      <c r="F42" s="133">
        <v>9</v>
      </c>
      <c r="G42" s="133">
        <v>8</v>
      </c>
      <c r="H42" s="133">
        <v>94</v>
      </c>
      <c r="K42" s="54"/>
      <c r="L42" s="54"/>
    </row>
    <row r="43" spans="2:12" s="41" customFormat="1" ht="13.5" customHeight="1">
      <c r="B43" s="90">
        <v>40</v>
      </c>
      <c r="C43" s="92" t="s">
        <v>41</v>
      </c>
      <c r="D43" s="133">
        <v>37</v>
      </c>
      <c r="E43" s="133">
        <v>15</v>
      </c>
      <c r="F43" s="133">
        <v>2</v>
      </c>
      <c r="G43" s="133">
        <v>2</v>
      </c>
      <c r="H43" s="133">
        <v>9</v>
      </c>
      <c r="K43" s="54"/>
      <c r="L43" s="54"/>
    </row>
    <row r="44" spans="2:12" s="41" customFormat="1" ht="13.5" customHeight="1">
      <c r="B44" s="90">
        <v>41</v>
      </c>
      <c r="C44" s="92" t="s">
        <v>12</v>
      </c>
      <c r="D44" s="133">
        <v>93</v>
      </c>
      <c r="E44" s="133">
        <v>29</v>
      </c>
      <c r="F44" s="133">
        <v>5</v>
      </c>
      <c r="G44" s="133">
        <v>6</v>
      </c>
      <c r="H44" s="133">
        <v>35</v>
      </c>
      <c r="K44" s="54"/>
      <c r="L44" s="54"/>
    </row>
    <row r="45" spans="2:12" s="41" customFormat="1" ht="13.5" customHeight="1">
      <c r="B45" s="90">
        <v>42</v>
      </c>
      <c r="C45" s="92" t="s">
        <v>13</v>
      </c>
      <c r="D45" s="133">
        <v>185</v>
      </c>
      <c r="E45" s="133">
        <v>65</v>
      </c>
      <c r="F45" s="133">
        <v>14</v>
      </c>
      <c r="G45" s="133">
        <v>16</v>
      </c>
      <c r="H45" s="133">
        <v>105</v>
      </c>
      <c r="K45" s="54"/>
      <c r="L45" s="54"/>
    </row>
    <row r="46" spans="2:12" s="41" customFormat="1" ht="13.5" customHeight="1">
      <c r="B46" s="90">
        <v>43</v>
      </c>
      <c r="C46" s="92" t="s">
        <v>9</v>
      </c>
      <c r="D46" s="133">
        <v>153</v>
      </c>
      <c r="E46" s="133">
        <v>39</v>
      </c>
      <c r="F46" s="133">
        <v>6</v>
      </c>
      <c r="G46" s="133">
        <v>8</v>
      </c>
      <c r="H46" s="133">
        <v>74</v>
      </c>
      <c r="K46" s="54"/>
      <c r="L46" s="54"/>
    </row>
    <row r="47" spans="2:12" s="41" customFormat="1" ht="13.5" customHeight="1">
      <c r="B47" s="90">
        <v>44</v>
      </c>
      <c r="C47" s="92" t="s">
        <v>19</v>
      </c>
      <c r="D47" s="133">
        <v>145</v>
      </c>
      <c r="E47" s="133">
        <v>56</v>
      </c>
      <c r="F47" s="133">
        <v>8</v>
      </c>
      <c r="G47" s="133">
        <v>6</v>
      </c>
      <c r="H47" s="133">
        <v>57</v>
      </c>
      <c r="K47" s="54"/>
      <c r="L47" s="54"/>
    </row>
    <row r="48" spans="2:12" s="41" customFormat="1" ht="13.5" customHeight="1">
      <c r="B48" s="90">
        <v>45</v>
      </c>
      <c r="C48" s="92" t="s">
        <v>42</v>
      </c>
      <c r="D48" s="133">
        <v>60</v>
      </c>
      <c r="E48" s="133">
        <v>22</v>
      </c>
      <c r="F48" s="133">
        <v>6</v>
      </c>
      <c r="G48" s="133">
        <v>7</v>
      </c>
      <c r="H48" s="133">
        <v>26</v>
      </c>
      <c r="K48" s="54"/>
      <c r="L48" s="54"/>
    </row>
    <row r="49" spans="2:12" s="41" customFormat="1" ht="13.5" customHeight="1">
      <c r="B49" s="90">
        <v>46</v>
      </c>
      <c r="C49" s="92" t="s">
        <v>22</v>
      </c>
      <c r="D49" s="133">
        <v>58</v>
      </c>
      <c r="E49" s="133">
        <v>24</v>
      </c>
      <c r="F49" s="133">
        <v>3</v>
      </c>
      <c r="G49" s="133">
        <v>2</v>
      </c>
      <c r="H49" s="133">
        <v>27</v>
      </c>
      <c r="K49" s="54"/>
      <c r="L49" s="54"/>
    </row>
    <row r="50" spans="2:12" s="41" customFormat="1" ht="13.5" customHeight="1">
      <c r="B50" s="90">
        <v>47</v>
      </c>
      <c r="C50" s="92" t="s">
        <v>14</v>
      </c>
      <c r="D50" s="133">
        <v>116</v>
      </c>
      <c r="E50" s="133">
        <v>40</v>
      </c>
      <c r="F50" s="133">
        <v>6</v>
      </c>
      <c r="G50" s="133">
        <v>6</v>
      </c>
      <c r="H50" s="133">
        <v>54</v>
      </c>
      <c r="K50" s="54"/>
      <c r="L50" s="54"/>
    </row>
    <row r="51" spans="2:12" s="41" customFormat="1" ht="13.5" customHeight="1">
      <c r="B51" s="90">
        <v>48</v>
      </c>
      <c r="C51" s="92" t="s">
        <v>23</v>
      </c>
      <c r="D51" s="133">
        <v>51</v>
      </c>
      <c r="E51" s="133">
        <v>23</v>
      </c>
      <c r="F51" s="133">
        <v>3</v>
      </c>
      <c r="G51" s="133">
        <v>7</v>
      </c>
      <c r="H51" s="133">
        <v>32</v>
      </c>
      <c r="K51" s="54"/>
      <c r="L51" s="54"/>
    </row>
    <row r="52" spans="2:12" s="41" customFormat="1" ht="13.5" customHeight="1">
      <c r="B52" s="90">
        <v>49</v>
      </c>
      <c r="C52" s="92" t="s">
        <v>24</v>
      </c>
      <c r="D52" s="133">
        <v>67</v>
      </c>
      <c r="E52" s="133">
        <v>22</v>
      </c>
      <c r="F52" s="133">
        <v>3</v>
      </c>
      <c r="G52" s="133">
        <v>3</v>
      </c>
      <c r="H52" s="133">
        <v>28</v>
      </c>
      <c r="K52" s="54"/>
      <c r="L52" s="54"/>
    </row>
    <row r="53" spans="2:12" s="41" customFormat="1" ht="13.5" customHeight="1">
      <c r="B53" s="90">
        <v>50</v>
      </c>
      <c r="C53" s="92" t="s">
        <v>15</v>
      </c>
      <c r="D53" s="133">
        <v>57</v>
      </c>
      <c r="E53" s="133">
        <v>14</v>
      </c>
      <c r="F53" s="133">
        <v>3</v>
      </c>
      <c r="G53" s="133">
        <v>5</v>
      </c>
      <c r="H53" s="133">
        <v>23</v>
      </c>
      <c r="K53" s="54"/>
      <c r="L53" s="54"/>
    </row>
    <row r="54" spans="2:12" s="41" customFormat="1" ht="13.5" customHeight="1">
      <c r="B54" s="90">
        <v>51</v>
      </c>
      <c r="C54" s="92" t="s">
        <v>43</v>
      </c>
      <c r="D54" s="133">
        <v>79</v>
      </c>
      <c r="E54" s="133">
        <v>29</v>
      </c>
      <c r="F54" s="133">
        <v>4</v>
      </c>
      <c r="G54" s="133">
        <v>7</v>
      </c>
      <c r="H54" s="133">
        <v>26</v>
      </c>
      <c r="K54" s="54"/>
      <c r="L54" s="54"/>
    </row>
    <row r="55" spans="2:12" s="41" customFormat="1" ht="13.5" customHeight="1">
      <c r="B55" s="90">
        <v>52</v>
      </c>
      <c r="C55" s="92" t="s">
        <v>5</v>
      </c>
      <c r="D55" s="133">
        <v>90</v>
      </c>
      <c r="E55" s="133">
        <v>34</v>
      </c>
      <c r="F55" s="133">
        <v>2</v>
      </c>
      <c r="G55" s="133">
        <v>3</v>
      </c>
      <c r="H55" s="133">
        <v>32</v>
      </c>
      <c r="K55" s="54"/>
      <c r="L55" s="54"/>
    </row>
    <row r="56" spans="2:12" s="41" customFormat="1" ht="13.5" customHeight="1">
      <c r="B56" s="90">
        <v>53</v>
      </c>
      <c r="C56" s="92" t="s">
        <v>20</v>
      </c>
      <c r="D56" s="133">
        <v>28</v>
      </c>
      <c r="E56" s="133">
        <v>14</v>
      </c>
      <c r="F56" s="133">
        <v>1</v>
      </c>
      <c r="G56" s="133">
        <v>1</v>
      </c>
      <c r="H56" s="133">
        <v>10</v>
      </c>
      <c r="K56" s="54"/>
      <c r="L56" s="54"/>
    </row>
    <row r="57" spans="2:12" s="41" customFormat="1" ht="13.5" customHeight="1">
      <c r="B57" s="90">
        <v>54</v>
      </c>
      <c r="C57" s="92" t="s">
        <v>25</v>
      </c>
      <c r="D57" s="133">
        <v>52</v>
      </c>
      <c r="E57" s="133">
        <v>17</v>
      </c>
      <c r="F57" s="133">
        <v>3</v>
      </c>
      <c r="G57" s="133">
        <v>2</v>
      </c>
      <c r="H57" s="133">
        <v>22</v>
      </c>
      <c r="K57" s="54"/>
      <c r="L57" s="54"/>
    </row>
    <row r="58" spans="2:12" s="41" customFormat="1" ht="13.5" customHeight="1">
      <c r="B58" s="90">
        <v>55</v>
      </c>
      <c r="C58" s="92" t="s">
        <v>16</v>
      </c>
      <c r="D58" s="133">
        <v>73</v>
      </c>
      <c r="E58" s="133">
        <v>21</v>
      </c>
      <c r="F58" s="133">
        <v>3</v>
      </c>
      <c r="G58" s="133">
        <v>2</v>
      </c>
      <c r="H58" s="133">
        <v>33</v>
      </c>
      <c r="K58" s="54"/>
      <c r="L58" s="54"/>
    </row>
    <row r="59" spans="2:12" s="41" customFormat="1" ht="13.5" customHeight="1">
      <c r="B59" s="90">
        <v>56</v>
      </c>
      <c r="C59" s="92" t="s">
        <v>10</v>
      </c>
      <c r="D59" s="133">
        <v>32</v>
      </c>
      <c r="E59" s="133">
        <v>14</v>
      </c>
      <c r="F59" s="133">
        <v>1</v>
      </c>
      <c r="G59" s="133">
        <v>1</v>
      </c>
      <c r="H59" s="133">
        <v>22</v>
      </c>
      <c r="K59" s="54"/>
      <c r="L59" s="54"/>
    </row>
    <row r="60" spans="2:12" s="41" customFormat="1" ht="13.5" customHeight="1">
      <c r="B60" s="90">
        <v>57</v>
      </c>
      <c r="C60" s="92" t="s">
        <v>44</v>
      </c>
      <c r="D60" s="133">
        <v>33</v>
      </c>
      <c r="E60" s="133">
        <v>14</v>
      </c>
      <c r="F60" s="133">
        <v>1</v>
      </c>
      <c r="G60" s="133">
        <v>2</v>
      </c>
      <c r="H60" s="133">
        <v>11</v>
      </c>
      <c r="K60" s="54"/>
      <c r="L60" s="54"/>
    </row>
    <row r="61" spans="2:12" s="41" customFormat="1" ht="13.5" customHeight="1">
      <c r="B61" s="90">
        <v>58</v>
      </c>
      <c r="C61" s="92" t="s">
        <v>26</v>
      </c>
      <c r="D61" s="133">
        <v>50</v>
      </c>
      <c r="E61" s="133">
        <v>11</v>
      </c>
      <c r="F61" s="133">
        <v>3</v>
      </c>
      <c r="G61" s="133">
        <v>4</v>
      </c>
      <c r="H61" s="133">
        <v>21</v>
      </c>
      <c r="K61" s="54"/>
      <c r="L61" s="54"/>
    </row>
    <row r="62" spans="2:12" s="41" customFormat="1" ht="13.5" customHeight="1">
      <c r="B62" s="90">
        <v>59</v>
      </c>
      <c r="C62" s="92" t="s">
        <v>21</v>
      </c>
      <c r="D62" s="133">
        <v>267</v>
      </c>
      <c r="E62" s="133">
        <v>105</v>
      </c>
      <c r="F62" s="133">
        <v>8</v>
      </c>
      <c r="G62" s="133">
        <v>10</v>
      </c>
      <c r="H62" s="133">
        <v>105</v>
      </c>
      <c r="K62" s="54"/>
      <c r="L62" s="54"/>
    </row>
    <row r="63" spans="2:12" s="41" customFormat="1" ht="13.5" customHeight="1">
      <c r="B63" s="90">
        <v>60</v>
      </c>
      <c r="C63" s="92" t="s">
        <v>45</v>
      </c>
      <c r="D63" s="133">
        <v>32</v>
      </c>
      <c r="E63" s="133">
        <v>7</v>
      </c>
      <c r="F63" s="133">
        <v>3</v>
      </c>
      <c r="G63" s="133">
        <v>3</v>
      </c>
      <c r="H63" s="133">
        <v>5</v>
      </c>
      <c r="K63" s="54"/>
      <c r="L63" s="54"/>
    </row>
    <row r="64" spans="2:12" s="41" customFormat="1" ht="13.5" customHeight="1">
      <c r="B64" s="90">
        <v>61</v>
      </c>
      <c r="C64" s="92" t="s">
        <v>17</v>
      </c>
      <c r="D64" s="133">
        <v>22</v>
      </c>
      <c r="E64" s="133">
        <v>8</v>
      </c>
      <c r="F64" s="133">
        <v>2</v>
      </c>
      <c r="G64" s="133">
        <v>1</v>
      </c>
      <c r="H64" s="133">
        <v>14</v>
      </c>
      <c r="K64" s="54"/>
      <c r="L64" s="54"/>
    </row>
    <row r="65" spans="2:12" s="41" customFormat="1" ht="13.5" customHeight="1">
      <c r="B65" s="90">
        <v>62</v>
      </c>
      <c r="C65" s="92" t="s">
        <v>18</v>
      </c>
      <c r="D65" s="133">
        <v>37</v>
      </c>
      <c r="E65" s="133">
        <v>10</v>
      </c>
      <c r="F65" s="133">
        <v>1</v>
      </c>
      <c r="G65" s="133">
        <v>1</v>
      </c>
      <c r="H65" s="133">
        <v>14</v>
      </c>
      <c r="K65" s="54"/>
      <c r="L65" s="54"/>
    </row>
    <row r="66" spans="2:12" s="41" customFormat="1" ht="13.5" customHeight="1">
      <c r="B66" s="90">
        <v>63</v>
      </c>
      <c r="C66" s="92" t="s">
        <v>27</v>
      </c>
      <c r="D66" s="133">
        <v>37</v>
      </c>
      <c r="E66" s="133">
        <v>18</v>
      </c>
      <c r="F66" s="133">
        <v>4</v>
      </c>
      <c r="G66" s="133">
        <v>4</v>
      </c>
      <c r="H66" s="133">
        <v>14</v>
      </c>
      <c r="K66" s="54"/>
      <c r="L66" s="54"/>
    </row>
    <row r="67" spans="2:12" s="41" customFormat="1" ht="13.5" customHeight="1">
      <c r="B67" s="90">
        <v>64</v>
      </c>
      <c r="C67" s="92" t="s">
        <v>46</v>
      </c>
      <c r="D67" s="133">
        <v>31</v>
      </c>
      <c r="E67" s="133">
        <v>6</v>
      </c>
      <c r="F67" s="133">
        <v>3</v>
      </c>
      <c r="G67" s="133">
        <v>2</v>
      </c>
      <c r="H67" s="133">
        <v>8</v>
      </c>
      <c r="K67" s="54"/>
      <c r="L67" s="54"/>
    </row>
    <row r="68" spans="2:12" s="41" customFormat="1" ht="13.5" customHeight="1">
      <c r="B68" s="90">
        <v>65</v>
      </c>
      <c r="C68" s="92" t="s">
        <v>11</v>
      </c>
      <c r="D68" s="133">
        <v>16</v>
      </c>
      <c r="E68" s="133">
        <v>3</v>
      </c>
      <c r="F68" s="133">
        <v>1</v>
      </c>
      <c r="G68" s="133">
        <v>1</v>
      </c>
      <c r="H68" s="133">
        <v>6</v>
      </c>
      <c r="K68" s="54"/>
      <c r="L68" s="54"/>
    </row>
    <row r="69" spans="2:12" s="41" customFormat="1" ht="13.5" customHeight="1">
      <c r="B69" s="90">
        <v>66</v>
      </c>
      <c r="C69" s="92" t="s">
        <v>6</v>
      </c>
      <c r="D69" s="133">
        <v>0</v>
      </c>
      <c r="E69" s="133">
        <v>0</v>
      </c>
      <c r="F69" s="133">
        <v>0</v>
      </c>
      <c r="G69" s="133">
        <v>0</v>
      </c>
      <c r="H69" s="133">
        <v>0</v>
      </c>
      <c r="K69" s="54"/>
      <c r="L69" s="54"/>
    </row>
    <row r="70" spans="2:12" s="41" customFormat="1" ht="13.5" customHeight="1">
      <c r="B70" s="90">
        <v>67</v>
      </c>
      <c r="C70" s="92" t="s">
        <v>7</v>
      </c>
      <c r="D70" s="133">
        <v>5</v>
      </c>
      <c r="E70" s="133">
        <v>2</v>
      </c>
      <c r="F70" s="133">
        <v>0</v>
      </c>
      <c r="G70" s="133">
        <v>0</v>
      </c>
      <c r="H70" s="133">
        <v>1</v>
      </c>
      <c r="K70" s="54"/>
      <c r="L70" s="54"/>
    </row>
    <row r="71" spans="2:12" s="41" customFormat="1" ht="13.5" customHeight="1">
      <c r="B71" s="90">
        <v>68</v>
      </c>
      <c r="C71" s="92" t="s">
        <v>47</v>
      </c>
      <c r="D71" s="133">
        <v>8</v>
      </c>
      <c r="E71" s="133">
        <v>3</v>
      </c>
      <c r="F71" s="133">
        <v>2</v>
      </c>
      <c r="G71" s="133">
        <v>2</v>
      </c>
      <c r="H71" s="133">
        <v>3</v>
      </c>
      <c r="K71" s="54"/>
      <c r="L71" s="54"/>
    </row>
    <row r="72" spans="2:12" s="41" customFormat="1" ht="13.5" customHeight="1">
      <c r="B72" s="90">
        <v>69</v>
      </c>
      <c r="C72" s="92" t="s">
        <v>48</v>
      </c>
      <c r="D72" s="133">
        <v>15</v>
      </c>
      <c r="E72" s="133">
        <v>7</v>
      </c>
      <c r="F72" s="133">
        <v>1</v>
      </c>
      <c r="G72" s="133">
        <v>1</v>
      </c>
      <c r="H72" s="133">
        <v>15</v>
      </c>
      <c r="K72" s="54"/>
      <c r="L72" s="54"/>
    </row>
    <row r="73" spans="2:12" s="41" customFormat="1" ht="13.5" customHeight="1">
      <c r="B73" s="90">
        <v>70</v>
      </c>
      <c r="C73" s="92" t="s">
        <v>49</v>
      </c>
      <c r="D73" s="133">
        <v>5</v>
      </c>
      <c r="E73" s="133">
        <v>2</v>
      </c>
      <c r="F73" s="133">
        <v>0</v>
      </c>
      <c r="G73" s="133">
        <v>0</v>
      </c>
      <c r="H73" s="133">
        <v>1</v>
      </c>
      <c r="K73" s="54"/>
      <c r="L73" s="54"/>
    </row>
    <row r="74" spans="2:12" s="41" customFormat="1" ht="13.5" customHeight="1">
      <c r="B74" s="90">
        <v>71</v>
      </c>
      <c r="C74" s="92" t="s">
        <v>50</v>
      </c>
      <c r="D74" s="133">
        <v>9</v>
      </c>
      <c r="E74" s="133">
        <v>1</v>
      </c>
      <c r="F74" s="133">
        <v>1</v>
      </c>
      <c r="G74" s="133">
        <v>1</v>
      </c>
      <c r="H74" s="133">
        <v>1</v>
      </c>
      <c r="K74" s="54"/>
      <c r="L74" s="54"/>
    </row>
    <row r="75" spans="2:12" s="41" customFormat="1" ht="13.5" customHeight="1">
      <c r="B75" s="90">
        <v>72</v>
      </c>
      <c r="C75" s="92" t="s">
        <v>28</v>
      </c>
      <c r="D75" s="133">
        <v>3</v>
      </c>
      <c r="E75" s="133">
        <v>3</v>
      </c>
      <c r="F75" s="133">
        <v>0</v>
      </c>
      <c r="G75" s="133">
        <v>0</v>
      </c>
      <c r="H75" s="133">
        <v>2</v>
      </c>
      <c r="K75" s="54"/>
      <c r="L75" s="54"/>
    </row>
    <row r="76" spans="2:12" s="41" customFormat="1" ht="13.5" customHeight="1">
      <c r="B76" s="90">
        <v>73</v>
      </c>
      <c r="C76" s="92" t="s">
        <v>29</v>
      </c>
      <c r="D76" s="133">
        <v>5</v>
      </c>
      <c r="E76" s="133">
        <v>1</v>
      </c>
      <c r="F76" s="133">
        <v>0</v>
      </c>
      <c r="G76" s="133">
        <v>0</v>
      </c>
      <c r="H76" s="133">
        <v>2</v>
      </c>
      <c r="K76" s="54"/>
      <c r="L76" s="54"/>
    </row>
    <row r="77" spans="2:12" s="41" customFormat="1" ht="13.5" customHeight="1">
      <c r="B77" s="90">
        <v>74</v>
      </c>
      <c r="C77" s="92" t="s">
        <v>30</v>
      </c>
      <c r="D77" s="133">
        <v>3</v>
      </c>
      <c r="E77" s="133">
        <v>0</v>
      </c>
      <c r="F77" s="133">
        <v>0</v>
      </c>
      <c r="G77" s="133">
        <v>0</v>
      </c>
      <c r="H77" s="133">
        <v>0</v>
      </c>
      <c r="K77" s="54"/>
      <c r="L77" s="54"/>
    </row>
    <row r="78" spans="2:12" s="41" customFormat="1" ht="13.5" customHeight="1" thickBot="1">
      <c r="B78" s="90">
        <v>75</v>
      </c>
      <c r="C78" s="92" t="s">
        <v>106</v>
      </c>
      <c r="D78" s="133">
        <v>35</v>
      </c>
      <c r="E78" s="133">
        <v>7</v>
      </c>
      <c r="F78" s="133">
        <v>23</v>
      </c>
      <c r="G78" s="133">
        <v>22</v>
      </c>
      <c r="H78" s="133">
        <v>3</v>
      </c>
      <c r="K78" s="54"/>
      <c r="L78" s="54"/>
    </row>
    <row r="79" spans="2:12" s="41" customFormat="1" ht="13.5" customHeight="1" thickTop="1">
      <c r="B79" s="237" t="s">
        <v>1</v>
      </c>
      <c r="C79" s="238"/>
      <c r="D79" s="127">
        <f>SUM(D4,D29,D37:D78)</f>
        <v>5314</v>
      </c>
      <c r="E79" s="127">
        <f t="shared" ref="E79:H79" si="0">SUM(E4,E29,E37:E78)</f>
        <v>1796</v>
      </c>
      <c r="F79" s="127">
        <f t="shared" si="0"/>
        <v>263</v>
      </c>
      <c r="G79" s="127">
        <f t="shared" si="0"/>
        <v>296</v>
      </c>
      <c r="H79" s="127">
        <f t="shared" si="0"/>
        <v>2257</v>
      </c>
      <c r="K79" s="54"/>
      <c r="L79" s="54"/>
    </row>
    <row r="80" spans="2:12" s="41" customFormat="1" ht="13.5" customHeight="1">
      <c r="B80" s="91" t="s">
        <v>201</v>
      </c>
      <c r="K80" s="54"/>
      <c r="L80" s="54"/>
    </row>
    <row r="81" spans="2:12" s="41" customFormat="1" ht="13.5" customHeight="1">
      <c r="B81" s="150" t="s">
        <v>194</v>
      </c>
      <c r="K81" s="54"/>
      <c r="L81" s="54"/>
    </row>
    <row r="82" spans="2:12" s="41" customFormat="1" ht="13.5" customHeight="1">
      <c r="B82" s="95" t="s">
        <v>131</v>
      </c>
      <c r="K82" s="54"/>
      <c r="L82" s="54"/>
    </row>
    <row r="85" spans="2:12">
      <c r="D85" s="147"/>
    </row>
    <row r="89" spans="2:12">
      <c r="D89" s="22"/>
      <c r="E89" s="22"/>
      <c r="F89" s="22"/>
      <c r="G89" s="22"/>
      <c r="H89" s="22"/>
    </row>
  </sheetData>
  <mergeCells count="1">
    <mergeCell ref="B79:C79"/>
  </mergeCells>
  <phoneticPr fontId="3"/>
  <pageMargins left="0.47244094488188981" right="0.23622047244094491" top="0.43307086614173229" bottom="0.31496062992125984" header="0.31496062992125984" footer="0.19685039370078741"/>
  <pageSetup paperSize="8" scale="74" fitToHeight="0" orientation="landscape" r:id="rId1"/>
  <headerFooter>
    <oddHeader>&amp;R&amp;"ＭＳ 明朝,標準"&amp;12 2-17.在宅医療に係る分析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24</vt:i4>
      </vt:variant>
    </vt:vector>
  </HeadingPairs>
  <TitlesOfParts>
    <vt:vector size="43" baseType="lpstr">
      <vt:lpstr>年齢階層別_在宅(医科)</vt:lpstr>
      <vt:lpstr>要介護度別_在宅(医科)</vt:lpstr>
      <vt:lpstr>男女別_在宅(医科)</vt:lpstr>
      <vt:lpstr>市区町村別_在宅(医科)</vt:lpstr>
      <vt:lpstr>市区町村別_在宅患者割合(医科)グラフ</vt:lpstr>
      <vt:lpstr>市区町村別_在宅患者割合(医科)MAP</vt:lpstr>
      <vt:lpstr>市区町村別_訪問診療患者割合(医科)グラフ</vt:lpstr>
      <vt:lpstr>年齢階層別_在宅(歯科)</vt:lpstr>
      <vt:lpstr>要介護度別_在宅(歯科)</vt:lpstr>
      <vt:lpstr>男女別_在宅(歯科)</vt:lpstr>
      <vt:lpstr>市区町村別_在宅(歯科)</vt:lpstr>
      <vt:lpstr>市区町村別_在宅患者割合(歯科)グラフ</vt:lpstr>
      <vt:lpstr>市区町村別_在宅患者割合(歯科)MAP</vt:lpstr>
      <vt:lpstr>市区町村別_訪問診療患者割合(歯科)グラフ</vt:lpstr>
      <vt:lpstr>在宅患者の疾病傾向</vt:lpstr>
      <vt:lpstr>市区町村別_在宅患者の疾病傾向(医療費)</vt:lpstr>
      <vt:lpstr>市区町村別_在宅患者の疾病傾向(患者数)</vt:lpstr>
      <vt:lpstr>市区町村別_在宅患者の疾病傾向(一人当たり医療費)</vt:lpstr>
      <vt:lpstr>市区町村別_医療機関数</vt:lpstr>
      <vt:lpstr>在宅患者の疾病傾向!Print_Area</vt:lpstr>
      <vt:lpstr>市区町村別_医療機関数!Print_Area</vt:lpstr>
      <vt:lpstr>'市区町村別_在宅(医科)'!Print_Area</vt:lpstr>
      <vt:lpstr>'市区町村別_在宅(歯科)'!Print_Area</vt:lpstr>
      <vt:lpstr>'市区町村別_在宅患者の疾病傾向(医療費)'!Print_Area</vt:lpstr>
      <vt:lpstr>'市区町村別_在宅患者の疾病傾向(一人当たり医療費)'!Print_Area</vt:lpstr>
      <vt:lpstr>'市区町村別_在宅患者の疾病傾向(患者数)'!Print_Area</vt:lpstr>
      <vt:lpstr>'市区町村別_在宅患者割合(医科)MAP'!Print_Area</vt:lpstr>
      <vt:lpstr>'市区町村別_在宅患者割合(医科)グラフ'!Print_Area</vt:lpstr>
      <vt:lpstr>'市区町村別_在宅患者割合(歯科)MAP'!Print_Area</vt:lpstr>
      <vt:lpstr>'市区町村別_在宅患者割合(歯科)グラフ'!Print_Area</vt:lpstr>
      <vt:lpstr>'市区町村別_訪問診療患者割合(医科)グラフ'!Print_Area</vt:lpstr>
      <vt:lpstr>'市区町村別_訪問診療患者割合(歯科)グラフ'!Print_Area</vt:lpstr>
      <vt:lpstr>'男女別_在宅(医科)'!Print_Area</vt:lpstr>
      <vt:lpstr>'男女別_在宅(歯科)'!Print_Area</vt:lpstr>
      <vt:lpstr>'年齢階層別_在宅(医科)'!Print_Area</vt:lpstr>
      <vt:lpstr>'年齢階層別_在宅(歯科)'!Print_Area</vt:lpstr>
      <vt:lpstr>'要介護度別_在宅(医科)'!Print_Area</vt:lpstr>
      <vt:lpstr>'要介護度別_在宅(歯科)'!Print_Area</vt:lpstr>
      <vt:lpstr>'市区町村別_在宅(医科)'!Print_Titles</vt:lpstr>
      <vt:lpstr>'市区町村別_在宅(歯科)'!Print_Titles</vt:lpstr>
      <vt:lpstr>'市区町村別_在宅患者の疾病傾向(医療費)'!Print_Titles</vt:lpstr>
      <vt:lpstr>'市区町村別_在宅患者の疾病傾向(一人当たり医療費)'!Print_Titles</vt:lpstr>
      <vt:lpstr>'市区町村別_在宅患者の疾病傾向(患者数)'!Print_Titles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lastModifiedBy/>
  <cp:revision/>
  <dcterms:created xsi:type="dcterms:W3CDTF">2024-10-15T07:51:00Z</dcterms:created>
  <dcterms:modified xsi:type="dcterms:W3CDTF">2025-03-14T00:58:53Z</dcterms:modified>
  <cp:category/>
  <cp:contentStatus/>
  <dc:language/>
  <cp:version/>
</cp:coreProperties>
</file>