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defaultThemeVersion="124226"/>
  <xr:revisionPtr revIDLastSave="0" documentId="13_ncr:1_{1A4C6CA0-43F0-4800-B752-07AF60989B35}" xr6:coauthVersionLast="36" xr6:coauthVersionMax="36" xr10:uidLastSave="{00000000-0000-0000-0000-000000000000}"/>
  <bookViews>
    <workbookView xWindow="0" yWindow="0" windowWidth="16440" windowHeight="11340" tabRatio="870" xr2:uid="{00000000-000D-0000-FFFF-FFFF00000000}"/>
  </bookViews>
  <sheets>
    <sheet name="年齢階層別_普及率(金額)" sheetId="49" r:id="rId1"/>
    <sheet name="男女別_普及率(金額)" sheetId="90" r:id="rId2"/>
    <sheet name="年齢階層別_普及率(数量)" sheetId="50" r:id="rId3"/>
    <sheet name="男女別_普及率(数量)" sheetId="92" r:id="rId4"/>
    <sheet name="市区町村別_普及率" sheetId="19" r:id="rId5"/>
    <sheet name="市区町村別_普及率(金額)グラフ" sheetId="61" r:id="rId6"/>
    <sheet name="市区町村別_普及率(金額)MAP" sheetId="65" r:id="rId7"/>
    <sheet name="市区町村別_普及率(数量)グラフ" sheetId="62" r:id="rId8"/>
    <sheet name="市区町村別_普及率(数量)MAP" sheetId="66" r:id="rId9"/>
    <sheet name="ポテンシャル(金額)" sheetId="55" r:id="rId10"/>
    <sheet name="市区町村別_ポテンシャル(金額)" sheetId="58" r:id="rId11"/>
    <sheet name="ポテンシャル(数量)" sheetId="56" r:id="rId12"/>
    <sheet name="市区町村別_ポテンシャル(数量)" sheetId="59" r:id="rId13"/>
    <sheet name="市区町村別_ポテンシャル(数量)グラフ" sheetId="60" r:id="rId14"/>
  </sheets>
  <definedNames>
    <definedName name="_xlnm._FilterDatabase" localSheetId="4" hidden="1">市区町村別_普及率!$B$1:$G$80</definedName>
    <definedName name="_xlnm._FilterDatabase" localSheetId="6" hidden="1">'市区町村別_普及率(金額)MAP'!$A$6:$Q$6</definedName>
    <definedName name="_xlnm._FilterDatabase" localSheetId="8" hidden="1">'市区町村別_普及率(数量)MAP'!$A$6:$Q$6</definedName>
    <definedName name="_Order1" hidden="1">255</definedName>
    <definedName name="_xlnm.Print_Area" localSheetId="9">'ポテンシャル(金額)'!$A$1:$P$29</definedName>
    <definedName name="_xlnm.Print_Area" localSheetId="11">'ポテンシャル(数量)'!$A$1:$U$32</definedName>
    <definedName name="_xlnm.Print_Area" localSheetId="10">'市区町村別_ポテンシャル(金額)'!$A$1:$L$79</definedName>
    <definedName name="_xlnm.Print_Area" localSheetId="12">'市区町村別_ポテンシャル(数量)'!$A$1:$N$79</definedName>
    <definedName name="_xlnm.Print_Area" localSheetId="13">'市区町村別_ポテンシャル(数量)グラフ'!$A$1:$R$78</definedName>
    <definedName name="_xlnm.Print_Area" localSheetId="4">市区町村別_普及率!$A$1:$H$80</definedName>
    <definedName name="_xlnm.Print_Area" localSheetId="6">'市区町村別_普及率(金額)MAP'!$A$1:$O$84</definedName>
    <definedName name="_xlnm.Print_Area" localSheetId="5">'市区町村別_普及率(金額)グラフ'!$A$1:$R$78</definedName>
    <definedName name="_xlnm.Print_Area" localSheetId="8">'市区町村別_普及率(数量)MAP'!$A$1:$O$84</definedName>
    <definedName name="_xlnm.Print_Area" localSheetId="7">'市区町村別_普及率(数量)グラフ'!$A$1:$R$78</definedName>
    <definedName name="_xlnm.Print_Area" localSheetId="1">'男女別_普及率(金額)'!$A$1:$J$14</definedName>
    <definedName name="_xlnm.Print_Area" localSheetId="3">'男女別_普及率(数量)'!$A$1:$J$13</definedName>
    <definedName name="_xlnm.Print_Area" localSheetId="0">'年齢階層別_普及率(金額)'!$A$1:$P$64</definedName>
    <definedName name="_xlnm.Print_Area" localSheetId="2">'年齢階層別_普及率(数量)'!$A$1:$P$62</definedName>
    <definedName name="_xlnm.Print_Titles" localSheetId="10">'市区町村別_ポテンシャル(金額)'!$1:$4</definedName>
    <definedName name="_xlnm.Print_Titles" localSheetId="12">'市区町村別_ポテンシャル(数量)'!$1:$4</definedName>
    <definedName name="_xlnm.Print_Titles" localSheetId="4">市区町村別_普及率!$1:$5</definedName>
  </definedNames>
  <calcPr calcId="191029"/>
</workbook>
</file>

<file path=xl/calcChain.xml><?xml version="1.0" encoding="utf-8"?>
<calcChain xmlns="http://schemas.openxmlformats.org/spreadsheetml/2006/main">
  <c r="F80" i="19" l="1"/>
  <c r="H5" i="59" l="1"/>
  <c r="H76" i="59"/>
  <c r="G76" i="59" s="1"/>
  <c r="E76" i="59" s="1"/>
  <c r="H9" i="59"/>
  <c r="G9" i="59" s="1"/>
  <c r="H78" i="59"/>
  <c r="L78" i="59" s="1"/>
  <c r="H77" i="59"/>
  <c r="G77" i="59" s="1"/>
  <c r="E77" i="59" s="1"/>
  <c r="H75" i="59"/>
  <c r="G75" i="59" s="1"/>
  <c r="E75" i="59" s="1"/>
  <c r="H74" i="59"/>
  <c r="L74" i="59" s="1"/>
  <c r="H73" i="59"/>
  <c r="G73" i="59" s="1"/>
  <c r="E73" i="59" s="1"/>
  <c r="H72" i="59"/>
  <c r="G72" i="59" s="1"/>
  <c r="E72" i="59" s="1"/>
  <c r="H71" i="59"/>
  <c r="G71" i="59" s="1"/>
  <c r="E71" i="59" s="1"/>
  <c r="H70" i="59"/>
  <c r="G70" i="59"/>
  <c r="E70" i="59" s="1"/>
  <c r="H69" i="59"/>
  <c r="G69" i="59" s="1"/>
  <c r="E69" i="59" s="1"/>
  <c r="H68" i="59"/>
  <c r="G68" i="59" s="1"/>
  <c r="E68" i="59" s="1"/>
  <c r="H67" i="59"/>
  <c r="G67" i="59" s="1"/>
  <c r="E67" i="59" s="1"/>
  <c r="H66" i="59"/>
  <c r="N66" i="59" s="1"/>
  <c r="H65" i="59"/>
  <c r="G65" i="59" s="1"/>
  <c r="E65" i="59" s="1"/>
  <c r="H64" i="59"/>
  <c r="G64" i="59" s="1"/>
  <c r="E64" i="59" s="1"/>
  <c r="H63" i="59"/>
  <c r="G63" i="59" s="1"/>
  <c r="E63" i="59" s="1"/>
  <c r="H62" i="59"/>
  <c r="G62" i="59" s="1"/>
  <c r="E62" i="59" s="1"/>
  <c r="H61" i="59"/>
  <c r="G61" i="59" s="1"/>
  <c r="E61" i="59" s="1"/>
  <c r="H60" i="59"/>
  <c r="G60" i="59" s="1"/>
  <c r="E60" i="59" s="1"/>
  <c r="H59" i="59"/>
  <c r="G59" i="59" s="1"/>
  <c r="E59" i="59" s="1"/>
  <c r="H58" i="59"/>
  <c r="G58" i="59" s="1"/>
  <c r="E58" i="59" s="1"/>
  <c r="H57" i="59"/>
  <c r="G57" i="59" s="1"/>
  <c r="E57" i="59" s="1"/>
  <c r="H56" i="59"/>
  <c r="G56" i="59" s="1"/>
  <c r="E56" i="59" s="1"/>
  <c r="H55" i="59"/>
  <c r="G55" i="59" s="1"/>
  <c r="E55" i="59" s="1"/>
  <c r="H54" i="59"/>
  <c r="N54" i="59" s="1"/>
  <c r="H53" i="59"/>
  <c r="G53" i="59" s="1"/>
  <c r="E53" i="59" s="1"/>
  <c r="H52" i="59"/>
  <c r="G52" i="59"/>
  <c r="E52" i="59" s="1"/>
  <c r="H51" i="59"/>
  <c r="G51" i="59" s="1"/>
  <c r="E51" i="59" s="1"/>
  <c r="H50" i="59"/>
  <c r="N50" i="59" s="1"/>
  <c r="H49" i="59"/>
  <c r="G49" i="59" s="1"/>
  <c r="E49" i="59" s="1"/>
  <c r="H48" i="59"/>
  <c r="G48" i="59" s="1"/>
  <c r="E48" i="59" s="1"/>
  <c r="H47" i="59"/>
  <c r="G47" i="59" s="1"/>
  <c r="E47" i="59" s="1"/>
  <c r="H46" i="59"/>
  <c r="G46" i="59"/>
  <c r="E46" i="59" s="1"/>
  <c r="H45" i="59"/>
  <c r="G45" i="59" s="1"/>
  <c r="E45" i="59" s="1"/>
  <c r="H44" i="59"/>
  <c r="G44" i="59" s="1"/>
  <c r="E44" i="59" s="1"/>
  <c r="H43" i="59"/>
  <c r="G43" i="59" s="1"/>
  <c r="E43" i="59" s="1"/>
  <c r="H42" i="59"/>
  <c r="G42" i="59"/>
  <c r="E42" i="59" s="1"/>
  <c r="H41" i="59"/>
  <c r="G41" i="59" s="1"/>
  <c r="E41" i="59" s="1"/>
  <c r="H40" i="59"/>
  <c r="G40" i="59" s="1"/>
  <c r="E40" i="59" s="1"/>
  <c r="H39" i="59"/>
  <c r="G39" i="59" s="1"/>
  <c r="E39" i="59" s="1"/>
  <c r="H38" i="59"/>
  <c r="G38" i="59" s="1"/>
  <c r="E38" i="59" s="1"/>
  <c r="H37" i="59"/>
  <c r="G37" i="59" s="1"/>
  <c r="E37" i="59" s="1"/>
  <c r="H36" i="59"/>
  <c r="G36" i="59" s="1"/>
  <c r="E36" i="59" s="1"/>
  <c r="H35" i="59"/>
  <c r="G35" i="59" s="1"/>
  <c r="E35" i="59" s="1"/>
  <c r="H34" i="59"/>
  <c r="G34" i="59" s="1"/>
  <c r="E34" i="59" s="1"/>
  <c r="H33" i="59"/>
  <c r="G33" i="59" s="1"/>
  <c r="E33" i="59" s="1"/>
  <c r="H32" i="59"/>
  <c r="G32" i="59" s="1"/>
  <c r="E32" i="59" s="1"/>
  <c r="H31" i="59"/>
  <c r="H30" i="59"/>
  <c r="H29" i="59"/>
  <c r="G29" i="59" s="1"/>
  <c r="E29" i="59" s="1"/>
  <c r="H28" i="59"/>
  <c r="G28" i="59" s="1"/>
  <c r="E28" i="59" s="1"/>
  <c r="H27" i="59"/>
  <c r="G27" i="59" s="1"/>
  <c r="E27" i="59" s="1"/>
  <c r="H26" i="59"/>
  <c r="G26" i="59" s="1"/>
  <c r="E26" i="59" s="1"/>
  <c r="H25" i="59"/>
  <c r="G25" i="59" s="1"/>
  <c r="E25" i="59" s="1"/>
  <c r="H24" i="59"/>
  <c r="G24" i="59" s="1"/>
  <c r="E24" i="59" s="1"/>
  <c r="H23" i="59"/>
  <c r="G23" i="59" s="1"/>
  <c r="E23" i="59" s="1"/>
  <c r="H22" i="59"/>
  <c r="G22" i="59" s="1"/>
  <c r="E22" i="59" s="1"/>
  <c r="H21" i="59"/>
  <c r="G21" i="59" s="1"/>
  <c r="E21" i="59" s="1"/>
  <c r="H20" i="59"/>
  <c r="G20" i="59" s="1"/>
  <c r="E20" i="59" s="1"/>
  <c r="H19" i="59"/>
  <c r="G19" i="59" s="1"/>
  <c r="E19" i="59" s="1"/>
  <c r="H18" i="59"/>
  <c r="G18" i="59" s="1"/>
  <c r="E18" i="59" s="1"/>
  <c r="H17" i="59"/>
  <c r="G17" i="59" s="1"/>
  <c r="E17" i="59" s="1"/>
  <c r="H16" i="59"/>
  <c r="G16" i="59" s="1"/>
  <c r="E16" i="59" s="1"/>
  <c r="H15" i="59"/>
  <c r="G15" i="59" s="1"/>
  <c r="E15" i="59" s="1"/>
  <c r="H14" i="59"/>
  <c r="G14" i="59" s="1"/>
  <c r="E14" i="59" s="1"/>
  <c r="H13" i="59"/>
  <c r="G13" i="59" s="1"/>
  <c r="E13" i="59" s="1"/>
  <c r="H12" i="59"/>
  <c r="G12" i="59" s="1"/>
  <c r="E12" i="59" s="1"/>
  <c r="H11" i="59"/>
  <c r="G11" i="59" s="1"/>
  <c r="E11" i="59" s="1"/>
  <c r="H10" i="59"/>
  <c r="G10" i="59" s="1"/>
  <c r="E10" i="59" s="1"/>
  <c r="H8" i="59"/>
  <c r="G8" i="59" s="1"/>
  <c r="E8" i="59" s="1"/>
  <c r="H7" i="59"/>
  <c r="G7" i="59" s="1"/>
  <c r="E7" i="59" s="1"/>
  <c r="H6" i="59"/>
  <c r="G6" i="59"/>
  <c r="H22" i="58"/>
  <c r="G22" i="58" s="1"/>
  <c r="E22" i="58" s="1"/>
  <c r="H5" i="58"/>
  <c r="H78" i="58"/>
  <c r="G78" i="58" s="1"/>
  <c r="E78" i="58" s="1"/>
  <c r="H77" i="58"/>
  <c r="G77" i="58" s="1"/>
  <c r="E77" i="58" s="1"/>
  <c r="H76" i="58"/>
  <c r="G76" i="58" s="1"/>
  <c r="E76" i="58" s="1"/>
  <c r="H75" i="58"/>
  <c r="G75" i="58" s="1"/>
  <c r="E75" i="58" s="1"/>
  <c r="H74" i="58"/>
  <c r="G74" i="58" s="1"/>
  <c r="E74" i="58" s="1"/>
  <c r="H73" i="58"/>
  <c r="G73" i="58" s="1"/>
  <c r="E73" i="58" s="1"/>
  <c r="H72" i="58"/>
  <c r="G72" i="58" s="1"/>
  <c r="E72" i="58" s="1"/>
  <c r="H71" i="58"/>
  <c r="G71" i="58" s="1"/>
  <c r="E71" i="58" s="1"/>
  <c r="H70" i="58"/>
  <c r="G70" i="58"/>
  <c r="E70" i="58" s="1"/>
  <c r="H69" i="58"/>
  <c r="G69" i="58" s="1"/>
  <c r="E69" i="58" s="1"/>
  <c r="H68" i="58"/>
  <c r="G68" i="58" s="1"/>
  <c r="E68" i="58" s="1"/>
  <c r="H67" i="58"/>
  <c r="G67" i="58" s="1"/>
  <c r="E67" i="58" s="1"/>
  <c r="H66" i="58"/>
  <c r="G66" i="58" s="1"/>
  <c r="E66" i="58" s="1"/>
  <c r="H65" i="58"/>
  <c r="G65" i="58" s="1"/>
  <c r="E65" i="58" s="1"/>
  <c r="H64" i="58"/>
  <c r="G64" i="58" s="1"/>
  <c r="E64" i="58" s="1"/>
  <c r="H63" i="58"/>
  <c r="G63" i="58" s="1"/>
  <c r="E63" i="58" s="1"/>
  <c r="H62" i="58"/>
  <c r="G62" i="58"/>
  <c r="E62" i="58" s="1"/>
  <c r="H61" i="58"/>
  <c r="G61" i="58" s="1"/>
  <c r="E61" i="58" s="1"/>
  <c r="H60" i="58"/>
  <c r="G60" i="58" s="1"/>
  <c r="E60" i="58" s="1"/>
  <c r="H59" i="58"/>
  <c r="G59" i="58" s="1"/>
  <c r="E59" i="58" s="1"/>
  <c r="H58" i="58"/>
  <c r="G58" i="58" s="1"/>
  <c r="E58" i="58" s="1"/>
  <c r="H57" i="58"/>
  <c r="G57" i="58" s="1"/>
  <c r="E57" i="58" s="1"/>
  <c r="H56" i="58"/>
  <c r="G56" i="58" s="1"/>
  <c r="E56" i="58" s="1"/>
  <c r="H55" i="58"/>
  <c r="G55" i="58" s="1"/>
  <c r="E55" i="58" s="1"/>
  <c r="H54" i="58"/>
  <c r="G54" i="58" s="1"/>
  <c r="E54" i="58" s="1"/>
  <c r="H53" i="58"/>
  <c r="G53" i="58" s="1"/>
  <c r="E53" i="58" s="1"/>
  <c r="H52" i="58"/>
  <c r="G52" i="58" s="1"/>
  <c r="E52" i="58" s="1"/>
  <c r="H51" i="58"/>
  <c r="G51" i="58" s="1"/>
  <c r="E51" i="58" s="1"/>
  <c r="H50" i="58"/>
  <c r="G50" i="58" s="1"/>
  <c r="E50" i="58" s="1"/>
  <c r="H49" i="58"/>
  <c r="G49" i="58" s="1"/>
  <c r="E49" i="58" s="1"/>
  <c r="H48" i="58"/>
  <c r="G48" i="58" s="1"/>
  <c r="E48" i="58" s="1"/>
  <c r="H47" i="58"/>
  <c r="G47" i="58" s="1"/>
  <c r="E47" i="58" s="1"/>
  <c r="H46" i="58"/>
  <c r="G46" i="58" s="1"/>
  <c r="E46" i="58" s="1"/>
  <c r="H45" i="58"/>
  <c r="G45" i="58" s="1"/>
  <c r="E45" i="58" s="1"/>
  <c r="H44" i="58"/>
  <c r="G44" i="58" s="1"/>
  <c r="E44" i="58" s="1"/>
  <c r="H43" i="58"/>
  <c r="G43" i="58" s="1"/>
  <c r="E43" i="58" s="1"/>
  <c r="H42" i="58"/>
  <c r="G42" i="58"/>
  <c r="E42" i="58" s="1"/>
  <c r="H41" i="58"/>
  <c r="G41" i="58" s="1"/>
  <c r="E41" i="58" s="1"/>
  <c r="H40" i="58"/>
  <c r="G40" i="58" s="1"/>
  <c r="E40" i="58" s="1"/>
  <c r="H39" i="58"/>
  <c r="G39" i="58" s="1"/>
  <c r="E39" i="58" s="1"/>
  <c r="H38" i="58"/>
  <c r="G38" i="58" s="1"/>
  <c r="E38" i="58" s="1"/>
  <c r="H37" i="58"/>
  <c r="G37" i="58" s="1"/>
  <c r="E37" i="58" s="1"/>
  <c r="H36" i="58"/>
  <c r="G36" i="58" s="1"/>
  <c r="E36" i="58" s="1"/>
  <c r="H35" i="58"/>
  <c r="G35" i="58" s="1"/>
  <c r="E35" i="58" s="1"/>
  <c r="H34" i="58"/>
  <c r="G34" i="58" s="1"/>
  <c r="E34" i="58" s="1"/>
  <c r="H33" i="58"/>
  <c r="G33" i="58" s="1"/>
  <c r="E33" i="58" s="1"/>
  <c r="H32" i="58"/>
  <c r="G32" i="58" s="1"/>
  <c r="E32" i="58" s="1"/>
  <c r="H31" i="58"/>
  <c r="H30" i="58"/>
  <c r="G30" i="58"/>
  <c r="H29" i="58"/>
  <c r="G29" i="58" s="1"/>
  <c r="E29" i="58" s="1"/>
  <c r="H28" i="58"/>
  <c r="G28" i="58" s="1"/>
  <c r="E28" i="58" s="1"/>
  <c r="H27" i="58"/>
  <c r="G27" i="58" s="1"/>
  <c r="E27" i="58" s="1"/>
  <c r="H26" i="58"/>
  <c r="G26" i="58" s="1"/>
  <c r="E26" i="58" s="1"/>
  <c r="H25" i="58"/>
  <c r="G25" i="58" s="1"/>
  <c r="E25" i="58" s="1"/>
  <c r="H24" i="58"/>
  <c r="G24" i="58" s="1"/>
  <c r="E24" i="58" s="1"/>
  <c r="H23" i="58"/>
  <c r="G23" i="58" s="1"/>
  <c r="E23" i="58" s="1"/>
  <c r="H21" i="58"/>
  <c r="G21" i="58" s="1"/>
  <c r="E21" i="58" s="1"/>
  <c r="H20" i="58"/>
  <c r="G20" i="58" s="1"/>
  <c r="E20" i="58" s="1"/>
  <c r="H19" i="58"/>
  <c r="G19" i="58" s="1"/>
  <c r="E19" i="58" s="1"/>
  <c r="H18" i="58"/>
  <c r="G18" i="58" s="1"/>
  <c r="E18" i="58" s="1"/>
  <c r="H17" i="58"/>
  <c r="G17" i="58" s="1"/>
  <c r="E17" i="58" s="1"/>
  <c r="H16" i="58"/>
  <c r="G16" i="58" s="1"/>
  <c r="E16" i="58" s="1"/>
  <c r="H15" i="58"/>
  <c r="G15" i="58" s="1"/>
  <c r="E15" i="58" s="1"/>
  <c r="H14" i="58"/>
  <c r="G14" i="58" s="1"/>
  <c r="E14" i="58" s="1"/>
  <c r="H13" i="58"/>
  <c r="G13" i="58" s="1"/>
  <c r="E13" i="58" s="1"/>
  <c r="H12" i="58"/>
  <c r="G12" i="58" s="1"/>
  <c r="E12" i="58" s="1"/>
  <c r="H11" i="58"/>
  <c r="G11" i="58" s="1"/>
  <c r="E11" i="58" s="1"/>
  <c r="H10" i="58"/>
  <c r="G10" i="58" s="1"/>
  <c r="E10" i="58" s="1"/>
  <c r="H9" i="58"/>
  <c r="G9" i="58" s="1"/>
  <c r="E9" i="58" s="1"/>
  <c r="H8" i="58"/>
  <c r="G8" i="58" s="1"/>
  <c r="E8" i="58" s="1"/>
  <c r="H7" i="58"/>
  <c r="G7" i="58" s="1"/>
  <c r="E7" i="58" s="1"/>
  <c r="H6" i="58"/>
  <c r="G5" i="58"/>
  <c r="N77" i="59"/>
  <c r="N76" i="59"/>
  <c r="M76" i="59"/>
  <c r="L76" i="59"/>
  <c r="N75" i="59"/>
  <c r="M75" i="59"/>
  <c r="L75" i="59"/>
  <c r="M74" i="59"/>
  <c r="N73" i="59"/>
  <c r="N72" i="59"/>
  <c r="N70" i="59"/>
  <c r="M70" i="59"/>
  <c r="L70" i="59"/>
  <c r="M69" i="59"/>
  <c r="M66" i="59"/>
  <c r="M64" i="59"/>
  <c r="L64" i="59"/>
  <c r="N63" i="59"/>
  <c r="M63" i="59"/>
  <c r="L63" i="59"/>
  <c r="N62" i="59"/>
  <c r="N57" i="59"/>
  <c r="N56" i="59"/>
  <c r="M56" i="59"/>
  <c r="L56" i="59"/>
  <c r="M54" i="59"/>
  <c r="L54" i="59"/>
  <c r="N53" i="59"/>
  <c r="N52" i="59"/>
  <c r="M52" i="59"/>
  <c r="L52" i="59"/>
  <c r="M51" i="59"/>
  <c r="L50" i="59"/>
  <c r="N49" i="59"/>
  <c r="N48" i="59"/>
  <c r="M48" i="59"/>
  <c r="L48" i="59"/>
  <c r="N47" i="59"/>
  <c r="M47" i="59"/>
  <c r="L47" i="59"/>
  <c r="N46" i="59"/>
  <c r="M46" i="59"/>
  <c r="L46" i="59"/>
  <c r="N44" i="59"/>
  <c r="N43" i="59"/>
  <c r="M43" i="59"/>
  <c r="L43" i="59"/>
  <c r="N42" i="59"/>
  <c r="M42" i="59"/>
  <c r="L42" i="59"/>
  <c r="L40" i="59"/>
  <c r="M39" i="59"/>
  <c r="L39" i="59"/>
  <c r="N38" i="59"/>
  <c r="N37" i="59"/>
  <c r="M37" i="59"/>
  <c r="L37" i="59"/>
  <c r="N34" i="59"/>
  <c r="M34" i="59"/>
  <c r="N33" i="59"/>
  <c r="N30" i="59"/>
  <c r="M30" i="59"/>
  <c r="L30" i="59"/>
  <c r="N29" i="59"/>
  <c r="L28" i="59"/>
  <c r="N25" i="59"/>
  <c r="N24" i="59"/>
  <c r="M24" i="59"/>
  <c r="L24" i="59"/>
  <c r="L22" i="59"/>
  <c r="N19" i="59"/>
  <c r="M19" i="59"/>
  <c r="L19" i="59"/>
  <c r="M18" i="59"/>
  <c r="L18" i="59"/>
  <c r="L16" i="59"/>
  <c r="N15" i="59"/>
  <c r="M15" i="59"/>
  <c r="N13" i="59"/>
  <c r="M13" i="59"/>
  <c r="L13" i="59"/>
  <c r="N12" i="59"/>
  <c r="N10" i="59"/>
  <c r="N8" i="59"/>
  <c r="M8" i="59"/>
  <c r="L8" i="59"/>
  <c r="N6" i="59"/>
  <c r="M6" i="59"/>
  <c r="L6" i="59"/>
  <c r="V7" i="19"/>
  <c r="V6" i="19"/>
  <c r="R7" i="19"/>
  <c r="R6" i="19"/>
  <c r="L51" i="59" l="1"/>
  <c r="M67" i="59"/>
  <c r="M72" i="59"/>
  <c r="N78" i="59"/>
  <c r="L55" i="59"/>
  <c r="N35" i="59"/>
  <c r="N55" i="59"/>
  <c r="M61" i="59"/>
  <c r="L35" i="59"/>
  <c r="L61" i="59"/>
  <c r="N61" i="59"/>
  <c r="M22" i="59"/>
  <c r="N18" i="59"/>
  <c r="N22" i="59"/>
  <c r="M29" i="59"/>
  <c r="L34" i="59"/>
  <c r="M50" i="59"/>
  <c r="L72" i="59"/>
  <c r="M78" i="59"/>
  <c r="G54" i="59"/>
  <c r="E54" i="59" s="1"/>
  <c r="L7" i="59"/>
  <c r="N9" i="59"/>
  <c r="L20" i="59"/>
  <c r="M23" i="59"/>
  <c r="N27" i="59"/>
  <c r="N39" i="59"/>
  <c r="N51" i="59"/>
  <c r="L66" i="59"/>
  <c r="G66" i="59"/>
  <c r="E66" i="59" s="1"/>
  <c r="L26" i="59"/>
  <c r="M7" i="59"/>
  <c r="N14" i="59"/>
  <c r="M20" i="59"/>
  <c r="L38" i="59"/>
  <c r="M5" i="59"/>
  <c r="N7" i="59"/>
  <c r="L11" i="59"/>
  <c r="L15" i="59"/>
  <c r="N20" i="59"/>
  <c r="L29" i="59"/>
  <c r="L32" i="59"/>
  <c r="M35" i="59"/>
  <c r="M38" i="59"/>
  <c r="M44" i="59"/>
  <c r="M55" i="59"/>
  <c r="M59" i="59"/>
  <c r="M71" i="59"/>
  <c r="N74" i="59"/>
  <c r="L77" i="59"/>
  <c r="M31" i="59"/>
  <c r="G78" i="59"/>
  <c r="E78" i="59" s="1"/>
  <c r="G74" i="59"/>
  <c r="E74" i="59" s="1"/>
  <c r="G50" i="59"/>
  <c r="E50" i="59" s="1"/>
  <c r="M40" i="59"/>
  <c r="L60" i="59"/>
  <c r="N64" i="59"/>
  <c r="L68" i="59"/>
  <c r="M77" i="59"/>
  <c r="L36" i="59"/>
  <c r="M45" i="59"/>
  <c r="N11" i="59"/>
  <c r="M16" i="59"/>
  <c r="L21" i="59"/>
  <c r="M26" i="59"/>
  <c r="L31" i="59"/>
  <c r="M36" i="59"/>
  <c r="L12" i="59"/>
  <c r="N16" i="59"/>
  <c r="M21" i="59"/>
  <c r="N26" i="59"/>
  <c r="N36" i="59"/>
  <c r="N40" i="59"/>
  <c r="L53" i="59"/>
  <c r="M60" i="59"/>
  <c r="N65" i="59"/>
  <c r="M68" i="59"/>
  <c r="G31" i="59"/>
  <c r="M11" i="59"/>
  <c r="N59" i="59"/>
  <c r="N69" i="59"/>
  <c r="E6" i="59"/>
  <c r="M12" i="59"/>
  <c r="N17" i="59"/>
  <c r="N21" i="59"/>
  <c r="L27" i="59"/>
  <c r="N31" i="59"/>
  <c r="L44" i="59"/>
  <c r="M53" i="59"/>
  <c r="N58" i="59"/>
  <c r="N60" i="59"/>
  <c r="N68" i="59"/>
  <c r="G30" i="59"/>
  <c r="M27" i="59"/>
  <c r="L59" i="59"/>
  <c r="L69" i="59"/>
  <c r="L5" i="59"/>
  <c r="G31" i="58"/>
  <c r="E5" i="58"/>
  <c r="E30" i="58"/>
  <c r="G6" i="58"/>
  <c r="N23" i="59"/>
  <c r="M32" i="59"/>
  <c r="N41" i="59"/>
  <c r="N45" i="59"/>
  <c r="N67" i="59"/>
  <c r="N71" i="59"/>
  <c r="N28" i="59"/>
  <c r="N32" i="59"/>
  <c r="L10" i="59"/>
  <c r="L58" i="59"/>
  <c r="L62" i="59"/>
  <c r="G5" i="59"/>
  <c r="M28" i="59"/>
  <c r="L14" i="59"/>
  <c r="M10" i="59"/>
  <c r="M14" i="59"/>
  <c r="L23" i="59"/>
  <c r="L45" i="59"/>
  <c r="M58" i="59"/>
  <c r="M62" i="59"/>
  <c r="L67" i="59"/>
  <c r="L71" i="59"/>
  <c r="N5" i="59"/>
  <c r="E9" i="59"/>
  <c r="L9" i="59"/>
  <c r="L33" i="59"/>
  <c r="L41" i="59"/>
  <c r="L57" i="59"/>
  <c r="L65" i="59"/>
  <c r="L73" i="59"/>
  <c r="L17" i="59"/>
  <c r="L25" i="59"/>
  <c r="L49" i="59"/>
  <c r="M9" i="59"/>
  <c r="M17" i="59"/>
  <c r="M25" i="59"/>
  <c r="M33" i="59"/>
  <c r="M41" i="59"/>
  <c r="M49" i="59"/>
  <c r="M57" i="59"/>
  <c r="M65" i="59"/>
  <c r="M73" i="59"/>
  <c r="E30" i="59" l="1"/>
  <c r="E5" i="59"/>
  <c r="E31" i="59"/>
  <c r="E6" i="58"/>
  <c r="E31" i="58"/>
  <c r="AE5" i="59"/>
  <c r="AE6" i="59"/>
  <c r="I13" i="92" l="1"/>
  <c r="J12" i="92"/>
  <c r="I12" i="92"/>
  <c r="J11" i="92"/>
  <c r="I11" i="92"/>
  <c r="J10" i="92"/>
  <c r="I10" i="92"/>
  <c r="J9" i="92"/>
  <c r="I9" i="92"/>
  <c r="J8" i="92"/>
  <c r="I8" i="92"/>
  <c r="J7" i="92"/>
  <c r="I7" i="92"/>
  <c r="J6" i="92"/>
  <c r="I6" i="92"/>
  <c r="I5" i="92"/>
  <c r="J12" i="90" l="1"/>
  <c r="J11" i="90"/>
  <c r="J10" i="90"/>
  <c r="J9" i="90"/>
  <c r="J8" i="90"/>
  <c r="J7" i="90"/>
  <c r="J6" i="90"/>
  <c r="I14" i="90"/>
  <c r="I13" i="90"/>
  <c r="I12" i="90"/>
  <c r="I11" i="90"/>
  <c r="I10" i="90"/>
  <c r="I9" i="90"/>
  <c r="I8" i="90"/>
  <c r="I7" i="90"/>
  <c r="I6" i="90"/>
  <c r="I5" i="90"/>
  <c r="AJ78" i="59" l="1"/>
  <c r="AJ6" i="59"/>
  <c r="AJ7" i="59"/>
  <c r="AJ8" i="59"/>
  <c r="AJ9" i="59"/>
  <c r="AJ10" i="59"/>
  <c r="AJ11" i="59"/>
  <c r="AJ12" i="59"/>
  <c r="AJ13" i="59"/>
  <c r="AJ14" i="59"/>
  <c r="AJ15" i="59"/>
  <c r="AJ16" i="59"/>
  <c r="AJ17" i="59"/>
  <c r="AJ18" i="59"/>
  <c r="AJ19" i="59"/>
  <c r="AJ20" i="59"/>
  <c r="AJ21" i="59"/>
  <c r="AJ22" i="59"/>
  <c r="AJ23" i="59"/>
  <c r="AJ24" i="59"/>
  <c r="AJ25" i="59"/>
  <c r="AJ26" i="59"/>
  <c r="AJ27" i="59"/>
  <c r="AJ28" i="59"/>
  <c r="AJ29" i="59"/>
  <c r="AJ30" i="59"/>
  <c r="AJ31" i="59"/>
  <c r="AJ32" i="59"/>
  <c r="AJ33" i="59"/>
  <c r="AJ34" i="59"/>
  <c r="AJ35" i="59"/>
  <c r="AJ36" i="59"/>
  <c r="AJ37" i="59"/>
  <c r="AJ38" i="59"/>
  <c r="AJ39" i="59"/>
  <c r="AJ40" i="59"/>
  <c r="AJ41" i="59"/>
  <c r="AJ42" i="59"/>
  <c r="AJ43" i="59"/>
  <c r="AJ44" i="59"/>
  <c r="AJ45" i="59"/>
  <c r="AJ46" i="59"/>
  <c r="AJ47" i="59"/>
  <c r="AJ48" i="59"/>
  <c r="AJ49" i="59"/>
  <c r="AJ50" i="59"/>
  <c r="AJ51" i="59"/>
  <c r="AJ52" i="59"/>
  <c r="AJ53" i="59"/>
  <c r="AJ54" i="59"/>
  <c r="AJ55" i="59"/>
  <c r="AJ56" i="59"/>
  <c r="AJ57" i="59"/>
  <c r="AJ58" i="59"/>
  <c r="AJ59" i="59"/>
  <c r="AJ60" i="59"/>
  <c r="AJ61" i="59"/>
  <c r="AJ62" i="59"/>
  <c r="AJ63" i="59"/>
  <c r="AJ64" i="59"/>
  <c r="AJ65" i="59"/>
  <c r="AJ66" i="59"/>
  <c r="AJ67" i="59"/>
  <c r="AJ68" i="59"/>
  <c r="AJ69" i="59"/>
  <c r="AJ70" i="59"/>
  <c r="AJ71" i="59"/>
  <c r="AJ72" i="59"/>
  <c r="AJ73" i="59"/>
  <c r="AJ74" i="59"/>
  <c r="AJ75" i="59"/>
  <c r="AJ76" i="59"/>
  <c r="AJ77" i="59"/>
  <c r="AJ5" i="59"/>
  <c r="AD7" i="19" l="1"/>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50" i="19"/>
  <c r="AA51" i="19"/>
  <c r="AA52" i="19"/>
  <c r="AA53" i="19"/>
  <c r="AA54" i="19"/>
  <c r="AA55" i="19"/>
  <c r="AA56" i="19"/>
  <c r="AA57" i="19"/>
  <c r="AA58" i="19"/>
  <c r="AA59" i="19"/>
  <c r="AA60" i="19"/>
  <c r="AA61" i="19"/>
  <c r="AA62" i="19"/>
  <c r="AA63" i="19"/>
  <c r="AA64" i="19"/>
  <c r="AA65" i="19"/>
  <c r="AA66" i="19"/>
  <c r="AA67" i="19"/>
  <c r="AA68" i="19"/>
  <c r="AA69" i="19"/>
  <c r="AA70" i="19"/>
  <c r="AA71" i="19"/>
  <c r="AA72" i="19"/>
  <c r="AA73" i="19"/>
  <c r="AA74" i="19"/>
  <c r="AA75" i="19"/>
  <c r="AA76" i="19"/>
  <c r="AA77" i="19"/>
  <c r="AA78" i="19"/>
  <c r="AA79" i="19"/>
  <c r="AD6" i="19"/>
  <c r="AA6" i="19"/>
  <c r="G80" i="19" l="1"/>
  <c r="U7" i="19" l="1"/>
  <c r="W7" i="19" s="1"/>
  <c r="X7" i="19" s="1"/>
  <c r="V8" i="19"/>
  <c r="V9" i="19"/>
  <c r="U9" i="19" s="1"/>
  <c r="W9" i="19" s="1"/>
  <c r="X9" i="19" s="1"/>
  <c r="V10" i="19"/>
  <c r="V11" i="19"/>
  <c r="U11" i="19" s="1"/>
  <c r="W11" i="19" s="1"/>
  <c r="X11" i="19" s="1"/>
  <c r="V12" i="19"/>
  <c r="V13" i="19"/>
  <c r="U13" i="19" s="1"/>
  <c r="W13" i="19" s="1"/>
  <c r="X13" i="19" s="1"/>
  <c r="V14" i="19"/>
  <c r="V15" i="19"/>
  <c r="U15" i="19" s="1"/>
  <c r="W15" i="19" s="1"/>
  <c r="X15" i="19" s="1"/>
  <c r="V16" i="19"/>
  <c r="V17" i="19"/>
  <c r="U17" i="19" s="1"/>
  <c r="W17" i="19" s="1"/>
  <c r="X17" i="19" s="1"/>
  <c r="V18" i="19"/>
  <c r="V19" i="19"/>
  <c r="U19" i="19" s="1"/>
  <c r="W19" i="19" s="1"/>
  <c r="X19" i="19" s="1"/>
  <c r="V20" i="19"/>
  <c r="V21" i="19"/>
  <c r="U21" i="19" s="1"/>
  <c r="W21" i="19" s="1"/>
  <c r="X21" i="19" s="1"/>
  <c r="V22" i="19"/>
  <c r="V23" i="19"/>
  <c r="U23" i="19" s="1"/>
  <c r="W23" i="19" s="1"/>
  <c r="X23" i="19" s="1"/>
  <c r="V24" i="19"/>
  <c r="V25" i="19"/>
  <c r="U25" i="19" s="1"/>
  <c r="W25" i="19" s="1"/>
  <c r="X25" i="19" s="1"/>
  <c r="V26" i="19"/>
  <c r="V27" i="19"/>
  <c r="U27" i="19" s="1"/>
  <c r="W27" i="19" s="1"/>
  <c r="X27" i="19" s="1"/>
  <c r="V28" i="19"/>
  <c r="V29" i="19"/>
  <c r="U29" i="19" s="1"/>
  <c r="W29" i="19" s="1"/>
  <c r="X29" i="19" s="1"/>
  <c r="V30" i="19"/>
  <c r="V31" i="19"/>
  <c r="U31" i="19" s="1"/>
  <c r="W31" i="19" s="1"/>
  <c r="X31" i="19" s="1"/>
  <c r="V32" i="19"/>
  <c r="V33" i="19"/>
  <c r="U33" i="19" s="1"/>
  <c r="W33" i="19" s="1"/>
  <c r="X33" i="19" s="1"/>
  <c r="V34" i="19"/>
  <c r="V35" i="19"/>
  <c r="U35" i="19" s="1"/>
  <c r="W35" i="19" s="1"/>
  <c r="X35" i="19" s="1"/>
  <c r="V36" i="19"/>
  <c r="V37" i="19"/>
  <c r="U37" i="19" s="1"/>
  <c r="W37" i="19" s="1"/>
  <c r="X37" i="19" s="1"/>
  <c r="V38" i="19"/>
  <c r="V39" i="19"/>
  <c r="U39" i="19" s="1"/>
  <c r="W39" i="19" s="1"/>
  <c r="X39" i="19" s="1"/>
  <c r="V40" i="19"/>
  <c r="V41" i="19"/>
  <c r="U41" i="19" s="1"/>
  <c r="W41" i="19" s="1"/>
  <c r="X41" i="19" s="1"/>
  <c r="V42" i="19"/>
  <c r="V43" i="19"/>
  <c r="U43" i="19" s="1"/>
  <c r="W43" i="19" s="1"/>
  <c r="X43" i="19" s="1"/>
  <c r="V44" i="19"/>
  <c r="V45" i="19"/>
  <c r="U45" i="19" s="1"/>
  <c r="W45" i="19" s="1"/>
  <c r="X45" i="19" s="1"/>
  <c r="V46" i="19"/>
  <c r="V47" i="19"/>
  <c r="U47" i="19" s="1"/>
  <c r="W47" i="19" s="1"/>
  <c r="X47" i="19" s="1"/>
  <c r="V48" i="19"/>
  <c r="V49" i="19"/>
  <c r="U49" i="19" s="1"/>
  <c r="W49" i="19" s="1"/>
  <c r="X49" i="19" s="1"/>
  <c r="V50" i="19"/>
  <c r="V51" i="19"/>
  <c r="U51" i="19" s="1"/>
  <c r="W51" i="19" s="1"/>
  <c r="X51" i="19" s="1"/>
  <c r="V52" i="19"/>
  <c r="V53" i="19"/>
  <c r="U53" i="19" s="1"/>
  <c r="W53" i="19" s="1"/>
  <c r="X53" i="19" s="1"/>
  <c r="V54" i="19"/>
  <c r="V55" i="19"/>
  <c r="U55" i="19" s="1"/>
  <c r="W55" i="19" s="1"/>
  <c r="X55" i="19" s="1"/>
  <c r="V56" i="19"/>
  <c r="V57" i="19"/>
  <c r="U57" i="19" s="1"/>
  <c r="W57" i="19" s="1"/>
  <c r="X57" i="19" s="1"/>
  <c r="V58" i="19"/>
  <c r="V59" i="19"/>
  <c r="U59" i="19" s="1"/>
  <c r="W59" i="19" s="1"/>
  <c r="X59" i="19" s="1"/>
  <c r="V60" i="19"/>
  <c r="V61" i="19"/>
  <c r="U61" i="19" s="1"/>
  <c r="W61" i="19" s="1"/>
  <c r="X61" i="19" s="1"/>
  <c r="V62" i="19"/>
  <c r="V63" i="19"/>
  <c r="U63" i="19" s="1"/>
  <c r="W63" i="19" s="1"/>
  <c r="X63" i="19" s="1"/>
  <c r="V64" i="19"/>
  <c r="V65" i="19"/>
  <c r="U65" i="19" s="1"/>
  <c r="W65" i="19" s="1"/>
  <c r="X65" i="19" s="1"/>
  <c r="V66" i="19"/>
  <c r="V67" i="19"/>
  <c r="U67" i="19" s="1"/>
  <c r="W67" i="19" s="1"/>
  <c r="X67" i="19" s="1"/>
  <c r="V68" i="19"/>
  <c r="V69" i="19"/>
  <c r="U69" i="19" s="1"/>
  <c r="W69" i="19" s="1"/>
  <c r="X69" i="19" s="1"/>
  <c r="V70" i="19"/>
  <c r="V71" i="19"/>
  <c r="U71" i="19" s="1"/>
  <c r="W71" i="19" s="1"/>
  <c r="X71" i="19" s="1"/>
  <c r="V72" i="19"/>
  <c r="V73" i="19"/>
  <c r="U73" i="19" s="1"/>
  <c r="W73" i="19" s="1"/>
  <c r="X73" i="19" s="1"/>
  <c r="V74" i="19"/>
  <c r="V75" i="19"/>
  <c r="U75" i="19" s="1"/>
  <c r="W75" i="19" s="1"/>
  <c r="X75" i="19" s="1"/>
  <c r="V76" i="19"/>
  <c r="V77" i="19"/>
  <c r="U77" i="19" s="1"/>
  <c r="W77" i="19" s="1"/>
  <c r="X77" i="19" s="1"/>
  <c r="V78" i="19"/>
  <c r="V79" i="19"/>
  <c r="U79" i="19" s="1"/>
  <c r="W79" i="19" s="1"/>
  <c r="X79" i="19" s="1"/>
  <c r="U6" i="19"/>
  <c r="W6" i="19" s="1"/>
  <c r="X6" i="19" s="1"/>
  <c r="Q7" i="19"/>
  <c r="S7" i="19" s="1"/>
  <c r="T7" i="19" s="1"/>
  <c r="R8" i="19"/>
  <c r="R9" i="19"/>
  <c r="Q9" i="19" s="1"/>
  <c r="S9" i="19" s="1"/>
  <c r="T9" i="19" s="1"/>
  <c r="R10" i="19"/>
  <c r="R11" i="19"/>
  <c r="Q11" i="19" s="1"/>
  <c r="S11" i="19" s="1"/>
  <c r="T11" i="19" s="1"/>
  <c r="R12" i="19"/>
  <c r="R13" i="19"/>
  <c r="Q13" i="19" s="1"/>
  <c r="S13" i="19" s="1"/>
  <c r="T13" i="19" s="1"/>
  <c r="R14" i="19"/>
  <c r="R15" i="19"/>
  <c r="Q15" i="19" s="1"/>
  <c r="S15" i="19" s="1"/>
  <c r="T15" i="19" s="1"/>
  <c r="R16" i="19"/>
  <c r="R17" i="19"/>
  <c r="Q17" i="19" s="1"/>
  <c r="S17" i="19" s="1"/>
  <c r="T17" i="19" s="1"/>
  <c r="R18" i="19"/>
  <c r="R19" i="19"/>
  <c r="Q19" i="19" s="1"/>
  <c r="S19" i="19" s="1"/>
  <c r="T19" i="19" s="1"/>
  <c r="R20" i="19"/>
  <c r="R21" i="19"/>
  <c r="Q21" i="19" s="1"/>
  <c r="S21" i="19" s="1"/>
  <c r="T21" i="19" s="1"/>
  <c r="R22" i="19"/>
  <c r="R23" i="19"/>
  <c r="Q23" i="19" s="1"/>
  <c r="S23" i="19" s="1"/>
  <c r="T23" i="19" s="1"/>
  <c r="R24" i="19"/>
  <c r="R25" i="19"/>
  <c r="Q25" i="19" s="1"/>
  <c r="S25" i="19" s="1"/>
  <c r="T25" i="19" s="1"/>
  <c r="R26" i="19"/>
  <c r="R27" i="19"/>
  <c r="Q27" i="19" s="1"/>
  <c r="S27" i="19" s="1"/>
  <c r="T27" i="19" s="1"/>
  <c r="R28" i="19"/>
  <c r="R29" i="19"/>
  <c r="Q29" i="19" s="1"/>
  <c r="S29" i="19" s="1"/>
  <c r="T29" i="19" s="1"/>
  <c r="R30" i="19"/>
  <c r="R31" i="19"/>
  <c r="Q31" i="19" s="1"/>
  <c r="S31" i="19" s="1"/>
  <c r="T31" i="19" s="1"/>
  <c r="R32" i="19"/>
  <c r="R33" i="19"/>
  <c r="Q33" i="19" s="1"/>
  <c r="S33" i="19" s="1"/>
  <c r="T33" i="19" s="1"/>
  <c r="R34" i="19"/>
  <c r="R35" i="19"/>
  <c r="Q35" i="19" s="1"/>
  <c r="S35" i="19" s="1"/>
  <c r="T35" i="19" s="1"/>
  <c r="R36" i="19"/>
  <c r="R37" i="19"/>
  <c r="Q37" i="19" s="1"/>
  <c r="S37" i="19" s="1"/>
  <c r="T37" i="19" s="1"/>
  <c r="R38" i="19"/>
  <c r="R39" i="19"/>
  <c r="Q39" i="19" s="1"/>
  <c r="S39" i="19" s="1"/>
  <c r="T39" i="19" s="1"/>
  <c r="R40" i="19"/>
  <c r="R41" i="19"/>
  <c r="Q41" i="19" s="1"/>
  <c r="S41" i="19" s="1"/>
  <c r="T41" i="19" s="1"/>
  <c r="R42" i="19"/>
  <c r="R43" i="19"/>
  <c r="Q43" i="19" s="1"/>
  <c r="S43" i="19" s="1"/>
  <c r="T43" i="19" s="1"/>
  <c r="R44" i="19"/>
  <c r="R45" i="19"/>
  <c r="Q45" i="19" s="1"/>
  <c r="S45" i="19" s="1"/>
  <c r="T45" i="19" s="1"/>
  <c r="R46" i="19"/>
  <c r="R47" i="19"/>
  <c r="Q47" i="19" s="1"/>
  <c r="S47" i="19" s="1"/>
  <c r="T47" i="19" s="1"/>
  <c r="R48" i="19"/>
  <c r="R49" i="19"/>
  <c r="Q49" i="19" s="1"/>
  <c r="S49" i="19" s="1"/>
  <c r="T49" i="19" s="1"/>
  <c r="R50" i="19"/>
  <c r="R51" i="19"/>
  <c r="Q51" i="19" s="1"/>
  <c r="S51" i="19" s="1"/>
  <c r="T51" i="19" s="1"/>
  <c r="R52" i="19"/>
  <c r="R53" i="19"/>
  <c r="Q53" i="19" s="1"/>
  <c r="S53" i="19" s="1"/>
  <c r="T53" i="19" s="1"/>
  <c r="R54" i="19"/>
  <c r="R55" i="19"/>
  <c r="Q55" i="19" s="1"/>
  <c r="S55" i="19" s="1"/>
  <c r="T55" i="19" s="1"/>
  <c r="R56" i="19"/>
  <c r="R57" i="19"/>
  <c r="Q57" i="19" s="1"/>
  <c r="S57" i="19" s="1"/>
  <c r="T57" i="19" s="1"/>
  <c r="R58" i="19"/>
  <c r="R59" i="19"/>
  <c r="Q59" i="19" s="1"/>
  <c r="S59" i="19" s="1"/>
  <c r="T59" i="19" s="1"/>
  <c r="R60" i="19"/>
  <c r="R61" i="19"/>
  <c r="Q61" i="19" s="1"/>
  <c r="S61" i="19" s="1"/>
  <c r="T61" i="19" s="1"/>
  <c r="R62" i="19"/>
  <c r="R63" i="19"/>
  <c r="Q63" i="19" s="1"/>
  <c r="S63" i="19" s="1"/>
  <c r="T63" i="19" s="1"/>
  <c r="R64" i="19"/>
  <c r="R65" i="19"/>
  <c r="Q65" i="19" s="1"/>
  <c r="S65" i="19" s="1"/>
  <c r="T65" i="19" s="1"/>
  <c r="R66" i="19"/>
  <c r="R67" i="19"/>
  <c r="Q67" i="19" s="1"/>
  <c r="S67" i="19" s="1"/>
  <c r="T67" i="19" s="1"/>
  <c r="R68" i="19"/>
  <c r="R69" i="19"/>
  <c r="Q69" i="19" s="1"/>
  <c r="S69" i="19" s="1"/>
  <c r="T69" i="19" s="1"/>
  <c r="R70" i="19"/>
  <c r="R71" i="19"/>
  <c r="Q71" i="19" s="1"/>
  <c r="S71" i="19" s="1"/>
  <c r="T71" i="19" s="1"/>
  <c r="R72" i="19"/>
  <c r="R73" i="19"/>
  <c r="Q73" i="19" s="1"/>
  <c r="S73" i="19" s="1"/>
  <c r="T73" i="19" s="1"/>
  <c r="R74" i="19"/>
  <c r="R75" i="19"/>
  <c r="Q75" i="19" s="1"/>
  <c r="S75" i="19" s="1"/>
  <c r="T75" i="19" s="1"/>
  <c r="R76" i="19"/>
  <c r="R77" i="19"/>
  <c r="Q77" i="19" s="1"/>
  <c r="S77" i="19" s="1"/>
  <c r="T77" i="19" s="1"/>
  <c r="R78" i="19"/>
  <c r="R79" i="19"/>
  <c r="Q79" i="19" s="1"/>
  <c r="S79" i="19" s="1"/>
  <c r="T79" i="19" s="1"/>
  <c r="Q6" i="19"/>
  <c r="S6" i="19" s="1"/>
  <c r="T6" i="19" s="1"/>
  <c r="Q64" i="19" l="1"/>
  <c r="S64" i="19" s="1"/>
  <c r="T64" i="19" s="1"/>
  <c r="Q48" i="19"/>
  <c r="S48" i="19" s="1"/>
  <c r="T48" i="19" s="1"/>
  <c r="Q28" i="19"/>
  <c r="S28" i="19" s="1"/>
  <c r="T28" i="19" s="1"/>
  <c r="Q12" i="19"/>
  <c r="S12" i="19" s="1"/>
  <c r="T12" i="19" s="1"/>
  <c r="U66" i="19"/>
  <c r="W66" i="19" s="1"/>
  <c r="X66" i="19" s="1"/>
  <c r="Q76" i="19"/>
  <c r="S76" i="19" s="1"/>
  <c r="T76" i="19" s="1"/>
  <c r="Q56" i="19"/>
  <c r="S56" i="19" s="1"/>
  <c r="T56" i="19" s="1"/>
  <c r="Q40" i="19"/>
  <c r="S40" i="19" s="1"/>
  <c r="T40" i="19" s="1"/>
  <c r="Q24" i="19"/>
  <c r="S24" i="19" s="1"/>
  <c r="T24" i="19" s="1"/>
  <c r="Q8" i="19"/>
  <c r="S8" i="19" s="1"/>
  <c r="T8" i="19" s="1"/>
  <c r="U58" i="19"/>
  <c r="W58" i="19" s="1"/>
  <c r="X58" i="19" s="1"/>
  <c r="U22" i="19"/>
  <c r="W22" i="19" s="1"/>
  <c r="X22" i="19" s="1"/>
  <c r="Q68" i="19"/>
  <c r="S68" i="19" s="1"/>
  <c r="T68" i="19" s="1"/>
  <c r="Q52" i="19"/>
  <c r="S52" i="19" s="1"/>
  <c r="T52" i="19" s="1"/>
  <c r="Q36" i="19"/>
  <c r="S36" i="19" s="1"/>
  <c r="T36" i="19" s="1"/>
  <c r="Q20" i="19"/>
  <c r="S20" i="19" s="1"/>
  <c r="T20" i="19" s="1"/>
  <c r="U78" i="19"/>
  <c r="W78" i="19" s="1"/>
  <c r="X78" i="19" s="1"/>
  <c r="U70" i="19"/>
  <c r="W70" i="19" s="1"/>
  <c r="X70" i="19" s="1"/>
  <c r="U54" i="19"/>
  <c r="W54" i="19" s="1"/>
  <c r="X54" i="19" s="1"/>
  <c r="U46" i="19"/>
  <c r="W46" i="19" s="1"/>
  <c r="X46" i="19" s="1"/>
  <c r="U38" i="19"/>
  <c r="W38" i="19" s="1"/>
  <c r="X38" i="19" s="1"/>
  <c r="U26" i="19"/>
  <c r="W26" i="19" s="1"/>
  <c r="X26" i="19" s="1"/>
  <c r="U14" i="19"/>
  <c r="W14" i="19" s="1"/>
  <c r="X14" i="19" s="1"/>
  <c r="Q78" i="19"/>
  <c r="S78" i="19" s="1"/>
  <c r="T78" i="19" s="1"/>
  <c r="Q74" i="19"/>
  <c r="S74" i="19" s="1"/>
  <c r="T74" i="19" s="1"/>
  <c r="Q70" i="19"/>
  <c r="S70" i="19" s="1"/>
  <c r="T70" i="19" s="1"/>
  <c r="Q66" i="19"/>
  <c r="S66" i="19" s="1"/>
  <c r="T66" i="19" s="1"/>
  <c r="Q62" i="19"/>
  <c r="S62" i="19" s="1"/>
  <c r="T62" i="19" s="1"/>
  <c r="Q58" i="19"/>
  <c r="S58" i="19" s="1"/>
  <c r="T58" i="19" s="1"/>
  <c r="Q54" i="19"/>
  <c r="S54" i="19" s="1"/>
  <c r="T54" i="19" s="1"/>
  <c r="Q50" i="19"/>
  <c r="S50" i="19" s="1"/>
  <c r="T50" i="19" s="1"/>
  <c r="Q46" i="19"/>
  <c r="S46" i="19" s="1"/>
  <c r="T46" i="19" s="1"/>
  <c r="Q42" i="19"/>
  <c r="S42" i="19" s="1"/>
  <c r="T42" i="19" s="1"/>
  <c r="Q38" i="19"/>
  <c r="S38" i="19" s="1"/>
  <c r="T38" i="19" s="1"/>
  <c r="Q34" i="19"/>
  <c r="S34" i="19" s="1"/>
  <c r="T34" i="19" s="1"/>
  <c r="Q30" i="19"/>
  <c r="S30" i="19" s="1"/>
  <c r="T30" i="19" s="1"/>
  <c r="Q26" i="19"/>
  <c r="S26" i="19" s="1"/>
  <c r="T26" i="19" s="1"/>
  <c r="Q22" i="19"/>
  <c r="S22" i="19" s="1"/>
  <c r="T22" i="19" s="1"/>
  <c r="Q18" i="19"/>
  <c r="S18" i="19" s="1"/>
  <c r="T18" i="19" s="1"/>
  <c r="Q14" i="19"/>
  <c r="S14" i="19" s="1"/>
  <c r="T14" i="19" s="1"/>
  <c r="Q10" i="19"/>
  <c r="S10" i="19" s="1"/>
  <c r="T10" i="19" s="1"/>
  <c r="U76" i="19"/>
  <c r="W76" i="19" s="1"/>
  <c r="X76" i="19" s="1"/>
  <c r="U72" i="19"/>
  <c r="W72" i="19" s="1"/>
  <c r="X72" i="19" s="1"/>
  <c r="U68" i="19"/>
  <c r="W68" i="19" s="1"/>
  <c r="X68" i="19" s="1"/>
  <c r="U64" i="19"/>
  <c r="W64" i="19" s="1"/>
  <c r="X64" i="19" s="1"/>
  <c r="U60" i="19"/>
  <c r="W60" i="19" s="1"/>
  <c r="X60" i="19" s="1"/>
  <c r="U56" i="19"/>
  <c r="W56" i="19" s="1"/>
  <c r="X56" i="19" s="1"/>
  <c r="U52" i="19"/>
  <c r="W52" i="19" s="1"/>
  <c r="X52" i="19" s="1"/>
  <c r="U48" i="19"/>
  <c r="W48" i="19" s="1"/>
  <c r="X48" i="19" s="1"/>
  <c r="U44" i="19"/>
  <c r="W44" i="19" s="1"/>
  <c r="X44" i="19" s="1"/>
  <c r="U40" i="19"/>
  <c r="W40" i="19" s="1"/>
  <c r="X40" i="19" s="1"/>
  <c r="U36" i="19"/>
  <c r="W36" i="19" s="1"/>
  <c r="X36" i="19" s="1"/>
  <c r="U32" i="19"/>
  <c r="W32" i="19" s="1"/>
  <c r="X32" i="19" s="1"/>
  <c r="U28" i="19"/>
  <c r="W28" i="19" s="1"/>
  <c r="X28" i="19" s="1"/>
  <c r="U24" i="19"/>
  <c r="W24" i="19" s="1"/>
  <c r="X24" i="19" s="1"/>
  <c r="U20" i="19"/>
  <c r="W20" i="19" s="1"/>
  <c r="X20" i="19" s="1"/>
  <c r="U16" i="19"/>
  <c r="W16" i="19" s="1"/>
  <c r="X16" i="19" s="1"/>
  <c r="U12" i="19"/>
  <c r="W12" i="19" s="1"/>
  <c r="X12" i="19" s="1"/>
  <c r="U8" i="19"/>
  <c r="W8" i="19" s="1"/>
  <c r="X8" i="19" s="1"/>
  <c r="Q72" i="19"/>
  <c r="S72" i="19" s="1"/>
  <c r="T72" i="19" s="1"/>
  <c r="Q60" i="19"/>
  <c r="S60" i="19" s="1"/>
  <c r="T60" i="19" s="1"/>
  <c r="Q44" i="19"/>
  <c r="S44" i="19" s="1"/>
  <c r="T44" i="19" s="1"/>
  <c r="Q32" i="19"/>
  <c r="S32" i="19" s="1"/>
  <c r="T32" i="19" s="1"/>
  <c r="Q16" i="19"/>
  <c r="S16" i="19" s="1"/>
  <c r="T16" i="19" s="1"/>
  <c r="U74" i="19"/>
  <c r="W74" i="19" s="1"/>
  <c r="X74" i="19" s="1"/>
  <c r="U62" i="19"/>
  <c r="W62" i="19" s="1"/>
  <c r="X62" i="19" s="1"/>
  <c r="U50" i="19"/>
  <c r="W50" i="19" s="1"/>
  <c r="X50" i="19" s="1"/>
  <c r="U42" i="19"/>
  <c r="W42" i="19" s="1"/>
  <c r="X42" i="19" s="1"/>
  <c r="U34" i="19"/>
  <c r="W34" i="19" s="1"/>
  <c r="X34" i="19" s="1"/>
  <c r="U30" i="19"/>
  <c r="W30" i="19" s="1"/>
  <c r="X30" i="19" s="1"/>
  <c r="U18" i="19"/>
  <c r="W18" i="19" s="1"/>
  <c r="X18" i="19" s="1"/>
  <c r="U10" i="19"/>
  <c r="W10" i="19" s="1"/>
  <c r="X10" i="19" s="1"/>
  <c r="N79" i="59" l="1"/>
  <c r="M79" i="59"/>
  <c r="L79" i="59"/>
  <c r="AE10" i="59" l="1"/>
  <c r="AD10" i="59" s="1"/>
  <c r="AF10" i="59" s="1"/>
  <c r="AG10" i="59" s="1"/>
  <c r="AE16" i="59"/>
  <c r="AD16" i="59" s="1"/>
  <c r="AF16" i="59" s="1"/>
  <c r="AG16" i="59" s="1"/>
  <c r="AE22" i="59"/>
  <c r="AD22" i="59" s="1"/>
  <c r="AF22" i="59" s="1"/>
  <c r="AG22" i="59" s="1"/>
  <c r="AE28" i="59"/>
  <c r="AD28" i="59" s="1"/>
  <c r="AF28" i="59" s="1"/>
  <c r="AG28" i="59" s="1"/>
  <c r="AE34" i="59"/>
  <c r="AD34" i="59" s="1"/>
  <c r="AF34" i="59" s="1"/>
  <c r="AG34" i="59" s="1"/>
  <c r="AE40" i="59"/>
  <c r="AD40" i="59" s="1"/>
  <c r="AF40" i="59" s="1"/>
  <c r="AG40" i="59" s="1"/>
  <c r="AE46" i="59"/>
  <c r="AD46" i="59" s="1"/>
  <c r="AF46" i="59" s="1"/>
  <c r="AG46" i="59" s="1"/>
  <c r="AE52" i="59"/>
  <c r="AD52" i="59" s="1"/>
  <c r="AF52" i="59" s="1"/>
  <c r="AG52" i="59" s="1"/>
  <c r="AE58" i="59"/>
  <c r="AD58" i="59" s="1"/>
  <c r="AF58" i="59" s="1"/>
  <c r="AG58" i="59" s="1"/>
  <c r="AE64" i="59"/>
  <c r="AD64" i="59" s="1"/>
  <c r="AF64" i="59" s="1"/>
  <c r="AG64" i="59" s="1"/>
  <c r="AE70" i="59"/>
  <c r="AD70" i="59" s="1"/>
  <c r="AF70" i="59" s="1"/>
  <c r="AG70" i="59" s="1"/>
  <c r="AE76" i="59"/>
  <c r="AD76" i="59" s="1"/>
  <c r="AF76" i="59" s="1"/>
  <c r="AG76" i="59" s="1"/>
  <c r="AE14" i="59"/>
  <c r="AD14" i="59" s="1"/>
  <c r="AF14" i="59" s="1"/>
  <c r="AG14" i="59" s="1"/>
  <c r="AE38" i="59"/>
  <c r="AD38" i="59" s="1"/>
  <c r="AF38" i="59" s="1"/>
  <c r="AG38" i="59" s="1"/>
  <c r="AE56" i="59"/>
  <c r="AD56" i="59" s="1"/>
  <c r="AF56" i="59" s="1"/>
  <c r="AG56" i="59" s="1"/>
  <c r="AE68" i="59"/>
  <c r="AD68" i="59" s="1"/>
  <c r="AF68" i="59" s="1"/>
  <c r="AG68" i="59" s="1"/>
  <c r="AD5" i="59"/>
  <c r="AF5" i="59" s="1"/>
  <c r="AG5" i="59" s="1"/>
  <c r="AE9" i="59"/>
  <c r="AE15" i="59"/>
  <c r="AE21" i="59"/>
  <c r="AE33" i="59"/>
  <c r="AE39" i="59"/>
  <c r="AE45" i="59"/>
  <c r="AE51" i="59"/>
  <c r="AE63" i="59"/>
  <c r="AE69" i="59"/>
  <c r="AE75" i="59"/>
  <c r="AE11" i="59"/>
  <c r="AE17" i="59"/>
  <c r="AE23" i="59"/>
  <c r="AE29" i="59"/>
  <c r="AE35" i="59"/>
  <c r="AE41" i="59"/>
  <c r="AE47" i="59"/>
  <c r="AE53" i="59"/>
  <c r="AE59" i="59"/>
  <c r="AE65" i="59"/>
  <c r="AE71" i="59"/>
  <c r="AE77" i="59"/>
  <c r="AE7" i="59"/>
  <c r="AE12" i="59"/>
  <c r="AD12" i="59" s="1"/>
  <c r="AF12" i="59" s="1"/>
  <c r="AG12" i="59" s="1"/>
  <c r="AE18" i="59"/>
  <c r="AD18" i="59" s="1"/>
  <c r="AF18" i="59" s="1"/>
  <c r="AG18" i="59" s="1"/>
  <c r="AE24" i="59"/>
  <c r="AD24" i="59" s="1"/>
  <c r="AF24" i="59" s="1"/>
  <c r="AG24" i="59" s="1"/>
  <c r="AE30" i="59"/>
  <c r="AD30" i="59" s="1"/>
  <c r="AF30" i="59" s="1"/>
  <c r="AG30" i="59" s="1"/>
  <c r="AE36" i="59"/>
  <c r="AD36" i="59" s="1"/>
  <c r="AF36" i="59" s="1"/>
  <c r="AG36" i="59" s="1"/>
  <c r="AE42" i="59"/>
  <c r="AD42" i="59" s="1"/>
  <c r="AF42" i="59" s="1"/>
  <c r="AG42" i="59" s="1"/>
  <c r="AE48" i="59"/>
  <c r="AD48" i="59" s="1"/>
  <c r="AF48" i="59" s="1"/>
  <c r="AG48" i="59" s="1"/>
  <c r="AE54" i="59"/>
  <c r="AD54" i="59" s="1"/>
  <c r="AF54" i="59" s="1"/>
  <c r="AG54" i="59" s="1"/>
  <c r="AE60" i="59"/>
  <c r="AD60" i="59" s="1"/>
  <c r="AF60" i="59" s="1"/>
  <c r="AG60" i="59" s="1"/>
  <c r="AE66" i="59"/>
  <c r="AD66" i="59" s="1"/>
  <c r="AF66" i="59" s="1"/>
  <c r="AG66" i="59" s="1"/>
  <c r="AE72" i="59"/>
  <c r="AD72" i="59" s="1"/>
  <c r="AF72" i="59" s="1"/>
  <c r="AG72" i="59" s="1"/>
  <c r="AE78" i="59"/>
  <c r="AD78" i="59" s="1"/>
  <c r="AF78" i="59" s="1"/>
  <c r="AG78" i="59" s="1"/>
  <c r="AE50" i="59"/>
  <c r="AD50" i="59" s="1"/>
  <c r="AF50" i="59" s="1"/>
  <c r="AG50" i="59" s="1"/>
  <c r="AE27" i="59"/>
  <c r="AE8" i="59"/>
  <c r="AD8" i="59" s="1"/>
  <c r="AF8" i="59" s="1"/>
  <c r="AG8" i="59" s="1"/>
  <c r="AE13" i="59"/>
  <c r="AE19" i="59"/>
  <c r="AE25" i="59"/>
  <c r="AE31" i="59"/>
  <c r="AE37" i="59"/>
  <c r="AE43" i="59"/>
  <c r="AE49" i="59"/>
  <c r="AE55" i="59"/>
  <c r="AE61" i="59"/>
  <c r="AE67" i="59"/>
  <c r="AE73" i="59"/>
  <c r="AE20" i="59"/>
  <c r="AD20" i="59" s="1"/>
  <c r="AF20" i="59" s="1"/>
  <c r="AG20" i="59" s="1"/>
  <c r="AE26" i="59"/>
  <c r="AD26" i="59" s="1"/>
  <c r="AF26" i="59" s="1"/>
  <c r="AG26" i="59" s="1"/>
  <c r="AE32" i="59"/>
  <c r="AD32" i="59" s="1"/>
  <c r="AF32" i="59" s="1"/>
  <c r="AG32" i="59" s="1"/>
  <c r="AE44" i="59"/>
  <c r="AD44" i="59" s="1"/>
  <c r="AF44" i="59" s="1"/>
  <c r="AG44" i="59" s="1"/>
  <c r="AE62" i="59"/>
  <c r="AD62" i="59" s="1"/>
  <c r="AF62" i="59" s="1"/>
  <c r="AG62" i="59" s="1"/>
  <c r="AE74" i="59"/>
  <c r="AD74" i="59" s="1"/>
  <c r="AF74" i="59" s="1"/>
  <c r="AG74" i="59" s="1"/>
  <c r="AE57" i="59"/>
  <c r="AI6" i="59"/>
  <c r="AK6" i="59" s="1"/>
  <c r="AI10" i="59"/>
  <c r="AK10" i="59" s="1"/>
  <c r="AI14" i="59"/>
  <c r="AK14" i="59" s="1"/>
  <c r="AI18" i="59"/>
  <c r="AK18" i="59" s="1"/>
  <c r="AI22" i="59"/>
  <c r="AK22" i="59" s="1"/>
  <c r="AI26" i="59"/>
  <c r="AK26" i="59" s="1"/>
  <c r="AI30" i="59"/>
  <c r="AK30" i="59" s="1"/>
  <c r="AI34" i="59"/>
  <c r="AK34" i="59" s="1"/>
  <c r="AI38" i="59"/>
  <c r="AK38" i="59" s="1"/>
  <c r="AI42" i="59"/>
  <c r="AK42" i="59" s="1"/>
  <c r="AI46" i="59"/>
  <c r="AK46" i="59" s="1"/>
  <c r="AI50" i="59"/>
  <c r="AK50" i="59" s="1"/>
  <c r="AI54" i="59"/>
  <c r="AK54" i="59" s="1"/>
  <c r="AI58" i="59"/>
  <c r="AK58" i="59" s="1"/>
  <c r="AI62" i="59"/>
  <c r="AK62" i="59" s="1"/>
  <c r="AI66" i="59"/>
  <c r="AK66" i="59" s="1"/>
  <c r="AI70" i="59"/>
  <c r="AK70" i="59" s="1"/>
  <c r="AI74" i="59"/>
  <c r="AK74" i="59" s="1"/>
  <c r="AI78" i="59"/>
  <c r="AK78" i="59" s="1"/>
  <c r="AI12" i="59"/>
  <c r="AK12" i="59" s="1"/>
  <c r="AI20" i="59"/>
  <c r="AK20" i="59" s="1"/>
  <c r="AI28" i="59"/>
  <c r="AK28" i="59" s="1"/>
  <c r="AI40" i="59"/>
  <c r="AK40" i="59" s="1"/>
  <c r="AI52" i="59"/>
  <c r="AK52" i="59" s="1"/>
  <c r="AI64" i="59"/>
  <c r="AK64" i="59" s="1"/>
  <c r="AI76" i="59"/>
  <c r="AK76" i="59" s="1"/>
  <c r="AI7" i="59"/>
  <c r="AK7" i="59" s="1"/>
  <c r="AI11" i="59"/>
  <c r="AK11" i="59" s="1"/>
  <c r="AI15" i="59"/>
  <c r="AK15" i="59" s="1"/>
  <c r="AI19" i="59"/>
  <c r="AK19" i="59" s="1"/>
  <c r="AI23" i="59"/>
  <c r="AK23" i="59" s="1"/>
  <c r="AI27" i="59"/>
  <c r="AK27" i="59" s="1"/>
  <c r="AI31" i="59"/>
  <c r="AK31" i="59" s="1"/>
  <c r="AI35" i="59"/>
  <c r="AK35" i="59" s="1"/>
  <c r="AI39" i="59"/>
  <c r="AK39" i="59" s="1"/>
  <c r="AI43" i="59"/>
  <c r="AK43" i="59" s="1"/>
  <c r="AI47" i="59"/>
  <c r="AK47" i="59" s="1"/>
  <c r="AI51" i="59"/>
  <c r="AK51" i="59" s="1"/>
  <c r="AI55" i="59"/>
  <c r="AK55" i="59" s="1"/>
  <c r="AI59" i="59"/>
  <c r="AK59" i="59" s="1"/>
  <c r="AI63" i="59"/>
  <c r="AK63" i="59" s="1"/>
  <c r="AI67" i="59"/>
  <c r="AK67" i="59" s="1"/>
  <c r="AI71" i="59"/>
  <c r="AK71" i="59" s="1"/>
  <c r="AI75" i="59"/>
  <c r="AK75" i="59" s="1"/>
  <c r="AI5" i="59"/>
  <c r="AK5" i="59" s="1"/>
  <c r="AI8" i="59"/>
  <c r="AK8" i="59" s="1"/>
  <c r="AI24" i="59"/>
  <c r="AK24" i="59" s="1"/>
  <c r="AI36" i="59"/>
  <c r="AK36" i="59" s="1"/>
  <c r="AI48" i="59"/>
  <c r="AK48" i="59" s="1"/>
  <c r="AI60" i="59"/>
  <c r="AK60" i="59" s="1"/>
  <c r="AI72" i="59"/>
  <c r="AK72" i="59" s="1"/>
  <c r="AI9" i="59"/>
  <c r="AK9" i="59" s="1"/>
  <c r="AI13" i="59"/>
  <c r="AK13" i="59" s="1"/>
  <c r="AI17" i="59"/>
  <c r="AK17" i="59" s="1"/>
  <c r="AI21" i="59"/>
  <c r="AK21" i="59" s="1"/>
  <c r="AI25" i="59"/>
  <c r="AK25" i="59" s="1"/>
  <c r="AI29" i="59"/>
  <c r="AK29" i="59" s="1"/>
  <c r="AI33" i="59"/>
  <c r="AK33" i="59" s="1"/>
  <c r="AI37" i="59"/>
  <c r="AK37" i="59" s="1"/>
  <c r="AI41" i="59"/>
  <c r="AK41" i="59" s="1"/>
  <c r="AI45" i="59"/>
  <c r="AK45" i="59" s="1"/>
  <c r="AI49" i="59"/>
  <c r="AK49" i="59" s="1"/>
  <c r="AI53" i="59"/>
  <c r="AK53" i="59" s="1"/>
  <c r="AI57" i="59"/>
  <c r="AK57" i="59" s="1"/>
  <c r="AI61" i="59"/>
  <c r="AK61" i="59" s="1"/>
  <c r="AI65" i="59"/>
  <c r="AK65" i="59" s="1"/>
  <c r="AI69" i="59"/>
  <c r="AK69" i="59" s="1"/>
  <c r="AI73" i="59"/>
  <c r="AK73" i="59" s="1"/>
  <c r="AI77" i="59"/>
  <c r="AK77" i="59" s="1"/>
  <c r="AI16" i="59"/>
  <c r="AK16" i="59" s="1"/>
  <c r="AI32" i="59"/>
  <c r="AK32" i="59" s="1"/>
  <c r="AI44" i="59"/>
  <c r="AK44" i="59" s="1"/>
  <c r="AI56" i="59"/>
  <c r="AK56" i="59" s="1"/>
  <c r="AI68" i="59"/>
  <c r="AK68" i="59" s="1"/>
  <c r="AC7" i="19"/>
  <c r="AE7" i="19" s="1"/>
  <c r="Z6" i="19" l="1"/>
  <c r="AB6" i="19" s="1"/>
  <c r="AD77" i="59"/>
  <c r="AF77" i="59" s="1"/>
  <c r="AG77" i="59" s="1"/>
  <c r="AD75" i="59"/>
  <c r="AF75" i="59" s="1"/>
  <c r="AG75" i="59" s="1"/>
  <c r="AD73" i="59"/>
  <c r="AF73" i="59" s="1"/>
  <c r="AG73" i="59" s="1"/>
  <c r="AD71" i="59"/>
  <c r="AF71" i="59" s="1"/>
  <c r="AG71" i="59" s="1"/>
  <c r="AD53" i="59"/>
  <c r="AF53" i="59" s="1"/>
  <c r="AG53" i="59" s="1"/>
  <c r="AD29" i="59"/>
  <c r="AF29" i="59" s="1"/>
  <c r="AG29" i="59" s="1"/>
  <c r="AD15" i="59"/>
  <c r="AF15" i="59" s="1"/>
  <c r="AG15" i="59" s="1"/>
  <c r="AD49" i="59"/>
  <c r="AF49" i="59" s="1"/>
  <c r="AG49" i="59" s="1"/>
  <c r="AD25" i="59"/>
  <c r="AF25" i="59" s="1"/>
  <c r="AG25" i="59" s="1"/>
  <c r="AD27" i="59"/>
  <c r="AF27" i="59" s="1"/>
  <c r="AG27" i="59" s="1"/>
  <c r="AD47" i="59"/>
  <c r="AF47" i="59" s="1"/>
  <c r="AG47" i="59" s="1"/>
  <c r="AD69" i="59"/>
  <c r="AF69" i="59" s="1"/>
  <c r="AG69" i="59" s="1"/>
  <c r="AD43" i="59"/>
  <c r="AF43" i="59" s="1"/>
  <c r="AG43" i="59" s="1"/>
  <c r="AD65" i="59"/>
  <c r="AF65" i="59" s="1"/>
  <c r="AG65" i="59" s="1"/>
  <c r="AD41" i="59"/>
  <c r="AF41" i="59" s="1"/>
  <c r="AG41" i="59" s="1"/>
  <c r="AD17" i="59"/>
  <c r="AF17" i="59" s="1"/>
  <c r="AG17" i="59" s="1"/>
  <c r="AD63" i="59"/>
  <c r="AF63" i="59" s="1"/>
  <c r="AG63" i="59" s="1"/>
  <c r="AD33" i="59"/>
  <c r="AF33" i="59" s="1"/>
  <c r="AG33" i="59" s="1"/>
  <c r="AD55" i="59"/>
  <c r="AF55" i="59" s="1"/>
  <c r="AG55" i="59" s="1"/>
  <c r="AD31" i="59"/>
  <c r="AF31" i="59" s="1"/>
  <c r="AG31" i="59" s="1"/>
  <c r="AD45" i="59"/>
  <c r="AF45" i="59" s="1"/>
  <c r="AG45" i="59" s="1"/>
  <c r="AD23" i="59"/>
  <c r="AF23" i="59" s="1"/>
  <c r="AG23" i="59" s="1"/>
  <c r="AD39" i="59"/>
  <c r="AF39" i="59" s="1"/>
  <c r="AG39" i="59" s="1"/>
  <c r="AD9" i="59"/>
  <c r="AF9" i="59" s="1"/>
  <c r="AG9" i="59" s="1"/>
  <c r="AD57" i="59"/>
  <c r="AF57" i="59" s="1"/>
  <c r="AG57" i="59" s="1"/>
  <c r="AD67" i="59"/>
  <c r="AF67" i="59" s="1"/>
  <c r="AG67" i="59" s="1"/>
  <c r="AD19" i="59"/>
  <c r="AF19" i="59" s="1"/>
  <c r="AG19" i="59" s="1"/>
  <c r="AD61" i="59"/>
  <c r="AF61" i="59" s="1"/>
  <c r="AG61" i="59" s="1"/>
  <c r="AD37" i="59"/>
  <c r="AF37" i="59" s="1"/>
  <c r="AG37" i="59" s="1"/>
  <c r="AD13" i="59"/>
  <c r="AF13" i="59" s="1"/>
  <c r="AG13" i="59" s="1"/>
  <c r="AD7" i="59"/>
  <c r="AF7" i="59" s="1"/>
  <c r="AG7" i="59" s="1"/>
  <c r="AD59" i="59"/>
  <c r="AF59" i="59" s="1"/>
  <c r="AG59" i="59" s="1"/>
  <c r="AD35" i="59"/>
  <c r="AF35" i="59" s="1"/>
  <c r="AG35" i="59" s="1"/>
  <c r="AD11" i="59"/>
  <c r="AF11" i="59" s="1"/>
  <c r="AG11" i="59" s="1"/>
  <c r="AD51" i="59"/>
  <c r="AF51" i="59" s="1"/>
  <c r="AG51" i="59" s="1"/>
  <c r="AD21" i="59"/>
  <c r="AF21" i="59" s="1"/>
  <c r="AG21" i="59" s="1"/>
  <c r="AD6" i="59"/>
  <c r="AF6" i="59" s="1"/>
  <c r="AG6" i="59" s="1"/>
  <c r="Z9" i="19"/>
  <c r="AB9" i="19" s="1"/>
  <c r="AC6" i="19"/>
  <c r="AE6" i="19" s="1"/>
  <c r="AC50" i="19"/>
  <c r="AE50" i="19" s="1"/>
  <c r="AC24" i="19"/>
  <c r="AE24" i="19" s="1"/>
  <c r="AC72" i="19"/>
  <c r="AE72" i="19" s="1"/>
  <c r="AC44" i="19"/>
  <c r="AE44" i="19" s="1"/>
  <c r="AC18" i="19"/>
  <c r="AE18" i="19" s="1"/>
  <c r="AC66" i="19"/>
  <c r="AE66" i="19" s="1"/>
  <c r="AC40" i="19"/>
  <c r="AE40" i="19" s="1"/>
  <c r="AC8" i="19"/>
  <c r="AE8" i="19" s="1"/>
  <c r="AC60" i="19"/>
  <c r="AE60" i="19" s="1"/>
  <c r="AC28" i="19"/>
  <c r="AE28" i="19" s="1"/>
  <c r="AC76" i="19"/>
  <c r="AE76" i="19" s="1"/>
  <c r="AC56" i="19"/>
  <c r="AE56" i="19" s="1"/>
  <c r="AC34" i="19"/>
  <c r="AE34" i="19" s="1"/>
  <c r="AC12" i="19"/>
  <c r="AE12" i="19" s="1"/>
  <c r="AC74" i="19"/>
  <c r="AE74" i="19" s="1"/>
  <c r="AC64" i="19"/>
  <c r="AE64" i="19" s="1"/>
  <c r="AC54" i="19"/>
  <c r="AE54" i="19" s="1"/>
  <c r="AC42" i="19"/>
  <c r="AE42" i="19" s="1"/>
  <c r="AC32" i="19"/>
  <c r="AE32" i="19" s="1"/>
  <c r="AC22" i="19"/>
  <c r="AE22" i="19" s="1"/>
  <c r="AC10" i="19"/>
  <c r="AE10" i="19" s="1"/>
  <c r="AC70" i="19"/>
  <c r="AE70" i="19" s="1"/>
  <c r="AC58" i="19"/>
  <c r="AE58" i="19" s="1"/>
  <c r="AC48" i="19"/>
  <c r="AE48" i="19" s="1"/>
  <c r="AC38" i="19"/>
  <c r="AE38" i="19" s="1"/>
  <c r="AC26" i="19"/>
  <c r="AE26" i="19" s="1"/>
  <c r="AC16" i="19"/>
  <c r="AE16" i="19" s="1"/>
  <c r="Z60" i="19"/>
  <c r="AB60" i="19" s="1"/>
  <c r="Z51" i="19"/>
  <c r="AB51" i="19" s="1"/>
  <c r="Z33" i="19"/>
  <c r="AB33" i="19" s="1"/>
  <c r="Z12" i="19"/>
  <c r="AB12" i="19" s="1"/>
  <c r="Z77" i="19"/>
  <c r="AB77" i="19" s="1"/>
  <c r="Z44" i="19"/>
  <c r="AB44" i="19" s="1"/>
  <c r="Z40" i="19"/>
  <c r="AB40" i="19" s="1"/>
  <c r="Z17" i="19"/>
  <c r="AB17" i="19" s="1"/>
  <c r="Z70" i="19"/>
  <c r="AB70" i="19" s="1"/>
  <c r="Z62" i="19"/>
  <c r="AB62" i="19" s="1"/>
  <c r="Z43" i="19"/>
  <c r="AB43" i="19" s="1"/>
  <c r="Z24" i="19"/>
  <c r="AB24" i="19" s="1"/>
  <c r="Z67" i="19"/>
  <c r="AB67" i="19" s="1"/>
  <c r="Z46" i="19"/>
  <c r="AB46" i="19" s="1"/>
  <c r="Z28" i="19"/>
  <c r="AB28" i="19" s="1"/>
  <c r="Z8" i="19"/>
  <c r="AB8" i="19" s="1"/>
  <c r="Z76" i="19"/>
  <c r="AB76" i="19" s="1"/>
  <c r="Z72" i="19"/>
  <c r="AB72" i="19" s="1"/>
  <c r="Z61" i="19"/>
  <c r="AB61" i="19" s="1"/>
  <c r="Z45" i="19"/>
  <c r="AB45" i="19" s="1"/>
  <c r="Z35" i="19"/>
  <c r="AB35" i="19" s="1"/>
  <c r="Z30" i="19"/>
  <c r="AB30" i="19" s="1"/>
  <c r="Z19" i="19"/>
  <c r="AB19" i="19" s="1"/>
  <c r="Z14" i="19"/>
  <c r="AB14" i="19" s="1"/>
  <c r="Z78" i="19"/>
  <c r="AB78" i="19" s="1"/>
  <c r="Z75" i="19"/>
  <c r="AB75" i="19" s="1"/>
  <c r="Z65" i="19"/>
  <c r="AB65" i="19" s="1"/>
  <c r="Z56" i="19"/>
  <c r="AB56" i="19" s="1"/>
  <c r="Z49" i="19"/>
  <c r="AB49" i="19" s="1"/>
  <c r="Z29" i="19"/>
  <c r="AB29" i="19" s="1"/>
  <c r="Z13" i="19"/>
  <c r="AB13" i="19" s="1"/>
  <c r="Z71" i="19"/>
  <c r="AB71" i="19" s="1"/>
  <c r="Z66" i="19"/>
  <c r="AB66" i="19" s="1"/>
  <c r="Z55" i="19"/>
  <c r="AB55" i="19" s="1"/>
  <c r="Z50" i="19"/>
  <c r="AB50" i="19" s="1"/>
  <c r="Z39" i="19"/>
  <c r="AB39" i="19" s="1"/>
  <c r="Z34" i="19"/>
  <c r="AB34" i="19" s="1"/>
  <c r="Z23" i="19"/>
  <c r="AB23" i="19" s="1"/>
  <c r="Z18" i="19"/>
  <c r="AB18" i="19" s="1"/>
  <c r="Z7" i="19"/>
  <c r="AB7" i="19" s="1"/>
  <c r="Z59" i="19"/>
  <c r="AB59" i="19" s="1"/>
  <c r="Z54" i="19"/>
  <c r="AB54" i="19" s="1"/>
  <c r="Z38" i="19"/>
  <c r="AB38" i="19" s="1"/>
  <c r="Z27" i="19"/>
  <c r="AB27" i="19" s="1"/>
  <c r="Z22" i="19"/>
  <c r="AB22" i="19" s="1"/>
  <c r="Z11" i="19"/>
  <c r="AB11" i="19" s="1"/>
  <c r="Z48" i="19"/>
  <c r="AB48" i="19" s="1"/>
  <c r="Z32" i="19"/>
  <c r="AB32" i="19" s="1"/>
  <c r="Z21" i="19"/>
  <c r="AB21" i="19" s="1"/>
  <c r="Z69" i="19"/>
  <c r="AB69" i="19" s="1"/>
  <c r="Z37" i="19"/>
  <c r="AB37" i="19" s="1"/>
  <c r="Z79" i="19"/>
  <c r="AB79" i="19" s="1"/>
  <c r="Z74" i="19"/>
  <c r="AB74" i="19" s="1"/>
  <c r="AC68" i="19"/>
  <c r="AE68" i="19" s="1"/>
  <c r="Z63" i="19"/>
  <c r="AB63" i="19" s="1"/>
  <c r="Z58" i="19"/>
  <c r="AB58" i="19" s="1"/>
  <c r="AC52" i="19"/>
  <c r="AE52" i="19" s="1"/>
  <c r="Z47" i="19"/>
  <c r="AB47" i="19" s="1"/>
  <c r="Z42" i="19"/>
  <c r="AB42" i="19" s="1"/>
  <c r="AC36" i="19"/>
  <c r="AE36" i="19" s="1"/>
  <c r="Z31" i="19"/>
  <c r="AB31" i="19" s="1"/>
  <c r="Z26" i="19"/>
  <c r="AB26" i="19" s="1"/>
  <c r="AC20" i="19"/>
  <c r="AE20" i="19" s="1"/>
  <c r="Z15" i="19"/>
  <c r="AB15" i="19" s="1"/>
  <c r="Z10" i="19"/>
  <c r="AB10" i="19" s="1"/>
  <c r="Z64" i="19"/>
  <c r="AB64" i="19" s="1"/>
  <c r="Z53" i="19"/>
  <c r="AB53" i="19" s="1"/>
  <c r="Z16" i="19"/>
  <c r="AB16" i="19" s="1"/>
  <c r="AC78" i="19"/>
  <c r="AE78" i="19" s="1"/>
  <c r="Z73" i="19"/>
  <c r="AB73" i="19" s="1"/>
  <c r="Z68" i="19"/>
  <c r="AB68" i="19" s="1"/>
  <c r="AC62" i="19"/>
  <c r="AE62" i="19" s="1"/>
  <c r="Z57" i="19"/>
  <c r="AB57" i="19" s="1"/>
  <c r="Z52" i="19"/>
  <c r="AB52" i="19" s="1"/>
  <c r="AC46" i="19"/>
  <c r="AE46" i="19" s="1"/>
  <c r="Z41" i="19"/>
  <c r="AB41" i="19" s="1"/>
  <c r="Z36" i="19"/>
  <c r="AB36" i="19" s="1"/>
  <c r="AC30" i="19"/>
  <c r="AE30" i="19" s="1"/>
  <c r="Z25" i="19"/>
  <c r="AB25" i="19" s="1"/>
  <c r="Z20" i="19"/>
  <c r="AB20" i="19" s="1"/>
  <c r="AC14" i="19"/>
  <c r="AE14" i="19" s="1"/>
  <c r="AC79" i="19"/>
  <c r="AE79" i="19" s="1"/>
  <c r="AC77" i="19"/>
  <c r="AE77" i="19" s="1"/>
  <c r="AC75" i="19"/>
  <c r="AE75" i="19" s="1"/>
  <c r="AC73" i="19"/>
  <c r="AE73" i="19" s="1"/>
  <c r="AC71" i="19"/>
  <c r="AE71" i="19" s="1"/>
  <c r="AC69" i="19"/>
  <c r="AE69" i="19" s="1"/>
  <c r="AC67" i="19"/>
  <c r="AE67" i="19" s="1"/>
  <c r="AC65" i="19"/>
  <c r="AE65" i="19" s="1"/>
  <c r="AC63" i="19"/>
  <c r="AE63" i="19" s="1"/>
  <c r="AC61" i="19"/>
  <c r="AE61" i="19" s="1"/>
  <c r="AC59" i="19"/>
  <c r="AE59" i="19" s="1"/>
  <c r="AC57" i="19"/>
  <c r="AE57" i="19" s="1"/>
  <c r="AC55" i="19"/>
  <c r="AE55" i="19" s="1"/>
  <c r="AC53" i="19"/>
  <c r="AE53" i="19" s="1"/>
  <c r="AC51" i="19"/>
  <c r="AE51" i="19" s="1"/>
  <c r="AC49" i="19"/>
  <c r="AE49" i="19" s="1"/>
  <c r="AC47" i="19"/>
  <c r="AE47" i="19" s="1"/>
  <c r="AC45" i="19"/>
  <c r="AE45" i="19" s="1"/>
  <c r="AC43" i="19"/>
  <c r="AE43" i="19" s="1"/>
  <c r="AC41" i="19"/>
  <c r="AE41" i="19" s="1"/>
  <c r="AC39" i="19"/>
  <c r="AE39" i="19" s="1"/>
  <c r="AC37" i="19"/>
  <c r="AE37" i="19" s="1"/>
  <c r="AC35" i="19"/>
  <c r="AE35" i="19" s="1"/>
  <c r="AC33" i="19"/>
  <c r="AE33" i="19" s="1"/>
  <c r="AC31" i="19"/>
  <c r="AE31" i="19" s="1"/>
  <c r="AC29" i="19"/>
  <c r="AE29" i="19" s="1"/>
  <c r="AC27" i="19"/>
  <c r="AE27" i="19" s="1"/>
  <c r="AC25" i="19"/>
  <c r="AE25" i="19" s="1"/>
  <c r="AC23" i="19"/>
  <c r="AE23" i="19" s="1"/>
  <c r="AC21" i="19"/>
  <c r="AE21" i="19" s="1"/>
  <c r="AC19" i="19"/>
  <c r="AE19" i="19" s="1"/>
  <c r="AC17" i="19"/>
  <c r="AE17" i="19" s="1"/>
  <c r="AC15" i="19"/>
  <c r="AE15" i="19" s="1"/>
  <c r="AC13" i="19"/>
  <c r="AE13" i="19" s="1"/>
  <c r="AC11" i="19"/>
  <c r="AE11" i="19" s="1"/>
  <c r="AC9" i="19"/>
  <c r="AE9" i="19" s="1"/>
  <c r="J79" i="59"/>
  <c r="I79" i="59"/>
  <c r="K79" i="59"/>
  <c r="H79" i="59"/>
  <c r="G79" i="59"/>
  <c r="F79" i="59"/>
  <c r="E79" i="59"/>
  <c r="D79" i="59"/>
  <c r="L79" i="58"/>
  <c r="J79" i="58"/>
  <c r="I79" i="58"/>
  <c r="K79" i="58"/>
  <c r="H79" i="58"/>
  <c r="G79" i="58"/>
  <c r="F79" i="58"/>
  <c r="E79" i="58"/>
  <c r="D79" i="58"/>
</calcChain>
</file>

<file path=xl/sharedStrings.xml><?xml version="1.0" encoding="utf-8"?>
<sst xmlns="http://schemas.openxmlformats.org/spreadsheetml/2006/main" count="684" uniqueCount="248">
  <si>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</si>
  <si>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</si>
  <si>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</si>
  <si>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</si>
  <si>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</si>
  <si>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</si>
  <si>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</si>
  <si>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</si>
  <si>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</si>
  <si>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</si>
  <si>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</si>
  <si>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</si>
  <si>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</si>
  <si>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</si>
  <si>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</si>
  <si>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</si>
  <si>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</si>
  <si>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</si>
  <si>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</si>
  <si>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</si>
  <si>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</si>
  <si>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</si>
  <si>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</si>
  <si>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</si>
  <si>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</si>
  <si>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</si>
  <si>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</si>
  <si>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</si>
  <si>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</si>
  <si>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</si>
  <si>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</si>
  <si>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</si>
  <si>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</si>
  <si>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</si>
  <si>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</si>
  <si>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</si>
  <si>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</si>
  <si>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</si>
  <si>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</si>
  <si>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</si>
  <si>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</si>
  <si>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</si>
  <si>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</si>
  <si>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</si>
  <si>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</si>
  <si>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</si>
  <si>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</si>
  <si>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</si>
  <si>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</si>
  <si>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</si>
  <si>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</si>
  <si>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</si>
  <si>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</si>
  <si>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</si>
  <si>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</si>
  <si>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</si>
  <si>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</si>
  <si>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</si>
  <si>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</si>
  <si>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</si>
  <si>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</si>
  <si>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</si>
  <si>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</si>
  <si>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</si>
  <si>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</si>
  <si>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</si>
  <si>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</si>
  <si>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</si>
  <si>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Eのうち通知対象外のジェネリック医薬品範囲</t>
  </si>
  <si>
    <t>F</t>
  </si>
  <si>
    <t>先発品薬剤費のうちジェネリック医薬品が存在しない金額範囲</t>
  </si>
  <si>
    <t>G</t>
  </si>
  <si>
    <t>C/(C+E)</t>
  </si>
  <si>
    <t>※先発品のうち削減可能額…通知対象のジェネリック医薬品範囲のうち、後発品へ切り替える事により削減可能な金額。</t>
  </si>
  <si>
    <t>薬剤数量合計</t>
  </si>
  <si>
    <t>ジェネリック医薬品薬剤数量</t>
  </si>
  <si>
    <t>先発品薬剤数量</t>
  </si>
  <si>
    <t>先発品薬剤数量のうちジェネリック医薬品が存在する数量</t>
  </si>
  <si>
    <t>Eのうち通知対象外のジェネリック医薬品切替可能数量</t>
  </si>
  <si>
    <t>先発品薬剤数量のうちジェネリック医薬品が存在しない数量</t>
  </si>
  <si>
    <t>単位：千円</t>
  </si>
  <si>
    <t>単位：数</t>
  </si>
  <si>
    <t>C ジェネリック医薬品薬剤数量</t>
  </si>
  <si>
    <t>D 先発品薬剤数量</t>
  </si>
  <si>
    <t>ジェネリック医薬品普及率</t>
  </si>
  <si>
    <t>市区町村</t>
    <rPh sb="0" eb="1">
      <t>シ</t>
    </rPh>
    <rPh sb="1" eb="2">
      <t>ク</t>
    </rPh>
    <rPh sb="2" eb="4">
      <t>チョウソン</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</si>
  <si>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</si>
  <si>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</si>
  <si>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</si>
  <si>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</si>
  <si>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</si>
  <si>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</si>
  <si>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</si>
  <si>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</si>
  <si>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</si>
  <si>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</si>
  <si>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</si>
  <si>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</si>
  <si>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</si>
  <si>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</si>
  <si>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</si>
  <si>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</si>
  <si>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</si>
  <si>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</si>
  <si>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</si>
  <si>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市区町村</t>
    <rPh sb="0" eb="1">
      <t>シ</t>
    </rPh>
    <rPh sb="1" eb="2">
      <t>ク</t>
    </rPh>
    <rPh sb="2" eb="4">
      <t>マチムラ</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</si>
  <si>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</si>
  <si>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</si>
  <si>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</si>
  <si>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</si>
  <si>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</si>
  <si>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</si>
  <si>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</si>
  <si>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</si>
  <si>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</si>
  <si>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C ジェネリック医薬品薬剤費</t>
  </si>
  <si>
    <t>D 先発品薬剤費</t>
  </si>
  <si>
    <t>資格確認日…1日でも資格があれば分析対象としている。</t>
    <rPh sb="0" eb="2">
      <t>シカク</t>
    </rPh>
    <rPh sb="2" eb="4">
      <t>カクニン</t>
    </rPh>
    <rPh sb="4" eb="5">
      <t>ビ</t>
    </rPh>
    <phoneticPr fontId="3"/>
  </si>
  <si>
    <t>G
削減可能額(千円)</t>
    <rPh sb="2" eb="4">
      <t>サクゲン</t>
    </rPh>
    <rPh sb="4" eb="7">
      <t>カノウガク</t>
    </rPh>
    <phoneticPr fontId="3"/>
  </si>
  <si>
    <t>E2
通知対象外のジェネリック医薬品切替可能数量(数)</t>
    <phoneticPr fontId="3"/>
  </si>
  <si>
    <t>E1
通知対象のジェネリック医薬品切替可能数量(数)</t>
    <rPh sb="17" eb="19">
      <t>キリカエ</t>
    </rPh>
    <rPh sb="19" eb="21">
      <t>カノウ</t>
    </rPh>
    <rPh sb="21" eb="23">
      <t>スウリョウ</t>
    </rPh>
    <phoneticPr fontId="3"/>
  </si>
  <si>
    <t>現在の
普及率(%)</t>
    <rPh sb="0" eb="2">
      <t>ゲンザイ</t>
    </rPh>
    <rPh sb="4" eb="6">
      <t>フキュウ</t>
    </rPh>
    <rPh sb="6" eb="7">
      <t>リツ</t>
    </rPh>
    <phoneticPr fontId="3"/>
  </si>
  <si>
    <t>※現在のジェネリック医薬品普及率…C ジェネリック医薬品薬剤数量</t>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</si>
  <si>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</si>
  <si>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</si>
  <si>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</si>
  <si>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</si>
  <si>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</si>
  <si>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</si>
  <si>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</si>
  <si>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</si>
  <si>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A 薬剤費総額(☆★を含む)</t>
  </si>
  <si>
    <t>A 薬剤総量(☆★を含む)</t>
  </si>
  <si>
    <t>B 薬剤総量(☆★を除く)</t>
  </si>
  <si>
    <t>※ジェネリック医薬品普及率…ジェネリック医薬品薬剤費/(ジェネリック医薬品薬剤費+先発品薬剤費のうちジェネリック医薬品が存在する金額範囲)</t>
  </si>
  <si>
    <t>A
薬剤費総額(☆★を
含む)
(千円)</t>
    <rPh sb="17" eb="19">
      <t>センエン</t>
    </rPh>
    <phoneticPr fontId="3"/>
  </si>
  <si>
    <t>B
薬剤費総額(☆★を
除く)
(千円)</t>
    <phoneticPr fontId="3"/>
  </si>
  <si>
    <t>C
ジェネリック医薬品
薬剤費
(千円)</t>
    <phoneticPr fontId="3"/>
  </si>
  <si>
    <t>E1
通知対象のジェネリック医薬品範囲
(千円)　</t>
    <phoneticPr fontId="3"/>
  </si>
  <si>
    <t>E2
通知対象外のジェネリック医薬品範囲
(千円)</t>
    <phoneticPr fontId="3"/>
  </si>
  <si>
    <t>F
ジェネリック医薬品が
存在しない
金額範囲
(千円)</t>
    <phoneticPr fontId="3"/>
  </si>
  <si>
    <t>D
先発品
薬剤費
(千円)</t>
    <phoneticPr fontId="3"/>
  </si>
  <si>
    <t>E
ジェネリック
医薬品が
存在する
金額範囲
(千円)</t>
    <phoneticPr fontId="3"/>
  </si>
  <si>
    <t>※E1　通知対象のジェネリック医薬品切替数量…株式会社データホライゾン通知対象薬剤基準による(ジェネリック医薬品が存在しても、入院、処置に使用した</t>
    <rPh sb="4" eb="6">
      <t>ツウチ</t>
    </rPh>
    <rPh sb="6" eb="8">
      <t>タイショウ</t>
    </rPh>
    <rPh sb="15" eb="18">
      <t>イヤクヒン</t>
    </rPh>
    <rPh sb="18" eb="20">
      <t>キリカエ</t>
    </rPh>
    <rPh sb="20" eb="22">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</si>
  <si>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</si>
  <si>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</si>
  <si>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C
ジェネリック医薬品
薬剤数量
(数)</t>
    <rPh sb="14" eb="16">
      <t>スウリョウ</t>
    </rPh>
    <phoneticPr fontId="3"/>
  </si>
  <si>
    <t>D
先発品
薬剤数量
(数)</t>
    <rPh sb="8" eb="10">
      <t>スウリョウ</t>
    </rPh>
    <phoneticPr fontId="3"/>
  </si>
  <si>
    <t>E
ジェネリック医薬品が
存在する
数量(数)</t>
    <rPh sb="18" eb="20">
      <t>スウリョウ</t>
    </rPh>
    <phoneticPr fontId="3"/>
  </si>
  <si>
    <t>切替可能
数量割合
通知対象分
(%)</t>
    <rPh sb="0" eb="2">
      <t>キリカエ</t>
    </rPh>
    <rPh sb="2" eb="4">
      <t>カノウ</t>
    </rPh>
    <rPh sb="5" eb="7">
      <t>スウリョウ</t>
    </rPh>
    <rPh sb="7" eb="9">
      <t>ワリアイ</t>
    </rPh>
    <rPh sb="10" eb="12">
      <t>ツウチ</t>
    </rPh>
    <rPh sb="12" eb="14">
      <t>タイショウ</t>
    </rPh>
    <rPh sb="14" eb="15">
      <t>ブン</t>
    </rPh>
    <phoneticPr fontId="3"/>
  </si>
  <si>
    <t>切替後
普及率(%)</t>
    <rPh sb="0" eb="2">
      <t>キリカエ</t>
    </rPh>
    <rPh sb="2" eb="3">
      <t>ゴ</t>
    </rPh>
    <rPh sb="4" eb="6">
      <t>フキュウ</t>
    </rPh>
    <rPh sb="6" eb="7">
      <t>リツ</t>
    </rPh>
    <phoneticPr fontId="3"/>
  </si>
  <si>
    <t>F
ジェネリック医薬品が
存在しない
数量(数)</t>
    <rPh sb="19" eb="21">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</si>
  <si>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</si>
  <si>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</si>
  <si>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※G　削減可能額…通知対象のジェネリック医薬品範囲のうち、後発品へ切り替える事により削減可能な金額。</t>
    <rPh sb="3" eb="5">
      <t>サクゲン</t>
    </rPh>
    <rPh sb="5" eb="7">
      <t>カノウ</t>
    </rPh>
    <rPh sb="7" eb="8">
      <t>ガク</t>
    </rPh>
    <phoneticPr fontId="3"/>
  </si>
  <si>
    <t>切替ポテンシャル
(数量ベース)</t>
    <rPh sb="0" eb="2">
      <t>キリカエ</t>
    </rPh>
    <rPh sb="10" eb="12">
      <t>スウリョウ</t>
    </rPh>
    <phoneticPr fontId="3"/>
  </si>
  <si>
    <t>【グラフ用】</t>
  </si>
  <si>
    <t>切替ポテンシャル(数量ベース)</t>
    <rPh sb="0" eb="2">
      <t>キリカエ</t>
    </rPh>
    <rPh sb="9" eb="11">
      <t>スウリョウ</t>
    </rPh>
    <phoneticPr fontId="3"/>
  </si>
  <si>
    <t>構成比(%)</t>
  </si>
  <si>
    <t>普及率(%)
金額ベース</t>
    <rPh sb="0" eb="2">
      <t>フキュウ</t>
    </rPh>
    <rPh sb="2" eb="3">
      <t>リツ</t>
    </rPh>
    <rPh sb="7" eb="9">
      <t>キンガク</t>
    </rPh>
    <phoneticPr fontId="3"/>
  </si>
  <si>
    <t>普及率(%)
数量ベース</t>
    <rPh sb="7" eb="9">
      <t>スウリョウ</t>
    </rPh>
    <phoneticPr fontId="3"/>
  </si>
  <si>
    <t>※E1　通知対象のジェネリック医薬品範囲…株式会社データホライゾン通知対象薬剤基準による(ジェネリック医薬品が存在しても、入院、処置に使用した医薬品</t>
    <rPh sb="4" eb="6">
      <t>ツウチ</t>
    </rPh>
    <rPh sb="6" eb="8">
      <t>タイショウ</t>
    </rPh>
    <rPh sb="15" eb="18">
      <t>イヤクヒン</t>
    </rPh>
    <rPh sb="18" eb="20">
      <t>ハンイ</t>
    </rPh>
    <rPh sb="73" eb="74">
      <t>ヒン</t>
    </rPh>
    <phoneticPr fontId="3"/>
  </si>
  <si>
    <t>B 薬剤費総額(☆★を除く)</t>
    <phoneticPr fontId="3"/>
  </si>
  <si>
    <t>A
薬剤総量(☆★を
含む)
(数)</t>
    <rPh sb="5" eb="6">
      <t>リョウ</t>
    </rPh>
    <phoneticPr fontId="3"/>
  </si>
  <si>
    <t>B
薬剤総量(☆★を
除く)
(数)</t>
    <rPh sb="4" eb="6">
      <t>ソウリョウ</t>
    </rPh>
    <phoneticPr fontId="3"/>
  </si>
  <si>
    <t>※ジェネリック医薬品普及率…ジェネリック医薬品薬剤数量/(ジェネリック医薬品薬剤数量+先発品薬剤数量のうちジェネリック医薬品が存在する数量)</t>
    <phoneticPr fontId="3"/>
  </si>
  <si>
    <t>広域連合全体</t>
    <rPh sb="0" eb="2">
      <t>コウイキ</t>
    </rPh>
    <rPh sb="2" eb="4">
      <t>レンゴウ</t>
    </rPh>
    <rPh sb="4" eb="6">
      <t>ゼンタイ</t>
    </rPh>
    <phoneticPr fontId="3"/>
  </si>
  <si>
    <t>厚生労働省指定薬剤のうち、☆(後発医薬品がある先発医薬品で後発医薬品と同額又は薬価が低いもの)★(後発医薬品で先発医薬品と同額又は薬価が高いもの)に該当する医薬品を除外。</t>
    <phoneticPr fontId="3"/>
  </si>
  <si>
    <t>全年齢(円)</t>
    <rPh sb="0" eb="3">
      <t>ゼンネンレイ</t>
    </rPh>
    <phoneticPr fontId="3"/>
  </si>
  <si>
    <t>全年齢(数)</t>
    <rPh sb="0" eb="3">
      <t>ゼンネンレイ</t>
    </rPh>
    <phoneticPr fontId="3"/>
  </si>
  <si>
    <t>前年度との差分</t>
    <rPh sb="0" eb="3">
      <t>ゼンネンド</t>
    </rPh>
    <rPh sb="5" eb="7">
      <t>サブン</t>
    </rPh>
    <phoneticPr fontId="3"/>
  </si>
  <si>
    <t>前年度との差分(切替ポテンシャル(数量ベース))</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</si>
  <si>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</si>
  <si>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</si>
  <si>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男性</t>
    <rPh sb="0" eb="2">
      <t>ダ</t>
    </rPh>
    <phoneticPr fontId="3"/>
  </si>
  <si>
    <t>女性</t>
    <rPh sb="0" eb="2">
      <t>ジ</t>
    </rPh>
    <phoneticPr fontId="3"/>
  </si>
  <si>
    <t>Eのうち通知対象のジェネリック医薬品範囲</t>
    <phoneticPr fontId="3"/>
  </si>
  <si>
    <t>先発品のうち削減可能額</t>
    <phoneticPr fontId="3"/>
  </si>
  <si>
    <t>Eのうち通知対象のジェネリック医薬品切替可能数量</t>
    <phoneticPr fontId="3"/>
  </si>
  <si>
    <t>男女計(円)</t>
    <rPh sb="0" eb="3">
      <t>ダ</t>
    </rPh>
    <phoneticPr fontId="3"/>
  </si>
  <si>
    <t>薬剤費合計</t>
    <rPh sb="0" eb="3">
      <t>ヤクザイヒ</t>
    </rPh>
    <rPh sb="3" eb="5">
      <t>ゴウケイ</t>
    </rPh>
    <phoneticPr fontId="3"/>
  </si>
  <si>
    <t>薬剤費(円)</t>
    <rPh sb="0" eb="3">
      <t>ヤクザイヒ</t>
    </rPh>
    <rPh sb="4" eb="5">
      <t>エン</t>
    </rPh>
    <phoneticPr fontId="3"/>
  </si>
  <si>
    <t>薬剤数量(数)</t>
    <rPh sb="0" eb="2">
      <t>ヤクザイ</t>
    </rPh>
    <rPh sb="2" eb="4">
      <t>スウリョウ</t>
    </rPh>
    <rPh sb="5" eb="6">
      <t>スウ</t>
    </rPh>
    <phoneticPr fontId="3"/>
  </si>
  <si>
    <t>薬剤数量合計</t>
    <rPh sb="0" eb="2">
      <t>ヤクザイ</t>
    </rPh>
    <rPh sb="2" eb="4">
      <t>スウリョウ</t>
    </rPh>
    <rPh sb="4" eb="6">
      <t>ゴウケイ</t>
    </rPh>
    <phoneticPr fontId="3"/>
  </si>
  <si>
    <t>男女計(数)</t>
    <rPh sb="0" eb="3">
      <t>ダ</t>
    </rPh>
    <phoneticPr fontId="3"/>
  </si>
  <si>
    <t>医科･調剤 ジェネリック医薬品普及率(金額ベース)</t>
    <rPh sb="0" eb="2">
      <t>イカ</t>
    </rPh>
    <rPh sb="3" eb="5">
      <t>チョウザイ</t>
    </rPh>
    <rPh sb="15" eb="17">
      <t>フキュウ</t>
    </rPh>
    <rPh sb="17" eb="18">
      <t>リツ</t>
    </rPh>
    <phoneticPr fontId="3"/>
  </si>
  <si>
    <t>広域連合全体(年齢階層別)</t>
    <rPh sb="0" eb="2">
      <t>コウイキ</t>
    </rPh>
    <rPh sb="2" eb="4">
      <t>レンゴウ</t>
    </rPh>
    <rPh sb="4" eb="6">
      <t>ゼンタイ</t>
    </rPh>
    <rPh sb="6" eb="13">
      <t>ネ</t>
    </rPh>
    <phoneticPr fontId="3"/>
  </si>
  <si>
    <t>医科･調剤 ジェネリック医薬品普及率(金額ベース)</t>
    <rPh sb="15" eb="17">
      <t>フキュウ</t>
    </rPh>
    <rPh sb="17" eb="18">
      <t>リツ</t>
    </rPh>
    <phoneticPr fontId="3"/>
  </si>
  <si>
    <t>広域連合全体(男女別)</t>
    <rPh sb="0" eb="2">
      <t>コウイキ</t>
    </rPh>
    <rPh sb="2" eb="4">
      <t>レンゴウ</t>
    </rPh>
    <rPh sb="4" eb="6">
      <t>ゼンタイ</t>
    </rPh>
    <rPh sb="6" eb="11">
      <t>ダ</t>
    </rPh>
    <phoneticPr fontId="3"/>
  </si>
  <si>
    <t>医科･調剤 ジェネリック医薬品普及率(数量ベース)</t>
    <rPh sb="15" eb="17">
      <t>フキュウ</t>
    </rPh>
    <rPh sb="17" eb="18">
      <t>リツ</t>
    </rPh>
    <rPh sb="19" eb="21">
      <t>スウリョウ</t>
    </rPh>
    <phoneticPr fontId="3"/>
  </si>
  <si>
    <t>医科･調剤 ジェネリック医薬品普及率</t>
    <rPh sb="15" eb="17">
      <t>フキュウ</t>
    </rPh>
    <rPh sb="17" eb="18">
      <t>リツ</t>
    </rPh>
    <phoneticPr fontId="3"/>
  </si>
  <si>
    <t>市区町村別</t>
    <phoneticPr fontId="3"/>
  </si>
  <si>
    <t>市区町村</t>
    <rPh sb="0" eb="4">
      <t>シクチョウソン</t>
    </rPh>
    <phoneticPr fontId="3"/>
  </si>
  <si>
    <t>市区町村別</t>
    <rPh sb="0" eb="2">
      <t>シク</t>
    </rPh>
    <rPh sb="2" eb="4">
      <t>チョウソン</t>
    </rPh>
    <phoneticPr fontId="3"/>
  </si>
  <si>
    <t>市区町村別</t>
    <phoneticPr fontId="3"/>
  </si>
  <si>
    <t>市区町村別</t>
    <rPh sb="0" eb="4">
      <t>シクチョウソン</t>
    </rPh>
    <phoneticPr fontId="3"/>
  </si>
  <si>
    <t>市区町村別</t>
    <rPh sb="0" eb="2">
      <t>シク</t>
    </rPh>
    <rPh sb="2" eb="4">
      <t>チョウソン</t>
    </rPh>
    <rPh sb="4" eb="5">
      <t>ベツ</t>
    </rPh>
    <phoneticPr fontId="3"/>
  </si>
  <si>
    <t>市区町村</t>
    <rPh sb="0" eb="4">
      <t>シクチョウソン</t>
    </rPh>
    <phoneticPr fontId="3"/>
  </si>
  <si>
    <t>市区町村別</t>
    <phoneticPr fontId="3"/>
  </si>
  <si>
    <t>医科･調剤 ジェネリック医薬品への切替ポテンシャル(金額ベース)</t>
    <phoneticPr fontId="3"/>
  </si>
  <si>
    <t>医科･調剤 ジェネリック医薬品への切替ポテンシャル(数量ベース)</t>
    <rPh sb="26" eb="28">
      <t>スウリョウ</t>
    </rPh>
    <phoneticPr fontId="3"/>
  </si>
  <si>
    <t>医科･調剤 ジェネリック医薬品への切替ポテンシャル(数量ベース)(切替可能数量割合)</t>
    <rPh sb="26" eb="28">
      <t>スウリョウ</t>
    </rPh>
    <rPh sb="33" eb="34">
      <t>キ</t>
    </rPh>
    <rPh sb="34" eb="35">
      <t>カ</t>
    </rPh>
    <rPh sb="35" eb="37">
      <t>カノウ</t>
    </rPh>
    <rPh sb="37" eb="39">
      <t>スウリョウ</t>
    </rPh>
    <rPh sb="39" eb="41">
      <t>ワリアイ</t>
    </rPh>
    <phoneticPr fontId="3"/>
  </si>
  <si>
    <t>市区町村別</t>
    <rPh sb="0" eb="1">
      <t>シ</t>
    </rPh>
    <rPh sb="1" eb="2">
      <t>ク</t>
    </rPh>
    <rPh sb="2" eb="4">
      <t>マチムラ</t>
    </rPh>
    <rPh sb="4" eb="5">
      <t>ベツ</t>
    </rPh>
    <phoneticPr fontId="3"/>
  </si>
  <si>
    <t>※Eのうち通知対象のジェネリック医薬品範囲…株式会社データホライゾン通知対象薬剤基準による(ジェネリック医薬品が存在しても、入院、処置に使用した医薬品及び、がん･精神疾患･短期処方等、通知対象として不適切な場合は含まない)。</t>
  </si>
  <si>
    <t>※Eのうち通知対象のジェネリック医薬品切替可能数量…株式会社データホライゾン通知対象薬剤基準による(ジェネリック医薬品が存在しても、入院、処置に使用した医薬品及び、がん･精神疾患･短期処方等、通知対象として不適切な場合は含まない)。</t>
  </si>
  <si>
    <t>　　　　　　　　　　　　　　　　　　　　及び、がん･精神疾患･短期処方等、通知対象として不適切な場合は含まない)。</t>
  </si>
  <si>
    <t>　 　　　　　　　　　　　　　　　　　　　　 医薬品及び、がん･精神疾患･短期処方等、通知対象として不適切な場合は含まない)。</t>
  </si>
  <si>
    <t>市区町村別</t>
    <phoneticPr fontId="3"/>
  </si>
  <si>
    <t>先発品のうち削減可能額※</t>
    <phoneticPr fontId="3"/>
  </si>
  <si>
    <t>Eのうち通知対象のジェネリック医薬品範囲※</t>
    <phoneticPr fontId="3"/>
  </si>
  <si>
    <t>現在※</t>
    <phoneticPr fontId="3"/>
  </si>
  <si>
    <t>切替後※</t>
    <phoneticPr fontId="3"/>
  </si>
  <si>
    <t>前年度との差分(医科･調剤 ジェネリック医薬品への切替ポテンシャル(数量ベース)(切替可能数量割合))</t>
    <rPh sb="8" eb="10">
      <t>イカ</t>
    </rPh>
    <rPh sb="11" eb="13">
      <t>チョウザイ</t>
    </rPh>
    <rPh sb="20" eb="23">
      <t>イヤクヒン</t>
    </rPh>
    <rPh sb="25" eb="27">
      <t>キリカエ</t>
    </rPh>
    <rPh sb="34" eb="36">
      <t>スウリョウ</t>
    </rPh>
    <rPh sb="41" eb="43">
      <t>キリカエ</t>
    </rPh>
    <rPh sb="43" eb="45">
      <t>カノウ</t>
    </rPh>
    <rPh sb="45" eb="47">
      <t>スウリョウ</t>
    </rPh>
    <rPh sb="47" eb="49">
      <t>ワリアイ</t>
    </rPh>
    <phoneticPr fontId="3"/>
  </si>
  <si>
    <t>Eのうち通知対象のジェネリック医薬品切替可能数量※</t>
    <phoneticPr fontId="3"/>
  </si>
  <si>
    <t>　　　　　　　　　　　　　　　　　／(C ジェネリック医薬品薬剤数量+E 先発品薬剤数量のうちジェネリック医薬品が存在する数量)</t>
    <phoneticPr fontId="3"/>
  </si>
  <si>
    <t>※切替後のジェネリック医薬品普及率…(C ジェネリック医薬品薬剤数量+E1 通知対象のジェネリック医薬品切替可能数量)</t>
    <phoneticPr fontId="3"/>
  </si>
  <si>
    <t>　　　　　　　　　　　　　　　　　　／(C ジェネリック医薬品薬剤数量+E 先発品薬剤数量のうちジェネリック医薬品が存在する数量)</t>
    <phoneticPr fontId="3"/>
  </si>
  <si>
    <t>以上</t>
    <rPh sb="0" eb="2">
      <t>イジョウ</t>
    </rPh>
    <phoneticPr fontId="4"/>
  </si>
  <si>
    <t>E ジェネリック医薬品が存在する金額範囲</t>
    <phoneticPr fontId="3"/>
  </si>
  <si>
    <t>F ジェネリック医薬品が存在しない金額範囲</t>
    <phoneticPr fontId="3"/>
  </si>
  <si>
    <t>E1 通知対象の
ジェネリック医薬品範囲※　　</t>
    <phoneticPr fontId="3"/>
  </si>
  <si>
    <t>E2 通知対象外の
ジェネリック医薬品範囲</t>
    <phoneticPr fontId="3"/>
  </si>
  <si>
    <t>G 削減可能額※</t>
    <phoneticPr fontId="3"/>
  </si>
  <si>
    <t>E ジェネリック医薬品が存在する数量</t>
    <phoneticPr fontId="3"/>
  </si>
  <si>
    <t>F ジェネリック医薬品が存在しない数量</t>
    <phoneticPr fontId="3"/>
  </si>
  <si>
    <t>E1 通知対象の
ジェネリック医薬品切替可能数量※</t>
    <phoneticPr fontId="3"/>
  </si>
  <si>
    <t>E2 通知対象外の
ジェネリック医薬品切替可能数量</t>
    <phoneticPr fontId="3"/>
  </si>
  <si>
    <t>C ジェネリック医薬品薬剤数量</t>
    <phoneticPr fontId="3"/>
  </si>
  <si>
    <t>R4年度市区町村別数値</t>
    <phoneticPr fontId="3"/>
  </si>
  <si>
    <t>年齢基準日…令和6年3月31日時点。</t>
  </si>
  <si>
    <t>令和6年3月時点(直近1カ月)</t>
  </si>
  <si>
    <t>データ化範囲(分析対象)…入院(DPCを含む)、入院外、調剤の電子レセプト。対象診療年月は令和5年4月～令和6年3月診療分(12カ月分)。</t>
  </si>
  <si>
    <t>令和5年度</t>
  </si>
  <si>
    <t>令和5年3月時点(直近1カ月)</t>
    <rPh sb="3" eb="4">
      <t>ネン</t>
    </rPh>
    <rPh sb="4" eb="5">
      <t>ヘイネン</t>
    </rPh>
    <rPh sb="5" eb="6">
      <t>ツキ</t>
    </rPh>
    <rPh sb="6" eb="8">
      <t>ジテン</t>
    </rPh>
    <rPh sb="9" eb="11">
      <t>チョッキン</t>
    </rPh>
    <rPh sb="13" eb="14">
      <t>ゲツ</t>
    </rPh>
    <phoneticPr fontId="3"/>
  </si>
  <si>
    <t>令和5年度普及率 金額ベース</t>
  </si>
  <si>
    <t>令和5年度普及率 数量ベース</t>
  </si>
  <si>
    <t>前年度との差分(令和5年度普及率 金額ベース)</t>
  </si>
  <si>
    <t>前年度との差分(令和5年度普及率 数量ベース)</t>
  </si>
  <si>
    <t>医科･調剤 令和5年度ジェネリック医薬品普及率(金額ベース)</t>
  </si>
  <si>
    <t>前年度との差分(医科･調剤 令和5年度ジェネリック医薬品普及率(金額ベース))</t>
  </si>
  <si>
    <t>医科･調剤 令和5年度ジェネリック医薬品普及率(数量ベース)</t>
  </si>
  <si>
    <t>前年度との差分(医科･調剤 令和5年度ジェネリック医薬品普及率(数量ベース))</t>
  </si>
  <si>
    <t>令和4年度</t>
    <rPh sb="3" eb="5">
      <t>ネンド</t>
    </rPh>
    <phoneticPr fontId="3"/>
  </si>
  <si>
    <t>R5年度</t>
  </si>
  <si>
    <t>R4年度</t>
  </si>
  <si>
    <t>R4年度市区町村別数値</t>
    <phoneticPr fontId="3"/>
  </si>
  <si>
    <t>以下</t>
    <rPh sb="0" eb="2">
      <t>イカ</t>
    </rPh>
    <phoneticPr fontId="4"/>
  </si>
  <si>
    <t>未満</t>
    <rPh sb="0" eb="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</si>
</sst>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 "/>
    <numFmt numFmtId="178" formatCode="#,##0_ ;[Red]\-#,##0\ "/>
    <numFmt numFmtId="179" formatCode="0.0%"/>
    <numFmt numFmtId="180" formatCode="0_ "/>
    <numFmt numFmtId="181" formatCode="0.000%"/>
    <numFmt numFmtId="182" formatCode="#,##0,_ "/>
    <numFmt numFmtId="183" formatCode="0.0_ ;[Red]\-0.0\ "/>
  </numFmts>
  <fonts count="54">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9"/>
      <name val="ＭＳ Ｐ明朝"/>
      <family val="1"/>
      <charset val="128"/>
    </font>
    <font>
      <sz val="9"/>
      <color theme="1"/>
      <name val="ＭＳ Ｐ明朝"/>
      <family val="1"/>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10"/>
      <name val="ＭＳ 明朝"/>
      <family val="1"/>
      <charset val="128"/>
    </font>
    <font>
      <b/>
      <sz val="9"/>
      <name val="ＭＳ 明朝"/>
      <family val="1"/>
      <charset val="128"/>
    </font>
    <font>
      <b/>
      <sz val="9"/>
      <color theme="1"/>
      <name val="ＭＳ 明朝"/>
      <family val="1"/>
      <charset val="128"/>
    </font>
    <font>
      <sz val="14"/>
      <name val="ＭＳ 明朝"/>
      <family val="1"/>
      <charset val="128"/>
    </font>
    <font>
      <sz val="7"/>
      <name val="ＭＳ 明朝"/>
      <family val="1"/>
      <charset val="128"/>
    </font>
    <font>
      <sz val="11"/>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BFBFBF"/>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2">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medium">
        <color indexed="64"/>
      </right>
      <top style="thin">
        <color indexed="64"/>
      </top>
      <bottom style="thin">
        <color indexed="64"/>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4"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0" borderId="0">
      <alignment vertical="center"/>
    </xf>
    <xf numFmtId="0" fontId="13" fillId="0" borderId="0"/>
    <xf numFmtId="0" fontId="12" fillId="0" borderId="0">
      <alignment vertical="center"/>
    </xf>
    <xf numFmtId="0" fontId="32" fillId="0" borderId="0">
      <alignment vertical="center"/>
    </xf>
    <xf numFmtId="0" fontId="1" fillId="0" borderId="0">
      <alignment vertical="center"/>
    </xf>
    <xf numFmtId="0" fontId="1" fillId="0" borderId="0">
      <alignment vertical="center"/>
    </xf>
    <xf numFmtId="0" fontId="32"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53" fillId="0" borderId="0">
      <alignment vertical="center"/>
    </xf>
  </cellStyleXfs>
  <cellXfs count="447">
    <xf numFmtId="0" fontId="0" fillId="0" borderId="0" xfId="0">
      <alignment vertical="center"/>
    </xf>
    <xf numFmtId="0" fontId="37" fillId="0" borderId="67" xfId="1337" applyFont="1" applyBorder="1">
      <alignment vertical="center"/>
    </xf>
    <xf numFmtId="0" fontId="37" fillId="0" borderId="25" xfId="1337" applyFont="1" applyBorder="1">
      <alignment vertical="center"/>
    </xf>
    <xf numFmtId="0" fontId="38" fillId="0" borderId="0" xfId="0" applyFont="1">
      <alignment vertical="center"/>
    </xf>
    <xf numFmtId="0" fontId="40" fillId="0" borderId="0" xfId="1337" applyFont="1" applyBorder="1">
      <alignment vertical="center"/>
    </xf>
    <xf numFmtId="0" fontId="40" fillId="0" borderId="0" xfId="1337" applyFont="1" applyAlignment="1">
      <alignment vertical="center"/>
    </xf>
    <xf numFmtId="0" fontId="40" fillId="0" borderId="0" xfId="1337" applyFont="1">
      <alignment vertical="center"/>
    </xf>
    <xf numFmtId="0" fontId="42" fillId="0" borderId="0" xfId="1" applyNumberFormat="1" applyFont="1" applyFill="1" applyBorder="1" applyAlignment="1">
      <alignment vertical="center"/>
    </xf>
    <xf numFmtId="0" fontId="41" fillId="0" borderId="0" xfId="1337" applyFont="1" applyBorder="1" applyAlignment="1"/>
    <xf numFmtId="0" fontId="43" fillId="0" borderId="0" xfId="1337" applyFont="1">
      <alignment vertical="center"/>
    </xf>
    <xf numFmtId="0" fontId="45" fillId="0" borderId="0" xfId="1337" applyFont="1" applyFill="1" applyAlignment="1"/>
    <xf numFmtId="0" fontId="45" fillId="0" borderId="0" xfId="1337" applyFont="1">
      <alignment vertical="center"/>
    </xf>
    <xf numFmtId="0" fontId="43" fillId="0" borderId="0" xfId="1337" applyFont="1" applyBorder="1">
      <alignment vertical="center"/>
    </xf>
    <xf numFmtId="0" fontId="45" fillId="0" borderId="0" xfId="1337" applyFont="1" applyBorder="1">
      <alignment vertical="center"/>
    </xf>
    <xf numFmtId="0" fontId="46" fillId="0" borderId="0" xfId="1337" applyFont="1" applyBorder="1" applyAlignment="1">
      <alignment horizontal="left" vertical="center"/>
    </xf>
    <xf numFmtId="0" fontId="41" fillId="0" borderId="0" xfId="1337" applyFont="1" applyBorder="1" applyAlignment="1">
      <alignment horizontal="center" vertical="center"/>
    </xf>
    <xf numFmtId="0" fontId="41" fillId="0" borderId="0" xfId="1337" applyFont="1" applyBorder="1" applyAlignment="1">
      <alignment vertical="center"/>
    </xf>
    <xf numFmtId="0" fontId="41" fillId="0" borderId="0" xfId="1337" applyFont="1" applyBorder="1" applyAlignment="1">
      <alignment horizontal="center"/>
    </xf>
    <xf numFmtId="0" fontId="40" fillId="0" borderId="0" xfId="0" applyNumberFormat="1" applyFont="1" applyAlignment="1">
      <alignment vertical="center"/>
    </xf>
    <xf numFmtId="0" fontId="40" fillId="0" borderId="0" xfId="0" applyFont="1" applyAlignment="1">
      <alignment vertical="center"/>
    </xf>
    <xf numFmtId="0" fontId="40" fillId="0" borderId="0" xfId="0" applyFont="1">
      <alignment vertical="center"/>
    </xf>
    <xf numFmtId="0" fontId="38" fillId="28" borderId="17" xfId="0" applyFont="1" applyFill="1" applyBorder="1" applyAlignment="1">
      <alignment vertical="center" wrapText="1"/>
    </xf>
    <xf numFmtId="0" fontId="38" fillId="28" borderId="18" xfId="0" applyFont="1" applyFill="1" applyBorder="1" applyAlignment="1">
      <alignment vertical="center" wrapText="1"/>
    </xf>
    <xf numFmtId="0" fontId="38" fillId="0" borderId="3" xfId="1386" applyFont="1" applyFill="1" applyBorder="1">
      <alignment vertical="center"/>
    </xf>
    <xf numFmtId="179" fontId="38" fillId="0" borderId="29" xfId="0" applyNumberFormat="1" applyFont="1" applyFill="1" applyBorder="1" applyAlignment="1">
      <alignment horizontal="right" vertical="center" shrinkToFit="1"/>
    </xf>
    <xf numFmtId="179" fontId="38" fillId="0" borderId="4" xfId="0" applyNumberFormat="1" applyFont="1" applyFill="1" applyBorder="1" applyAlignment="1">
      <alignment horizontal="right" vertical="center" shrinkToFit="1"/>
    </xf>
    <xf numFmtId="179" fontId="38" fillId="0" borderId="24" xfId="0" applyNumberFormat="1" applyFont="1" applyFill="1" applyBorder="1" applyAlignment="1">
      <alignment horizontal="right" vertical="center" shrinkToFit="1"/>
    </xf>
    <xf numFmtId="179" fontId="38" fillId="0" borderId="3" xfId="0" applyNumberFormat="1" applyFont="1" applyFill="1" applyBorder="1" applyAlignment="1">
      <alignment horizontal="right" vertical="center" shrinkToFit="1"/>
    </xf>
    <xf numFmtId="179" fontId="38" fillId="0" borderId="18" xfId="0" applyNumberFormat="1" applyFont="1" applyFill="1" applyBorder="1" applyAlignment="1">
      <alignment horizontal="right" vertical="center" shrinkToFit="1"/>
    </xf>
    <xf numFmtId="179" fontId="38" fillId="0" borderId="5" xfId="0" applyNumberFormat="1" applyFont="1" applyFill="1" applyBorder="1" applyAlignment="1">
      <alignment horizontal="right" vertical="center" shrinkToFit="1"/>
    </xf>
    <xf numFmtId="179" fontId="38" fillId="0" borderId="7" xfId="0" applyNumberFormat="1" applyFont="1" applyFill="1" applyBorder="1" applyAlignment="1">
      <alignment horizontal="right" vertical="center" shrinkToFit="1"/>
    </xf>
    <xf numFmtId="179" fontId="41" fillId="0" borderId="0" xfId="1337" applyNumberFormat="1" applyFont="1" applyBorder="1" applyAlignment="1"/>
    <xf numFmtId="0" fontId="44" fillId="0" borderId="0" xfId="1337" applyFont="1" applyBorder="1" applyAlignment="1">
      <alignment horizontal="center" vertical="center"/>
    </xf>
    <xf numFmtId="179" fontId="38" fillId="0" borderId="31" xfId="0" applyNumberFormat="1" applyFont="1" applyFill="1" applyBorder="1" applyAlignment="1">
      <alignment horizontal="right" vertical="center" shrinkToFit="1"/>
    </xf>
    <xf numFmtId="179" fontId="38" fillId="0" borderId="19" xfId="0" applyNumberFormat="1" applyFont="1" applyFill="1" applyBorder="1" applyAlignment="1">
      <alignment horizontal="right" vertical="center" shrinkToFit="1"/>
    </xf>
    <xf numFmtId="0" fontId="47" fillId="0" borderId="0" xfId="1338" applyFont="1" applyBorder="1">
      <alignment vertical="center"/>
    </xf>
    <xf numFmtId="0" fontId="40" fillId="0" borderId="0" xfId="1338" applyFont="1">
      <alignment vertical="center"/>
    </xf>
    <xf numFmtId="0" fontId="44" fillId="0" borderId="0" xfId="1338" applyFont="1" applyBorder="1">
      <alignment vertical="center"/>
    </xf>
    <xf numFmtId="0" fontId="44" fillId="0" borderId="0" xfId="1338" applyFont="1">
      <alignment vertical="center"/>
    </xf>
    <xf numFmtId="0" fontId="44" fillId="0" borderId="0" xfId="1338" applyFont="1" applyBorder="1" applyAlignment="1">
      <alignment horizontal="center" vertical="center"/>
    </xf>
    <xf numFmtId="0" fontId="41" fillId="0" borderId="0" xfId="1338" applyFont="1">
      <alignment vertical="center"/>
    </xf>
    <xf numFmtId="0" fontId="43" fillId="0" borderId="0" xfId="1338" applyFont="1">
      <alignment vertical="center"/>
    </xf>
    <xf numFmtId="0" fontId="40" fillId="0" borderId="0" xfId="1338" applyFont="1" applyBorder="1">
      <alignment vertical="center"/>
    </xf>
    <xf numFmtId="0" fontId="40" fillId="0" borderId="0" xfId="1338" applyFont="1" applyAlignment="1">
      <alignment vertical="center"/>
    </xf>
    <xf numFmtId="0" fontId="47" fillId="0" borderId="0" xfId="1338" applyFont="1">
      <alignment vertical="center"/>
    </xf>
    <xf numFmtId="0" fontId="47" fillId="0" borderId="0" xfId="1338" applyFont="1" applyAlignment="1">
      <alignment vertical="center"/>
    </xf>
    <xf numFmtId="0" fontId="43" fillId="0" borderId="0" xfId="1338" applyFont="1" applyBorder="1">
      <alignment vertical="center"/>
    </xf>
    <xf numFmtId="0" fontId="45" fillId="0" borderId="0" xfId="1338" applyFont="1" applyBorder="1">
      <alignment vertical="center"/>
    </xf>
    <xf numFmtId="0" fontId="44" fillId="0" borderId="0" xfId="1328" applyFont="1" applyBorder="1" applyAlignment="1">
      <alignment horizontal="center" vertical="center"/>
    </xf>
    <xf numFmtId="0" fontId="44" fillId="0" borderId="0" xfId="1328" applyFont="1" applyBorder="1" applyAlignment="1">
      <alignment vertical="center"/>
    </xf>
    <xf numFmtId="0" fontId="45" fillId="0" borderId="0" xfId="1328" applyFont="1">
      <alignment vertical="center"/>
    </xf>
    <xf numFmtId="0" fontId="43" fillId="0" borderId="0" xfId="1328" applyFont="1">
      <alignment vertical="center"/>
    </xf>
    <xf numFmtId="0" fontId="44" fillId="0" borderId="0" xfId="1328" applyFont="1" applyBorder="1" applyAlignment="1">
      <alignment horizontal="left" vertical="center"/>
    </xf>
    <xf numFmtId="178" fontId="45" fillId="0" borderId="0" xfId="1337" applyNumberFormat="1" applyFont="1" applyBorder="1">
      <alignment vertical="center"/>
    </xf>
    <xf numFmtId="0" fontId="48" fillId="0" borderId="0" xfId="1" applyNumberFormat="1" applyFont="1" applyFill="1" applyBorder="1" applyAlignment="1">
      <alignment horizontal="left" vertical="center"/>
    </xf>
    <xf numFmtId="0" fontId="49" fillId="0" borderId="0" xfId="1" applyNumberFormat="1" applyFont="1" applyFill="1" applyBorder="1" applyAlignment="1">
      <alignment vertical="center"/>
    </xf>
    <xf numFmtId="0" fontId="40" fillId="0" borderId="0" xfId="0" applyFont="1" applyBorder="1">
      <alignment vertical="center"/>
    </xf>
    <xf numFmtId="179" fontId="38" fillId="0" borderId="22" xfId="0" applyNumberFormat="1" applyFont="1" applyFill="1" applyBorder="1" applyAlignment="1">
      <alignment horizontal="right" vertical="center" shrinkToFit="1"/>
    </xf>
    <xf numFmtId="179" fontId="38" fillId="0" borderId="6" xfId="0" applyNumberFormat="1" applyFont="1" applyFill="1" applyBorder="1" applyAlignment="1">
      <alignment horizontal="right" vertical="center" shrinkToFit="1"/>
    </xf>
    <xf numFmtId="0" fontId="50" fillId="0" borderId="0" xfId="1552" applyFont="1">
      <alignment vertical="center"/>
    </xf>
    <xf numFmtId="0" fontId="50" fillId="0" borderId="0" xfId="1337" applyFont="1" applyAlignment="1">
      <alignment vertical="center"/>
    </xf>
    <xf numFmtId="0" fontId="41" fillId="0" borderId="0" xfId="1337" applyNumberFormat="1" applyFont="1" applyFill="1" applyBorder="1" applyAlignment="1">
      <alignment vertical="center"/>
    </xf>
    <xf numFmtId="0" fontId="50" fillId="0" borderId="0" xfId="1338" applyFont="1" applyAlignment="1">
      <alignment vertical="center"/>
    </xf>
    <xf numFmtId="0" fontId="49" fillId="0" borderId="0" xfId="1338" applyFont="1" applyAlignment="1">
      <alignment vertical="center"/>
    </xf>
    <xf numFmtId="0" fontId="41" fillId="0" borderId="0" xfId="1338" applyNumberFormat="1" applyFont="1" applyFill="1" applyBorder="1" applyAlignment="1">
      <alignment vertical="center"/>
    </xf>
    <xf numFmtId="0" fontId="39" fillId="28" borderId="42" xfId="1" applyNumberFormat="1" applyFont="1" applyFill="1" applyBorder="1" applyAlignment="1">
      <alignment horizontal="center" vertical="center" shrinkToFit="1"/>
    </xf>
    <xf numFmtId="0" fontId="39" fillId="0" borderId="19" xfId="1337" applyFont="1" applyFill="1" applyBorder="1" applyAlignment="1">
      <alignment horizontal="center" vertical="center" shrinkToFit="1"/>
    </xf>
    <xf numFmtId="179" fontId="39" fillId="0" borderId="46" xfId="706" applyNumberFormat="1" applyFont="1" applyFill="1" applyBorder="1" applyAlignment="1">
      <alignment horizontal="right" vertical="center" shrinkToFit="1"/>
    </xf>
    <xf numFmtId="0" fontId="39" fillId="0" borderId="19" xfId="1337" applyFont="1" applyBorder="1" applyAlignment="1">
      <alignment horizontal="center" vertical="center" shrinkToFit="1"/>
    </xf>
    <xf numFmtId="0" fontId="39" fillId="0" borderId="3" xfId="1337" applyFont="1" applyBorder="1" applyAlignment="1">
      <alignment horizontal="center" vertical="center" shrinkToFit="1"/>
    </xf>
    <xf numFmtId="0" fontId="39" fillId="0" borderId="4" xfId="1337" applyFont="1" applyBorder="1" applyAlignment="1">
      <alignment horizontal="center" vertical="center" shrinkToFit="1"/>
    </xf>
    <xf numFmtId="0" fontId="39" fillId="0" borderId="49" xfId="1337" applyFont="1" applyBorder="1" applyAlignment="1">
      <alignment horizontal="center" vertical="center" shrinkToFit="1"/>
    </xf>
    <xf numFmtId="0" fontId="39" fillId="0" borderId="55" xfId="1337" applyFont="1" applyBorder="1" applyAlignment="1">
      <alignment horizontal="center" vertical="center" shrinkToFit="1"/>
    </xf>
    <xf numFmtId="178" fontId="39" fillId="0" borderId="42" xfId="851" applyNumberFormat="1" applyFont="1" applyFill="1" applyBorder="1" applyAlignment="1">
      <alignment horizontal="right" vertical="center" shrinkToFit="1"/>
    </xf>
    <xf numFmtId="38" fontId="39" fillId="0" borderId="62" xfId="853" applyFont="1" applyFill="1" applyBorder="1" applyAlignment="1">
      <alignment horizontal="right" vertical="center" shrinkToFit="1"/>
    </xf>
    <xf numFmtId="0" fontId="39" fillId="0" borderId="19" xfId="1338" applyFont="1" applyFill="1" applyBorder="1" applyAlignment="1">
      <alignment horizontal="center" vertical="center" shrinkToFit="1"/>
    </xf>
    <xf numFmtId="0" fontId="39" fillId="0" borderId="19" xfId="1338" applyFont="1" applyBorder="1" applyAlignment="1">
      <alignment horizontal="center" vertical="center" shrinkToFit="1"/>
    </xf>
    <xf numFmtId="0" fontId="39" fillId="0" borderId="44" xfId="1338" applyFont="1" applyBorder="1" applyAlignment="1">
      <alignment horizontal="center" vertical="center" shrinkToFit="1"/>
    </xf>
    <xf numFmtId="0" fontId="39" fillId="0" borderId="4" xfId="1338" applyFont="1" applyBorder="1" applyAlignment="1">
      <alignment horizontal="center" vertical="center" shrinkToFit="1"/>
    </xf>
    <xf numFmtId="0" fontId="39" fillId="0" borderId="3" xfId="1338" applyFont="1" applyBorder="1" applyAlignment="1">
      <alignment horizontal="center" vertical="center" shrinkToFit="1"/>
    </xf>
    <xf numFmtId="0" fontId="39" fillId="0" borderId="49" xfId="1338" applyFont="1" applyBorder="1" applyAlignment="1">
      <alignment horizontal="center" vertical="center" shrinkToFit="1"/>
    </xf>
    <xf numFmtId="0" fontId="39" fillId="0" borderId="55" xfId="1338" applyFont="1" applyBorder="1" applyAlignment="1">
      <alignment horizontal="center" vertical="center" shrinkToFit="1"/>
    </xf>
    <xf numFmtId="0" fontId="38" fillId="0" borderId="28" xfId="0" applyFont="1" applyFill="1" applyBorder="1" applyAlignment="1">
      <alignment vertical="center" wrapText="1"/>
    </xf>
    <xf numFmtId="179" fontId="38" fillId="0" borderId="0" xfId="0" applyNumberFormat="1" applyFont="1" applyFill="1" applyBorder="1">
      <alignment vertical="center"/>
    </xf>
    <xf numFmtId="0" fontId="38" fillId="0" borderId="3" xfId="0" applyFont="1" applyFill="1" applyBorder="1">
      <alignment vertical="center"/>
    </xf>
    <xf numFmtId="0" fontId="49" fillId="0" borderId="0" xfId="1554" applyFont="1" applyAlignment="1">
      <alignment vertical="center"/>
    </xf>
    <xf numFmtId="0" fontId="37" fillId="0" borderId="24" xfId="1553" applyFont="1" applyBorder="1">
      <alignment vertical="center"/>
    </xf>
    <xf numFmtId="0" fontId="37" fillId="0" borderId="67" xfId="1553" applyFont="1" applyBorder="1">
      <alignment vertical="center"/>
    </xf>
    <xf numFmtId="0" fontId="5" fillId="0" borderId="31" xfId="1553" applyFont="1" applyBorder="1">
      <alignment vertical="center"/>
    </xf>
    <xf numFmtId="0" fontId="5" fillId="0" borderId="28" xfId="1553" applyFont="1" applyBorder="1">
      <alignment vertical="center"/>
    </xf>
    <xf numFmtId="0" fontId="5" fillId="0" borderId="28" xfId="1553" applyFont="1" applyBorder="1" applyAlignment="1">
      <alignment horizontal="center" vertical="center"/>
    </xf>
    <xf numFmtId="0" fontId="36" fillId="0" borderId="28" xfId="1553" applyFont="1" applyBorder="1">
      <alignment vertical="center"/>
    </xf>
    <xf numFmtId="0" fontId="37" fillId="0" borderId="25" xfId="1553" applyFont="1" applyBorder="1">
      <alignment vertical="center"/>
    </xf>
    <xf numFmtId="0" fontId="41" fillId="0" borderId="0" xfId="1328" applyNumberFormat="1" applyFont="1" applyBorder="1" applyAlignment="1">
      <alignment vertical="center"/>
    </xf>
    <xf numFmtId="0" fontId="41" fillId="0" borderId="0" xfId="1328" applyFont="1" applyBorder="1" applyAlignment="1">
      <alignment horizontal="center" vertical="center"/>
    </xf>
    <xf numFmtId="0" fontId="38" fillId="0" borderId="3" xfId="1386" applyFont="1" applyFill="1" applyBorder="1" applyAlignment="1">
      <alignment vertical="center"/>
    </xf>
    <xf numFmtId="0" fontId="38" fillId="0" borderId="0" xfId="0" applyFont="1" applyFill="1" applyBorder="1" applyAlignment="1">
      <alignment vertical="center"/>
    </xf>
    <xf numFmtId="0" fontId="40" fillId="0" borderId="0" xfId="0" applyFont="1" applyFill="1">
      <alignment vertical="center"/>
    </xf>
    <xf numFmtId="0" fontId="38" fillId="0" borderId="0" xfId="0" applyFont="1" applyFill="1">
      <alignment vertical="center"/>
    </xf>
    <xf numFmtId="0" fontId="40" fillId="0" borderId="83" xfId="0" applyFont="1" applyBorder="1">
      <alignment vertical="center"/>
    </xf>
    <xf numFmtId="0" fontId="40" fillId="0" borderId="84" xfId="0" applyFont="1" applyBorder="1">
      <alignment vertical="center"/>
    </xf>
    <xf numFmtId="0" fontId="40" fillId="0" borderId="85" xfId="0" applyFont="1" applyBorder="1">
      <alignment vertical="center"/>
    </xf>
    <xf numFmtId="0" fontId="40" fillId="0" borderId="86" xfId="0" applyFont="1" applyBorder="1">
      <alignment vertical="center"/>
    </xf>
    <xf numFmtId="0" fontId="40" fillId="30" borderId="3" xfId="0" applyFont="1" applyFill="1" applyBorder="1">
      <alignment vertical="center"/>
    </xf>
    <xf numFmtId="179" fontId="40" fillId="0" borderId="0" xfId="1594" applyNumberFormat="1" applyFont="1" applyBorder="1">
      <alignment vertical="center"/>
    </xf>
    <xf numFmtId="0" fontId="40" fillId="0" borderId="0" xfId="0" applyFont="1" applyBorder="1" applyAlignment="1">
      <alignment vertical="center"/>
    </xf>
    <xf numFmtId="179" fontId="40" fillId="0" borderId="0" xfId="1594" applyNumberFormat="1" applyFont="1" applyBorder="1" applyAlignment="1">
      <alignment vertical="center"/>
    </xf>
    <xf numFmtId="0" fontId="40" fillId="0" borderId="87" xfId="0" applyFont="1" applyBorder="1" applyAlignment="1">
      <alignment vertical="center"/>
    </xf>
    <xf numFmtId="0" fontId="40" fillId="31" borderId="3" xfId="0" applyFont="1" applyFill="1" applyBorder="1">
      <alignment vertical="center"/>
    </xf>
    <xf numFmtId="0" fontId="40" fillId="32" borderId="3" xfId="0" applyFont="1" applyFill="1" applyBorder="1">
      <alignment vertical="center"/>
    </xf>
    <xf numFmtId="0" fontId="40" fillId="33" borderId="3" xfId="0" applyFont="1" applyFill="1" applyBorder="1">
      <alignment vertical="center"/>
    </xf>
    <xf numFmtId="0" fontId="40" fillId="34" borderId="3" xfId="0" applyFont="1" applyFill="1" applyBorder="1">
      <alignment vertical="center"/>
    </xf>
    <xf numFmtId="0" fontId="40" fillId="0" borderId="88" xfId="0" applyFont="1" applyBorder="1">
      <alignment vertical="center"/>
    </xf>
    <xf numFmtId="0" fontId="40" fillId="0" borderId="89" xfId="0" applyFont="1" applyBorder="1">
      <alignment vertical="center"/>
    </xf>
    <xf numFmtId="0" fontId="40" fillId="0" borderId="90" xfId="0" applyFont="1" applyBorder="1" applyAlignment="1">
      <alignment vertical="center"/>
    </xf>
    <xf numFmtId="0" fontId="40" fillId="0" borderId="87" xfId="0" applyFont="1" applyBorder="1">
      <alignment vertical="center"/>
    </xf>
    <xf numFmtId="0" fontId="40" fillId="0" borderId="90" xfId="0" applyFont="1" applyBorder="1">
      <alignment vertical="center"/>
    </xf>
    <xf numFmtId="178" fontId="38" fillId="0" borderId="7" xfId="0" applyNumberFormat="1" applyFont="1" applyFill="1" applyBorder="1" applyAlignment="1">
      <alignment horizontal="right" vertical="center" shrinkToFit="1"/>
    </xf>
    <xf numFmtId="10" fontId="44" fillId="0" borderId="30" xfId="1337" applyNumberFormat="1" applyFont="1" applyFill="1" applyBorder="1" applyAlignment="1">
      <alignment vertical="center"/>
    </xf>
    <xf numFmtId="0" fontId="41" fillId="0" borderId="30" xfId="1337" applyFont="1" applyBorder="1" applyAlignment="1">
      <alignment vertical="center"/>
    </xf>
    <xf numFmtId="0" fontId="43" fillId="0" borderId="30" xfId="1337" applyFont="1" applyBorder="1">
      <alignment vertical="center"/>
    </xf>
    <xf numFmtId="0" fontId="41" fillId="0" borderId="66" xfId="1337" applyFont="1" applyBorder="1" applyAlignment="1">
      <alignment horizontal="center" vertical="center"/>
    </xf>
    <xf numFmtId="10" fontId="44" fillId="0" borderId="30" xfId="1337" applyNumberFormat="1" applyFont="1" applyFill="1" applyBorder="1" applyAlignment="1">
      <alignment horizontal="left" vertical="center"/>
    </xf>
    <xf numFmtId="0" fontId="44" fillId="0" borderId="30" xfId="1337" applyFont="1" applyBorder="1">
      <alignment vertical="center"/>
    </xf>
    <xf numFmtId="0" fontId="44" fillId="0" borderId="30" xfId="1337" applyFont="1" applyFill="1" applyBorder="1" applyAlignment="1">
      <alignment horizontal="right" vertical="center"/>
    </xf>
    <xf numFmtId="0" fontId="44" fillId="0" borderId="24" xfId="1337" applyFont="1" applyBorder="1" applyAlignment="1">
      <alignment horizontal="right" vertical="center"/>
    </xf>
    <xf numFmtId="0" fontId="44" fillId="0" borderId="66" xfId="1337" applyFont="1" applyBorder="1">
      <alignment vertical="center"/>
    </xf>
    <xf numFmtId="0" fontId="44" fillId="0" borderId="0" xfId="1337" applyFont="1" applyBorder="1">
      <alignment vertical="center"/>
    </xf>
    <xf numFmtId="10" fontId="44" fillId="0" borderId="0" xfId="1337" applyNumberFormat="1" applyFont="1" applyFill="1" applyBorder="1" applyAlignment="1">
      <alignment vertical="center"/>
    </xf>
    <xf numFmtId="0" fontId="44" fillId="0" borderId="67" xfId="1337" applyFont="1" applyBorder="1">
      <alignment vertical="center"/>
    </xf>
    <xf numFmtId="179" fontId="42" fillId="0" borderId="0" xfId="1337" applyNumberFormat="1" applyFont="1" applyFill="1" applyBorder="1" applyAlignment="1">
      <alignment horizontal="left" vertical="center"/>
    </xf>
    <xf numFmtId="0" fontId="44" fillId="0" borderId="0" xfId="1337" applyFont="1" applyFill="1" applyBorder="1">
      <alignment vertical="center"/>
    </xf>
    <xf numFmtId="179" fontId="42" fillId="0" borderId="68" xfId="1337" applyNumberFormat="1" applyFont="1" applyFill="1" applyBorder="1" applyAlignment="1">
      <alignment horizontal="left" vertical="center"/>
    </xf>
    <xf numFmtId="10" fontId="44" fillId="0" borderId="69" xfId="1337" applyNumberFormat="1" applyFont="1" applyFill="1" applyBorder="1" applyAlignment="1">
      <alignment vertical="center"/>
    </xf>
    <xf numFmtId="179" fontId="42" fillId="0" borderId="67" xfId="1337" applyNumberFormat="1" applyFont="1" applyFill="1" applyBorder="1" applyAlignment="1">
      <alignment horizontal="left" vertical="center"/>
    </xf>
    <xf numFmtId="0" fontId="44" fillId="0" borderId="0" xfId="1337" applyFont="1" applyFill="1" applyBorder="1" applyAlignment="1">
      <alignment vertical="center" wrapText="1"/>
    </xf>
    <xf numFmtId="10" fontId="44" fillId="0" borderId="66" xfId="1337" applyNumberFormat="1" applyFont="1" applyFill="1" applyBorder="1" applyAlignment="1">
      <alignment vertical="center" wrapText="1"/>
    </xf>
    <xf numFmtId="10" fontId="44" fillId="0" borderId="66" xfId="1337" applyNumberFormat="1" applyFont="1" applyFill="1" applyBorder="1" applyAlignment="1">
      <alignment horizontal="left" vertical="center" wrapText="1"/>
    </xf>
    <xf numFmtId="10" fontId="44" fillId="0" borderId="67" xfId="1337" applyNumberFormat="1" applyFont="1" applyFill="1" applyBorder="1" applyAlignment="1">
      <alignment horizontal="left" vertical="center" wrapText="1"/>
    </xf>
    <xf numFmtId="10" fontId="44" fillId="0" borderId="67" xfId="1337" applyNumberFormat="1" applyFont="1" applyFill="1" applyBorder="1" applyAlignment="1">
      <alignment vertical="center"/>
    </xf>
    <xf numFmtId="10" fontId="44" fillId="0" borderId="0" xfId="1337" applyNumberFormat="1" applyFont="1" applyFill="1" applyBorder="1" applyAlignment="1">
      <alignment vertical="center" wrapText="1"/>
    </xf>
    <xf numFmtId="181" fontId="44" fillId="0" borderId="67" xfId="1337" applyNumberFormat="1" applyFont="1" applyFill="1" applyBorder="1" applyAlignment="1">
      <alignment vertical="center"/>
    </xf>
    <xf numFmtId="181" fontId="44" fillId="0" borderId="0" xfId="1337" applyNumberFormat="1" applyFont="1" applyFill="1" applyBorder="1" applyAlignment="1">
      <alignment vertical="center"/>
    </xf>
    <xf numFmtId="38" fontId="44" fillId="0" borderId="66" xfId="853" applyFont="1" applyFill="1" applyBorder="1" applyAlignment="1">
      <alignment horizontal="right" vertical="center"/>
    </xf>
    <xf numFmtId="38" fontId="44" fillId="0" borderId="67" xfId="853" applyFont="1" applyFill="1" applyBorder="1" applyAlignment="1">
      <alignment horizontal="right" vertical="center"/>
    </xf>
    <xf numFmtId="10" fontId="44" fillId="0" borderId="31" xfId="1337" applyNumberFormat="1" applyFont="1" applyFill="1" applyBorder="1" applyAlignment="1">
      <alignment vertical="center"/>
    </xf>
    <xf numFmtId="10" fontId="44" fillId="0" borderId="25" xfId="1337" applyNumberFormat="1" applyFont="1" applyFill="1" applyBorder="1" applyAlignment="1">
      <alignment vertical="center"/>
    </xf>
    <xf numFmtId="0" fontId="44" fillId="0" borderId="70" xfId="1337" applyFont="1" applyBorder="1">
      <alignment vertical="center"/>
    </xf>
    <xf numFmtId="0" fontId="44" fillId="0" borderId="31" xfId="1337" applyFont="1" applyBorder="1">
      <alignment vertical="center"/>
    </xf>
    <xf numFmtId="0" fontId="44" fillId="0" borderId="28" xfId="1337" applyFont="1" applyBorder="1">
      <alignment vertical="center"/>
    </xf>
    <xf numFmtId="0" fontId="44" fillId="0" borderId="25" xfId="1337" applyFont="1" applyBorder="1">
      <alignment vertical="center"/>
    </xf>
    <xf numFmtId="0" fontId="41" fillId="0" borderId="31" xfId="1337" applyFont="1" applyBorder="1" applyAlignment="1">
      <alignment horizontal="center" vertical="center"/>
    </xf>
    <xf numFmtId="0" fontId="41" fillId="0" borderId="28" xfId="1337" applyFont="1" applyBorder="1" applyAlignment="1">
      <alignment horizontal="center" vertical="center"/>
    </xf>
    <xf numFmtId="0" fontId="41" fillId="0" borderId="28" xfId="1337" applyFont="1" applyBorder="1" applyAlignment="1">
      <alignment vertical="center"/>
    </xf>
    <xf numFmtId="0" fontId="43" fillId="0" borderId="28" xfId="1337" applyFont="1" applyBorder="1">
      <alignment vertical="center"/>
    </xf>
    <xf numFmtId="10" fontId="44" fillId="0" borderId="30" xfId="1553" applyNumberFormat="1" applyFont="1" applyFill="1" applyBorder="1" applyAlignment="1">
      <alignment vertical="center"/>
    </xf>
    <xf numFmtId="178" fontId="44" fillId="0" borderId="17" xfId="853" applyNumberFormat="1" applyFont="1" applyFill="1" applyBorder="1" applyAlignment="1">
      <alignment vertical="center"/>
    </xf>
    <xf numFmtId="0" fontId="44" fillId="0" borderId="30" xfId="1553" applyFont="1" applyBorder="1">
      <alignment vertical="center"/>
    </xf>
    <xf numFmtId="0" fontId="44" fillId="0" borderId="30" xfId="1553" applyFont="1" applyBorder="1" applyAlignment="1">
      <alignment horizontal="center" vertical="center"/>
    </xf>
    <xf numFmtId="0" fontId="41" fillId="0" borderId="30" xfId="1553" applyFont="1" applyBorder="1">
      <alignment vertical="center"/>
    </xf>
    <xf numFmtId="0" fontId="44" fillId="0" borderId="66" xfId="1553" applyFont="1" applyBorder="1">
      <alignment vertical="center"/>
    </xf>
    <xf numFmtId="10" fontId="44" fillId="0" borderId="30" xfId="1553" applyNumberFormat="1" applyFont="1" applyFill="1" applyBorder="1" applyAlignment="1">
      <alignment horizontal="left" vertical="center"/>
    </xf>
    <xf numFmtId="0" fontId="44" fillId="0" borderId="30" xfId="1553" applyFont="1" applyFill="1" applyBorder="1" applyAlignment="1">
      <alignment horizontal="right" vertical="center"/>
    </xf>
    <xf numFmtId="0" fontId="44" fillId="0" borderId="24" xfId="1553" applyFont="1" applyBorder="1" applyAlignment="1">
      <alignment horizontal="right" vertical="center"/>
    </xf>
    <xf numFmtId="0" fontId="44" fillId="0" borderId="0" xfId="1553" applyFont="1" applyBorder="1">
      <alignment vertical="center"/>
    </xf>
    <xf numFmtId="10" fontId="44" fillId="0" borderId="0" xfId="1553" applyNumberFormat="1" applyFont="1" applyFill="1" applyBorder="1" applyAlignment="1">
      <alignment vertical="center"/>
    </xf>
    <xf numFmtId="0" fontId="44" fillId="0" borderId="67" xfId="1553" applyFont="1" applyBorder="1">
      <alignment vertical="center"/>
    </xf>
    <xf numFmtId="179" fontId="42" fillId="0" borderId="0" xfId="1553" applyNumberFormat="1" applyFont="1" applyFill="1" applyBorder="1" applyAlignment="1">
      <alignment horizontal="left" vertical="center"/>
    </xf>
    <xf numFmtId="0" fontId="44" fillId="0" borderId="0" xfId="1553" applyFont="1" applyFill="1" applyBorder="1">
      <alignment vertical="center"/>
    </xf>
    <xf numFmtId="0" fontId="44" fillId="0" borderId="71" xfId="1553" applyNumberFormat="1" applyFont="1" applyBorder="1">
      <alignment vertical="center"/>
    </xf>
    <xf numFmtId="0" fontId="44" fillId="0" borderId="72" xfId="1553" applyFont="1" applyBorder="1">
      <alignment vertical="center"/>
    </xf>
    <xf numFmtId="0" fontId="44" fillId="0" borderId="73" xfId="1553" applyFont="1" applyBorder="1">
      <alignment vertical="center"/>
    </xf>
    <xf numFmtId="10" fontId="44" fillId="0" borderId="66" xfId="1553" applyNumberFormat="1" applyFont="1" applyFill="1" applyBorder="1" applyAlignment="1">
      <alignment horizontal="center" vertical="center" shrinkToFit="1"/>
    </xf>
    <xf numFmtId="10" fontId="44" fillId="0" borderId="0" xfId="1553" applyNumberFormat="1" applyFont="1" applyFill="1" applyBorder="1" applyAlignment="1">
      <alignment horizontal="center" vertical="center" shrinkToFit="1"/>
    </xf>
    <xf numFmtId="179" fontId="42" fillId="0" borderId="67" xfId="1553" applyNumberFormat="1" applyFont="1" applyFill="1" applyBorder="1" applyAlignment="1">
      <alignment horizontal="left" vertical="center"/>
    </xf>
    <xf numFmtId="0" fontId="44" fillId="0" borderId="74" xfId="1553" applyFont="1" applyBorder="1">
      <alignment vertical="center"/>
    </xf>
    <xf numFmtId="0" fontId="44" fillId="0" borderId="75" xfId="1553" applyFont="1" applyBorder="1">
      <alignment vertical="center"/>
    </xf>
    <xf numFmtId="10" fontId="44" fillId="0" borderId="69" xfId="1553" applyNumberFormat="1" applyFont="1" applyFill="1" applyBorder="1" applyAlignment="1">
      <alignment vertical="center"/>
    </xf>
    <xf numFmtId="0" fontId="44" fillId="0" borderId="0" xfId="1553" applyFont="1" applyFill="1" applyBorder="1" applyAlignment="1">
      <alignment vertical="center"/>
    </xf>
    <xf numFmtId="177" fontId="44" fillId="0" borderId="0" xfId="1553" applyNumberFormat="1" applyFont="1" applyFill="1" applyBorder="1" applyAlignment="1">
      <alignment vertical="center" wrapText="1"/>
    </xf>
    <xf numFmtId="10" fontId="44" fillId="0" borderId="66" xfId="1553" applyNumberFormat="1" applyFont="1" applyFill="1" applyBorder="1" applyAlignment="1">
      <alignment vertical="center" wrapText="1"/>
    </xf>
    <xf numFmtId="10" fontId="44" fillId="0" borderId="66" xfId="1553" applyNumberFormat="1" applyFont="1" applyFill="1" applyBorder="1" applyAlignment="1">
      <alignment horizontal="left" vertical="center" wrapText="1"/>
    </xf>
    <xf numFmtId="10" fontId="44" fillId="0" borderId="67" xfId="1553" applyNumberFormat="1" applyFont="1" applyFill="1" applyBorder="1" applyAlignment="1">
      <alignment horizontal="left" vertical="center" wrapText="1"/>
    </xf>
    <xf numFmtId="10" fontId="44" fillId="0" borderId="67" xfId="1553" applyNumberFormat="1" applyFont="1" applyFill="1" applyBorder="1" applyAlignment="1">
      <alignment vertical="center"/>
    </xf>
    <xf numFmtId="10" fontId="44" fillId="0" borderId="0" xfId="1553" applyNumberFormat="1" applyFont="1" applyFill="1" applyBorder="1" applyAlignment="1">
      <alignment vertical="center" wrapText="1"/>
    </xf>
    <xf numFmtId="181" fontId="44" fillId="0" borderId="0" xfId="1553" applyNumberFormat="1" applyFont="1" applyFill="1" applyBorder="1" applyAlignment="1">
      <alignment vertical="center"/>
    </xf>
    <xf numFmtId="181" fontId="44" fillId="0" borderId="67" xfId="1553" applyNumberFormat="1" applyFont="1" applyFill="1" applyBorder="1" applyAlignment="1">
      <alignment vertical="center"/>
    </xf>
    <xf numFmtId="10" fontId="39" fillId="0" borderId="0" xfId="1553" applyNumberFormat="1" applyFont="1" applyFill="1" applyBorder="1" applyAlignment="1">
      <alignment vertical="center" wrapText="1"/>
    </xf>
    <xf numFmtId="10" fontId="44" fillId="0" borderId="31" xfId="1553" applyNumberFormat="1" applyFont="1" applyFill="1" applyBorder="1" applyAlignment="1">
      <alignment vertical="center"/>
    </xf>
    <xf numFmtId="10" fontId="44" fillId="0" borderId="28" xfId="1553" applyNumberFormat="1" applyFont="1" applyFill="1" applyBorder="1" applyAlignment="1">
      <alignment vertical="center"/>
    </xf>
    <xf numFmtId="0" fontId="44" fillId="0" borderId="25" xfId="1553" applyFont="1" applyBorder="1">
      <alignment vertical="center"/>
    </xf>
    <xf numFmtId="0" fontId="44" fillId="0" borderId="70" xfId="1553" applyFont="1" applyBorder="1">
      <alignment vertical="center"/>
    </xf>
    <xf numFmtId="10" fontId="44" fillId="0" borderId="25" xfId="1553" applyNumberFormat="1" applyFont="1" applyFill="1" applyBorder="1" applyAlignment="1">
      <alignment vertical="center"/>
    </xf>
    <xf numFmtId="0" fontId="44" fillId="0" borderId="31" xfId="1553" applyFont="1" applyBorder="1">
      <alignment vertical="center"/>
    </xf>
    <xf numFmtId="0" fontId="44" fillId="0" borderId="28" xfId="1553" applyFont="1" applyBorder="1">
      <alignment vertical="center"/>
    </xf>
    <xf numFmtId="179" fontId="38" fillId="0" borderId="3" xfId="0" applyNumberFormat="1" applyFont="1" applyFill="1" applyBorder="1" applyAlignment="1">
      <alignment horizontal="right" vertical="center"/>
    </xf>
    <xf numFmtId="178" fontId="39" fillId="0" borderId="29" xfId="1386" applyNumberFormat="1" applyFont="1" applyFill="1" applyBorder="1" applyAlignment="1">
      <alignment horizontal="right" vertical="center" shrinkToFit="1"/>
    </xf>
    <xf numFmtId="178" fontId="39" fillId="0" borderId="3" xfId="1386" applyNumberFormat="1" applyFont="1" applyFill="1" applyBorder="1" applyAlignment="1">
      <alignment horizontal="right" vertical="center" shrinkToFit="1"/>
    </xf>
    <xf numFmtId="178" fontId="39" fillId="0" borderId="0" xfId="0" applyNumberFormat="1" applyFont="1" applyFill="1" applyAlignment="1">
      <alignment horizontal="right" vertical="center" shrinkToFit="1"/>
    </xf>
    <xf numFmtId="178" fontId="39" fillId="0" borderId="6" xfId="0" applyNumberFormat="1" applyFont="1" applyFill="1" applyBorder="1" applyAlignment="1">
      <alignment horizontal="right" vertical="center" shrinkToFit="1"/>
    </xf>
    <xf numFmtId="178" fontId="39" fillId="0" borderId="7" xfId="0" applyNumberFormat="1" applyFont="1" applyFill="1" applyBorder="1" applyAlignment="1">
      <alignment horizontal="right" vertical="center" shrinkToFit="1"/>
    </xf>
    <xf numFmtId="0" fontId="44" fillId="0" borderId="29" xfId="1337" applyNumberFormat="1" applyFont="1" applyFill="1" applyBorder="1" applyAlignment="1">
      <alignment vertical="center"/>
    </xf>
    <xf numFmtId="0" fontId="43" fillId="28" borderId="4" xfId="0" applyFont="1" applyFill="1" applyBorder="1" applyAlignment="1">
      <alignment horizontal="center" vertical="center" wrapText="1"/>
    </xf>
    <xf numFmtId="0" fontId="52" fillId="0" borderId="29" xfId="1553" applyNumberFormat="1" applyFont="1" applyFill="1" applyBorder="1" applyAlignment="1">
      <alignment vertical="center"/>
    </xf>
    <xf numFmtId="179" fontId="42" fillId="0" borderId="0" xfId="1553" applyNumberFormat="1" applyFont="1" applyFill="1" applyBorder="1" applyAlignment="1">
      <alignment horizontal="left" vertical="center" shrinkToFit="1"/>
    </xf>
    <xf numFmtId="179" fontId="42" fillId="0" borderId="67" xfId="1553" applyNumberFormat="1" applyFont="1" applyFill="1" applyBorder="1" applyAlignment="1">
      <alignment horizontal="left" vertical="center" shrinkToFit="1"/>
    </xf>
    <xf numFmtId="0" fontId="39" fillId="28" borderId="3" xfId="1" applyNumberFormat="1" applyFont="1" applyFill="1" applyBorder="1" applyAlignment="1">
      <alignment horizontal="center" vertical="center"/>
    </xf>
    <xf numFmtId="0" fontId="39" fillId="28" borderId="43" xfId="1" applyNumberFormat="1" applyFont="1" applyFill="1" applyBorder="1" applyAlignment="1">
      <alignment horizontal="center" vertical="center" shrinkToFit="1"/>
    </xf>
    <xf numFmtId="178" fontId="39" fillId="0" borderId="32" xfId="0" applyNumberFormat="1" applyFont="1" applyFill="1" applyBorder="1" applyAlignment="1">
      <alignment horizontal="right" vertical="center" shrinkToFit="1"/>
    </xf>
    <xf numFmtId="0" fontId="38" fillId="0" borderId="3" xfId="0" applyFont="1" applyFill="1" applyBorder="1" applyAlignment="1">
      <alignment horizontal="center" vertical="center" shrinkToFit="1"/>
    </xf>
    <xf numFmtId="0" fontId="39" fillId="0" borderId="3" xfId="1147" applyFont="1" applyFill="1" applyBorder="1" applyAlignment="1" applyProtection="1">
      <alignment vertical="center"/>
      <protection locked="0"/>
    </xf>
    <xf numFmtId="178" fontId="38" fillId="0" borderId="3" xfId="0" applyNumberFormat="1" applyFont="1" applyFill="1" applyBorder="1" applyAlignment="1">
      <alignment horizontal="right" vertical="center"/>
    </xf>
    <xf numFmtId="178" fontId="40" fillId="0" borderId="0" xfId="0" applyNumberFormat="1" applyFont="1" applyFill="1" applyBorder="1">
      <alignment vertical="center"/>
    </xf>
    <xf numFmtId="180" fontId="40" fillId="0" borderId="0" xfId="0" applyNumberFormat="1" applyFont="1" applyFill="1" applyBorder="1">
      <alignment vertical="center"/>
    </xf>
    <xf numFmtId="179" fontId="39" fillId="0" borderId="46" xfId="706" applyNumberFormat="1" applyFont="1" applyFill="1" applyBorder="1" applyAlignment="1">
      <alignment horizontal="center" vertical="center" shrinkToFit="1"/>
    </xf>
    <xf numFmtId="179" fontId="39" fillId="0" borderId="64" xfId="706" applyNumberFormat="1" applyFont="1" applyFill="1" applyBorder="1" applyAlignment="1">
      <alignment horizontal="center" vertical="center" shrinkToFit="1"/>
    </xf>
    <xf numFmtId="178" fontId="39" fillId="0" borderId="44" xfId="851" applyNumberFormat="1" applyFont="1" applyFill="1" applyBorder="1" applyAlignment="1">
      <alignment horizontal="right" vertical="center" shrinkToFit="1"/>
    </xf>
    <xf numFmtId="178" fontId="39" fillId="0" borderId="45" xfId="851" applyNumberFormat="1" applyFont="1" applyFill="1" applyBorder="1" applyAlignment="1">
      <alignment horizontal="right" vertical="center" shrinkToFit="1"/>
    </xf>
    <xf numFmtId="178" fontId="39" fillId="0" borderId="3" xfId="851" applyNumberFormat="1" applyFont="1" applyFill="1" applyBorder="1" applyAlignment="1">
      <alignment horizontal="right" vertical="center" shrinkToFit="1"/>
    </xf>
    <xf numFmtId="179" fontId="39" fillId="0" borderId="43" xfId="704" applyNumberFormat="1" applyFont="1" applyFill="1" applyBorder="1" applyAlignment="1">
      <alignment horizontal="right" vertical="center" shrinkToFit="1"/>
    </xf>
    <xf numFmtId="178" fontId="39" fillId="0" borderId="4" xfId="851" applyNumberFormat="1" applyFont="1" applyFill="1" applyBorder="1" applyAlignment="1">
      <alignment horizontal="right" vertical="center" shrinkToFit="1"/>
    </xf>
    <xf numFmtId="178" fontId="39" fillId="0" borderId="47" xfId="851" applyNumberFormat="1" applyFont="1" applyFill="1" applyBorder="1" applyAlignment="1">
      <alignment horizontal="right" vertical="center" shrinkToFit="1"/>
    </xf>
    <xf numFmtId="179" fontId="39" fillId="0" borderId="48" xfId="704" applyNumberFormat="1" applyFont="1" applyFill="1" applyBorder="1" applyAlignment="1">
      <alignment horizontal="right" vertical="center" shrinkToFit="1"/>
    </xf>
    <xf numFmtId="178" fontId="39" fillId="0" borderId="49" xfId="851" applyNumberFormat="1" applyFont="1" applyFill="1" applyBorder="1" applyAlignment="1">
      <alignment horizontal="right" vertical="center" shrinkToFit="1"/>
    </xf>
    <xf numFmtId="178" fontId="39" fillId="0" borderId="53" xfId="851" applyNumberFormat="1" applyFont="1" applyFill="1" applyBorder="1" applyAlignment="1">
      <alignment horizontal="right" vertical="center" shrinkToFit="1"/>
    </xf>
    <xf numFmtId="179" fontId="39" fillId="0" borderId="54" xfId="704" applyNumberFormat="1" applyFont="1" applyFill="1" applyBorder="1" applyAlignment="1">
      <alignment horizontal="right" vertical="center" shrinkToFit="1"/>
    </xf>
    <xf numFmtId="178" fontId="39" fillId="0" borderId="55" xfId="851" applyNumberFormat="1" applyFont="1" applyFill="1" applyBorder="1" applyAlignment="1">
      <alignment horizontal="right" vertical="center" shrinkToFit="1"/>
    </xf>
    <xf numFmtId="178" fontId="39" fillId="0" borderId="59" xfId="851" applyNumberFormat="1" applyFont="1" applyFill="1" applyBorder="1" applyAlignment="1">
      <alignment horizontal="right" vertical="center" shrinkToFit="1"/>
    </xf>
    <xf numFmtId="179" fontId="39" fillId="0" borderId="60" xfId="704" applyNumberFormat="1" applyFont="1" applyFill="1" applyBorder="1" applyAlignment="1">
      <alignment horizontal="right" vertical="center" shrinkToFit="1"/>
    </xf>
    <xf numFmtId="178" fontId="39" fillId="0" borderId="19" xfId="851" applyNumberFormat="1" applyFont="1" applyFill="1" applyBorder="1" applyAlignment="1">
      <alignment horizontal="right" vertical="center" shrinkToFit="1"/>
    </xf>
    <xf numFmtId="179" fontId="39" fillId="0" borderId="61" xfId="704" applyNumberFormat="1" applyFont="1" applyFill="1" applyBorder="1" applyAlignment="1">
      <alignment horizontal="right" vertical="center" shrinkToFit="1"/>
    </xf>
    <xf numFmtId="179" fontId="39" fillId="0" borderId="3" xfId="704" applyNumberFormat="1" applyFont="1" applyFill="1" applyBorder="1" applyAlignment="1">
      <alignment horizontal="right" vertical="center" shrinkToFit="1"/>
    </xf>
    <xf numFmtId="179" fontId="39" fillId="0" borderId="63" xfId="704" applyNumberFormat="1" applyFont="1" applyFill="1" applyBorder="1" applyAlignment="1">
      <alignment horizontal="right" vertical="center" shrinkToFit="1"/>
    </xf>
    <xf numFmtId="179" fontId="39" fillId="0" borderId="64" xfId="1337" applyNumberFormat="1" applyFont="1" applyFill="1" applyBorder="1" applyAlignment="1">
      <alignment horizontal="right" vertical="center" shrinkToFit="1"/>
    </xf>
    <xf numFmtId="178" fontId="39" fillId="0" borderId="65" xfId="851" applyNumberFormat="1" applyFont="1" applyFill="1" applyBorder="1" applyAlignment="1">
      <alignment horizontal="right" vertical="center" shrinkToFit="1"/>
    </xf>
    <xf numFmtId="182" fontId="39" fillId="0" borderId="29" xfId="1386" applyNumberFormat="1" applyFont="1" applyFill="1" applyBorder="1" applyAlignment="1">
      <alignment horizontal="right" vertical="center" shrinkToFit="1"/>
    </xf>
    <xf numFmtId="182" fontId="39" fillId="0" borderId="3" xfId="1386" applyNumberFormat="1" applyFont="1" applyFill="1" applyBorder="1" applyAlignment="1">
      <alignment horizontal="right" vertical="center" shrinkToFit="1"/>
    </xf>
    <xf numFmtId="182" fontId="39" fillId="0" borderId="0" xfId="0" applyNumberFormat="1" applyFont="1" applyFill="1" applyAlignment="1">
      <alignment horizontal="right" vertical="center" shrinkToFit="1"/>
    </xf>
    <xf numFmtId="0" fontId="38" fillId="0" borderId="0" xfId="0" applyFont="1" applyFill="1" applyBorder="1" applyAlignment="1">
      <alignment vertical="center" wrapText="1"/>
    </xf>
    <xf numFmtId="0" fontId="38" fillId="0" borderId="3" xfId="0" applyFont="1" applyFill="1" applyBorder="1" applyAlignment="1">
      <alignment horizontal="center" vertical="center" wrapText="1"/>
    </xf>
    <xf numFmtId="183" fontId="38" fillId="0" borderId="3" xfId="0" applyNumberFormat="1" applyFont="1" applyFill="1" applyBorder="1" applyAlignment="1">
      <alignment horizontal="right" vertical="center"/>
    </xf>
    <xf numFmtId="178" fontId="38" fillId="0" borderId="18" xfId="0" applyNumberFormat="1" applyFont="1" applyFill="1" applyBorder="1" applyAlignment="1">
      <alignment horizontal="right" vertical="center"/>
    </xf>
    <xf numFmtId="0" fontId="38" fillId="0" borderId="3" xfId="0" applyFont="1" applyFill="1" applyBorder="1" applyAlignment="1">
      <alignment horizontal="center" vertical="center" wrapText="1"/>
    </xf>
    <xf numFmtId="178" fontId="39" fillId="0" borderId="66" xfId="851" applyNumberFormat="1" applyFont="1" applyFill="1" applyBorder="1" applyAlignment="1">
      <alignment horizontal="right" vertical="center" shrinkToFit="1"/>
    </xf>
    <xf numFmtId="178" fontId="39" fillId="0" borderId="36" xfId="851" applyNumberFormat="1" applyFont="1" applyFill="1" applyBorder="1" applyAlignment="1">
      <alignment horizontal="right" vertical="center" shrinkToFit="1"/>
    </xf>
    <xf numFmtId="178" fontId="39" fillId="0" borderId="29" xfId="851" applyNumberFormat="1" applyFont="1" applyFill="1" applyBorder="1" applyAlignment="1">
      <alignment horizontal="right" vertical="center" shrinkToFit="1"/>
    </xf>
    <xf numFmtId="178" fontId="39" fillId="0" borderId="50" xfId="851" applyNumberFormat="1" applyFont="1" applyFill="1" applyBorder="1" applyAlignment="1">
      <alignment horizontal="right" vertical="center" shrinkToFit="1"/>
    </xf>
    <xf numFmtId="178" fontId="39" fillId="0" borderId="56" xfId="851" applyNumberFormat="1" applyFont="1" applyFill="1" applyBorder="1" applyAlignment="1">
      <alignment horizontal="right" vertical="center" shrinkToFit="1"/>
    </xf>
    <xf numFmtId="179" fontId="39" fillId="0" borderId="20" xfId="704" applyNumberFormat="1" applyFont="1" applyFill="1" applyBorder="1" applyAlignment="1">
      <alignment horizontal="right" vertical="center" shrinkToFit="1"/>
    </xf>
    <xf numFmtId="178" fontId="39" fillId="0" borderId="31" xfId="851" applyNumberFormat="1" applyFont="1" applyFill="1" applyBorder="1" applyAlignment="1">
      <alignment horizontal="right" vertical="center" shrinkToFit="1"/>
    </xf>
    <xf numFmtId="0" fontId="40" fillId="0" borderId="28" xfId="1337" applyFont="1" applyBorder="1">
      <alignment vertical="center"/>
    </xf>
    <xf numFmtId="0" fontId="39" fillId="28" borderId="36" xfId="1" applyNumberFormat="1" applyFont="1" applyFill="1" applyBorder="1" applyAlignment="1">
      <alignment horizontal="center" vertical="center" shrinkToFit="1"/>
    </xf>
    <xf numFmtId="0" fontId="39" fillId="28" borderId="3" xfId="1" applyNumberFormat="1" applyFont="1" applyFill="1" applyBorder="1" applyAlignment="1">
      <alignment horizontal="center" vertical="center" shrinkToFit="1"/>
    </xf>
    <xf numFmtId="179" fontId="39" fillId="0" borderId="36" xfId="704" applyNumberFormat="1" applyFont="1" applyFill="1" applyBorder="1" applyAlignment="1">
      <alignment horizontal="right" vertical="center" shrinkToFit="1"/>
    </xf>
    <xf numFmtId="0" fontId="39" fillId="28" borderId="36" xfId="1" applyNumberFormat="1" applyFont="1" applyFill="1" applyBorder="1" applyAlignment="1">
      <alignment horizontal="center" vertical="center" shrinkToFit="1"/>
    </xf>
    <xf numFmtId="0" fontId="41" fillId="0" borderId="0" xfId="1328" applyFont="1" applyBorder="1" applyAlignment="1">
      <alignment vertical="center"/>
    </xf>
    <xf numFmtId="0" fontId="38" fillId="0" borderId="3" xfId="0" applyFont="1" applyFill="1" applyBorder="1" applyAlignment="1">
      <alignment horizontal="center" vertical="center" wrapText="1"/>
    </xf>
    <xf numFmtId="182" fontId="39" fillId="0" borderId="3" xfId="0" applyNumberFormat="1" applyFont="1" applyFill="1" applyBorder="1" applyAlignment="1">
      <alignment horizontal="right" vertical="center" shrinkToFit="1"/>
    </xf>
    <xf numFmtId="182" fontId="39" fillId="0" borderId="4" xfId="1386" applyNumberFormat="1" applyFont="1" applyFill="1" applyBorder="1" applyAlignment="1">
      <alignment horizontal="right" vertical="center" shrinkToFit="1"/>
    </xf>
    <xf numFmtId="178" fontId="39" fillId="0" borderId="4" xfId="1386" applyNumberFormat="1" applyFont="1" applyFill="1" applyBorder="1" applyAlignment="1">
      <alignment horizontal="right" vertical="center" shrinkToFit="1"/>
    </xf>
    <xf numFmtId="179" fontId="42" fillId="0" borderId="68" xfId="1553" applyNumberFormat="1" applyFont="1" applyFill="1" applyBorder="1" applyAlignment="1">
      <alignment horizontal="left" vertical="center" shrinkToFit="1"/>
    </xf>
    <xf numFmtId="0" fontId="38" fillId="0" borderId="3" xfId="0" applyFont="1" applyFill="1" applyBorder="1" applyAlignment="1">
      <alignment horizontal="center" vertical="center" shrinkToFit="1"/>
    </xf>
    <xf numFmtId="0" fontId="38" fillId="0" borderId="17" xfId="0" applyFont="1" applyFill="1" applyBorder="1" applyAlignment="1">
      <alignment vertical="center" wrapText="1"/>
    </xf>
    <xf numFmtId="0" fontId="38" fillId="0" borderId="18" xfId="0" applyFont="1" applyFill="1" applyBorder="1" applyAlignment="1">
      <alignment vertical="center" wrapText="1"/>
    </xf>
    <xf numFmtId="0" fontId="43" fillId="0" borderId="4" xfId="0" applyFont="1" applyFill="1" applyBorder="1" applyAlignment="1">
      <alignment horizontal="center" vertical="center" wrapText="1"/>
    </xf>
    <xf numFmtId="178" fontId="39" fillId="0" borderId="25" xfId="0" applyNumberFormat="1" applyFont="1" applyFill="1" applyBorder="1" applyAlignment="1">
      <alignment horizontal="right" vertical="center" shrinkToFit="1"/>
    </xf>
    <xf numFmtId="178" fontId="39" fillId="0" borderId="19" xfId="0" applyNumberFormat="1" applyFont="1" applyFill="1" applyBorder="1" applyAlignment="1">
      <alignment horizontal="right" vertical="center" shrinkToFit="1"/>
    </xf>
    <xf numFmtId="178" fontId="39" fillId="0" borderId="28" xfId="0" applyNumberFormat="1" applyFont="1" applyFill="1" applyBorder="1" applyAlignment="1">
      <alignment horizontal="right" vertical="center" shrinkToFit="1"/>
    </xf>
    <xf numFmtId="178" fontId="39" fillId="0" borderId="36" xfId="1386" applyNumberFormat="1" applyFont="1" applyFill="1" applyBorder="1" applyAlignment="1">
      <alignment horizontal="right" vertical="center" shrinkToFit="1"/>
    </xf>
    <xf numFmtId="0" fontId="38" fillId="0" borderId="4" xfId="0" applyFont="1" applyFill="1" applyBorder="1" applyAlignment="1">
      <alignment horizontal="center" vertical="center" shrinkToFit="1"/>
    </xf>
    <xf numFmtId="0" fontId="39" fillId="0" borderId="4" xfId="1147" applyFont="1" applyFill="1" applyBorder="1" applyAlignment="1" applyProtection="1">
      <alignment vertical="center"/>
      <protection locked="0"/>
    </xf>
    <xf numFmtId="179" fontId="38" fillId="0" borderId="21" xfId="0" applyNumberFormat="1" applyFont="1" applyFill="1" applyBorder="1" applyAlignment="1">
      <alignment horizontal="right" vertical="center" shrinkToFit="1"/>
    </xf>
    <xf numFmtId="179" fontId="38" fillId="0" borderId="20" xfId="0" applyNumberFormat="1" applyFont="1" applyFill="1" applyBorder="1" applyAlignment="1">
      <alignment horizontal="right" vertical="center" shrinkToFit="1"/>
    </xf>
    <xf numFmtId="179" fontId="38" fillId="0" borderId="26" xfId="0" applyNumberFormat="1" applyFont="1" applyFill="1" applyBorder="1" applyAlignment="1">
      <alignment horizontal="right" vertical="center" shrinkToFit="1"/>
    </xf>
    <xf numFmtId="179" fontId="38" fillId="0" borderId="25" xfId="0" applyNumberFormat="1" applyFont="1" applyFill="1" applyBorder="1" applyAlignment="1">
      <alignment horizontal="right" vertical="center" shrinkToFit="1"/>
    </xf>
    <xf numFmtId="182" fontId="38" fillId="0" borderId="4" xfId="0" applyNumberFormat="1" applyFont="1" applyFill="1" applyBorder="1" applyAlignment="1">
      <alignment horizontal="right" vertical="center" shrinkToFit="1"/>
    </xf>
    <xf numFmtId="0" fontId="39" fillId="0" borderId="36" xfId="1337" applyFont="1" applyBorder="1" applyAlignment="1">
      <alignment vertical="center" shrinkToFit="1"/>
    </xf>
    <xf numFmtId="0" fontId="39" fillId="0" borderId="17" xfId="1337" applyFont="1" applyBorder="1" applyAlignment="1">
      <alignment vertical="center" shrinkToFit="1"/>
    </xf>
    <xf numFmtId="0" fontId="39" fillId="0" borderId="18" xfId="1337" applyFont="1" applyBorder="1" applyAlignment="1">
      <alignment vertical="center" shrinkToFit="1"/>
    </xf>
    <xf numFmtId="0" fontId="39" fillId="28" borderId="33" xfId="1337" applyFont="1" applyFill="1" applyBorder="1" applyAlignment="1">
      <alignment horizontal="center" vertical="center" shrinkToFit="1"/>
    </xf>
    <xf numFmtId="0" fontId="39" fillId="28" borderId="34" xfId="1337" applyFont="1" applyFill="1" applyBorder="1" applyAlignment="1">
      <alignment horizontal="center" vertical="center" shrinkToFit="1"/>
    </xf>
    <xf numFmtId="0" fontId="39" fillId="28" borderId="35" xfId="1337" applyFont="1" applyFill="1" applyBorder="1" applyAlignment="1">
      <alignment horizontal="center" vertical="center" shrinkToFit="1"/>
    </xf>
    <xf numFmtId="0" fontId="39" fillId="28" borderId="39" xfId="1337" applyFont="1" applyFill="1" applyBorder="1" applyAlignment="1">
      <alignment horizontal="center" vertical="center" shrinkToFit="1"/>
    </xf>
    <xf numFmtId="0" fontId="39" fillId="28" borderId="40" xfId="1337" applyFont="1" applyFill="1" applyBorder="1" applyAlignment="1">
      <alignment horizontal="center" vertical="center" shrinkToFit="1"/>
    </xf>
    <xf numFmtId="0" fontId="39" fillId="28" borderId="41" xfId="1337" applyFont="1" applyFill="1" applyBorder="1" applyAlignment="1">
      <alignment horizontal="center" vertical="center" shrinkToFit="1"/>
    </xf>
    <xf numFmtId="0" fontId="39" fillId="28" borderId="37" xfId="1" applyNumberFormat="1" applyFont="1" applyFill="1" applyBorder="1" applyAlignment="1">
      <alignment horizontal="center" vertical="center" shrinkToFit="1"/>
    </xf>
    <xf numFmtId="0" fontId="39" fillId="28" borderId="38" xfId="1" applyNumberFormat="1" applyFont="1" applyFill="1" applyBorder="1" applyAlignment="1">
      <alignment horizontal="center" vertical="center" shrinkToFit="1"/>
    </xf>
    <xf numFmtId="0" fontId="39" fillId="0" borderId="31" xfId="1337" applyFont="1" applyFill="1" applyBorder="1" applyAlignment="1">
      <alignment vertical="center" shrinkToFit="1"/>
    </xf>
    <xf numFmtId="0" fontId="39" fillId="0" borderId="28" xfId="1337" applyFont="1" applyFill="1" applyBorder="1" applyAlignment="1">
      <alignment vertical="center" shrinkToFit="1"/>
    </xf>
    <xf numFmtId="0" fontId="39" fillId="0" borderId="25" xfId="1337" applyFont="1" applyFill="1" applyBorder="1" applyAlignment="1">
      <alignment vertical="center" shrinkToFit="1"/>
    </xf>
    <xf numFmtId="0" fontId="39" fillId="0" borderId="31" xfId="1337" applyFont="1" applyBorder="1" applyAlignment="1">
      <alignment vertical="center" shrinkToFit="1"/>
    </xf>
    <xf numFmtId="0" fontId="39" fillId="0" borderId="28" xfId="1337" applyFont="1" applyBorder="1" applyAlignment="1">
      <alignment vertical="center" shrinkToFit="1"/>
    </xf>
    <xf numFmtId="0" fontId="39" fillId="0" borderId="25" xfId="1337" applyFont="1" applyBorder="1" applyAlignment="1">
      <alignment vertical="center" shrinkToFit="1"/>
    </xf>
    <xf numFmtId="0" fontId="39" fillId="0" borderId="50" xfId="1337" applyFont="1" applyBorder="1" applyAlignment="1">
      <alignment vertical="center" shrinkToFit="1"/>
    </xf>
    <xf numFmtId="0" fontId="39" fillId="0" borderId="51" xfId="1337" applyFont="1" applyBorder="1" applyAlignment="1">
      <alignment vertical="center" shrinkToFit="1"/>
    </xf>
    <xf numFmtId="0" fontId="39" fillId="0" borderId="52" xfId="1337" applyFont="1" applyBorder="1" applyAlignment="1">
      <alignment vertical="center" shrinkToFit="1"/>
    </xf>
    <xf numFmtId="0" fontId="39" fillId="0" borderId="56" xfId="1337" applyFont="1" applyBorder="1" applyAlignment="1">
      <alignment vertical="center" shrinkToFit="1"/>
    </xf>
    <xf numFmtId="0" fontId="39" fillId="0" borderId="57" xfId="1337" applyFont="1" applyBorder="1" applyAlignment="1">
      <alignment vertical="center" shrinkToFit="1"/>
    </xf>
    <xf numFmtId="0" fontId="39" fillId="0" borderId="58" xfId="1337" applyFont="1" applyBorder="1" applyAlignment="1">
      <alignment vertical="center" shrinkToFit="1"/>
    </xf>
    <xf numFmtId="0" fontId="39" fillId="28" borderId="36" xfId="1" applyNumberFormat="1" applyFont="1" applyFill="1" applyBorder="1" applyAlignment="1">
      <alignment horizontal="center" vertical="center" shrinkToFit="1"/>
    </xf>
    <xf numFmtId="0" fontId="39" fillId="28" borderId="17" xfId="1" applyNumberFormat="1" applyFont="1" applyFill="1" applyBorder="1" applyAlignment="1">
      <alignment horizontal="center" vertical="center" shrinkToFit="1"/>
    </xf>
    <xf numFmtId="0" fontId="39" fillId="28" borderId="91" xfId="1" applyNumberFormat="1" applyFont="1" applyFill="1" applyBorder="1" applyAlignment="1">
      <alignment horizontal="center" vertical="center" shrinkToFit="1"/>
    </xf>
    <xf numFmtId="0" fontId="39" fillId="0" borderId="36" xfId="1553" applyFont="1" applyBorder="1" applyAlignment="1">
      <alignment vertical="center" shrinkToFit="1"/>
    </xf>
    <xf numFmtId="0" fontId="39" fillId="0" borderId="17" xfId="1553" applyFont="1" applyBorder="1" applyAlignment="1">
      <alignment vertical="center" shrinkToFit="1"/>
    </xf>
    <xf numFmtId="0" fontId="39" fillId="0" borderId="18" xfId="1553" applyFont="1" applyBorder="1" applyAlignment="1">
      <alignment vertical="center" shrinkToFit="1"/>
    </xf>
    <xf numFmtId="0" fontId="39" fillId="28" borderId="33" xfId="1338" applyFont="1" applyFill="1" applyBorder="1" applyAlignment="1">
      <alignment horizontal="center" vertical="center" shrinkToFit="1"/>
    </xf>
    <xf numFmtId="0" fontId="39" fillId="28" borderId="34" xfId="1338" applyFont="1" applyFill="1" applyBorder="1" applyAlignment="1">
      <alignment horizontal="center" vertical="center" shrinkToFit="1"/>
    </xf>
    <xf numFmtId="0" fontId="39" fillId="28" borderId="35" xfId="1338" applyFont="1" applyFill="1" applyBorder="1" applyAlignment="1">
      <alignment horizontal="center" vertical="center" shrinkToFit="1"/>
    </xf>
    <xf numFmtId="0" fontId="39" fillId="28" borderId="39" xfId="1338" applyFont="1" applyFill="1" applyBorder="1" applyAlignment="1">
      <alignment horizontal="center" vertical="center" shrinkToFit="1"/>
    </xf>
    <xf numFmtId="0" fontId="39" fillId="28" borderId="40" xfId="1338" applyFont="1" applyFill="1" applyBorder="1" applyAlignment="1">
      <alignment horizontal="center" vertical="center" shrinkToFit="1"/>
    </xf>
    <xf numFmtId="0" fontId="39" fillId="28" borderId="41" xfId="1338" applyFont="1" applyFill="1" applyBorder="1" applyAlignment="1">
      <alignment horizontal="center" vertical="center" shrinkToFit="1"/>
    </xf>
    <xf numFmtId="0" fontId="39" fillId="0" borderId="31" xfId="1553" applyFont="1" applyFill="1" applyBorder="1" applyAlignment="1">
      <alignment vertical="center" shrinkToFit="1"/>
    </xf>
    <xf numFmtId="0" fontId="39" fillId="0" borderId="28" xfId="1553" applyFont="1" applyFill="1" applyBorder="1" applyAlignment="1">
      <alignment vertical="center" shrinkToFit="1"/>
    </xf>
    <xf numFmtId="0" fontId="39" fillId="0" borderId="25" xfId="1553" applyFont="1" applyFill="1" applyBorder="1" applyAlignment="1">
      <alignment vertical="center" shrinkToFit="1"/>
    </xf>
    <xf numFmtId="0" fontId="39" fillId="0" borderId="31" xfId="1553" applyFont="1" applyBorder="1" applyAlignment="1">
      <alignment vertical="center" shrinkToFit="1"/>
    </xf>
    <xf numFmtId="0" fontId="39" fillId="0" borderId="28" xfId="1553" applyFont="1" applyBorder="1" applyAlignment="1">
      <alignment vertical="center" shrinkToFit="1"/>
    </xf>
    <xf numFmtId="0" fontId="39" fillId="0" borderId="25" xfId="1553" applyFont="1" applyBorder="1" applyAlignment="1">
      <alignment vertical="center" shrinkToFit="1"/>
    </xf>
    <xf numFmtId="0" fontId="39" fillId="0" borderId="50" xfId="1553" applyFont="1" applyBorder="1" applyAlignment="1">
      <alignment vertical="center" shrinkToFit="1"/>
    </xf>
    <xf numFmtId="0" fontId="39" fillId="0" borderId="51" xfId="1553" applyFont="1" applyBorder="1" applyAlignment="1">
      <alignment vertical="center" shrinkToFit="1"/>
    </xf>
    <xf numFmtId="0" fontId="39" fillId="0" borderId="52" xfId="1553" applyFont="1" applyBorder="1" applyAlignment="1">
      <alignment vertical="center" shrinkToFit="1"/>
    </xf>
    <xf numFmtId="0" fontId="39" fillId="0" borderId="56" xfId="1553" applyFont="1" applyBorder="1" applyAlignment="1">
      <alignment vertical="center" shrinkToFit="1"/>
    </xf>
    <xf numFmtId="0" fontId="39" fillId="0" borderId="57" xfId="1553" applyFont="1" applyBorder="1" applyAlignment="1">
      <alignment vertical="center" shrinkToFit="1"/>
    </xf>
    <xf numFmtId="0" fontId="39" fillId="0" borderId="58" xfId="1553" applyFont="1" applyBorder="1" applyAlignment="1">
      <alignment vertical="center" shrinkToFit="1"/>
    </xf>
    <xf numFmtId="0" fontId="39" fillId="0" borderId="3" xfId="0" applyFont="1" applyFill="1" applyBorder="1" applyAlignment="1">
      <alignment horizontal="center" vertical="center" shrinkToFit="1"/>
    </xf>
    <xf numFmtId="0" fontId="39" fillId="0" borderId="3" xfId="0" applyFont="1" applyFill="1" applyBorder="1" applyAlignment="1">
      <alignment horizontal="center" vertical="center"/>
    </xf>
    <xf numFmtId="0" fontId="38" fillId="0" borderId="3" xfId="0" applyFont="1" applyFill="1" applyBorder="1" applyAlignment="1">
      <alignment horizontal="center" vertical="center" wrapText="1"/>
    </xf>
    <xf numFmtId="0" fontId="38" fillId="0" borderId="31" xfId="0" applyFont="1" applyFill="1" applyBorder="1" applyAlignment="1">
      <alignment horizontal="center" vertical="center" shrinkToFi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6" xfId="0" applyFont="1" applyFill="1" applyBorder="1" applyAlignment="1">
      <alignment horizontal="center" vertical="center" shrinkToFit="1"/>
    </xf>
    <xf numFmtId="0" fontId="38" fillId="28" borderId="21" xfId="0" applyFont="1" applyFill="1" applyBorder="1" applyAlignment="1">
      <alignment horizontal="center" vertical="center" wrapText="1"/>
    </xf>
    <xf numFmtId="0" fontId="38" fillId="28" borderId="26" xfId="0" applyFont="1" applyFill="1" applyBorder="1" applyAlignment="1">
      <alignment horizontal="center" vertical="center" wrapText="1"/>
    </xf>
    <xf numFmtId="0" fontId="38" fillId="28" borderId="24" xfId="0" applyFont="1" applyFill="1" applyBorder="1" applyAlignment="1">
      <alignment horizontal="center" vertical="center" wrapText="1"/>
    </xf>
    <xf numFmtId="0" fontId="38" fillId="28" borderId="25" xfId="0" applyFont="1" applyFill="1" applyBorder="1" applyAlignment="1">
      <alignment horizontal="center" vertical="center" wrapText="1"/>
    </xf>
    <xf numFmtId="0" fontId="40" fillId="28" borderId="3" xfId="0" applyNumberFormat="1" applyFont="1" applyFill="1" applyBorder="1" applyAlignment="1">
      <alignment horizontal="center" vertical="center"/>
    </xf>
    <xf numFmtId="0" fontId="38" fillId="28" borderId="3" xfId="0" applyFont="1" applyFill="1" applyBorder="1" applyAlignment="1">
      <alignment horizontal="center" vertical="center"/>
    </xf>
    <xf numFmtId="0" fontId="39" fillId="28" borderId="3" xfId="0" applyFont="1" applyFill="1" applyBorder="1" applyAlignment="1">
      <alignment horizontal="center" vertical="center" shrinkToFit="1"/>
    </xf>
    <xf numFmtId="0" fontId="39" fillId="28" borderId="3" xfId="0" applyFont="1" applyFill="1" applyBorder="1" applyAlignment="1">
      <alignment horizontal="center" vertical="center"/>
    </xf>
    <xf numFmtId="0" fontId="40" fillId="0" borderId="3" xfId="0" applyNumberFormat="1" applyFont="1" applyFill="1" applyBorder="1" applyAlignment="1">
      <alignment horizontal="center" vertical="center"/>
    </xf>
    <xf numFmtId="0" fontId="38" fillId="0" borderId="3" xfId="0" applyFont="1" applyFill="1" applyBorder="1" applyAlignment="1">
      <alignment horizontal="center" vertical="center"/>
    </xf>
    <xf numFmtId="0" fontId="40" fillId="0" borderId="4" xfId="0" applyFont="1" applyBorder="1" applyAlignment="1">
      <alignment vertical="center"/>
    </xf>
    <xf numFmtId="0" fontId="40" fillId="0" borderId="19" xfId="0" applyFont="1" applyBorder="1" applyAlignment="1">
      <alignment vertical="center"/>
    </xf>
    <xf numFmtId="0" fontId="38" fillId="0" borderId="36"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3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44" fillId="0" borderId="29" xfId="1337" applyNumberFormat="1" applyFont="1" applyFill="1" applyBorder="1" applyAlignment="1">
      <alignment vertical="center" shrinkToFit="1"/>
    </xf>
    <xf numFmtId="0" fontId="44" fillId="0" borderId="24" xfId="1337" applyNumberFormat="1" applyFont="1" applyFill="1" applyBorder="1" applyAlignment="1">
      <alignment vertical="center" shrinkToFit="1"/>
    </xf>
    <xf numFmtId="178" fontId="44" fillId="0" borderId="17" xfId="853" applyNumberFormat="1" applyFont="1" applyFill="1" applyBorder="1" applyAlignment="1">
      <alignment horizontal="right" vertical="center" shrinkToFit="1"/>
    </xf>
    <xf numFmtId="178" fontId="44" fillId="0" borderId="30" xfId="853" applyNumberFormat="1" applyFont="1" applyFill="1" applyBorder="1" applyAlignment="1">
      <alignment horizontal="right" vertical="center" shrinkToFit="1"/>
    </xf>
    <xf numFmtId="178" fontId="44" fillId="0" borderId="31" xfId="853" applyNumberFormat="1" applyFont="1" applyFill="1" applyBorder="1" applyAlignment="1">
      <alignment horizontal="right" vertical="center"/>
    </xf>
    <xf numFmtId="178" fontId="44" fillId="0" borderId="25" xfId="853" applyNumberFormat="1" applyFont="1" applyFill="1" applyBorder="1" applyAlignment="1">
      <alignment horizontal="right" vertical="center"/>
    </xf>
    <xf numFmtId="0" fontId="44" fillId="0" borderId="29" xfId="1337" applyNumberFormat="1" applyFont="1" applyFill="1" applyBorder="1" applyAlignment="1">
      <alignment vertical="center" wrapText="1"/>
    </xf>
    <xf numFmtId="0" fontId="44" fillId="0" borderId="24" xfId="1337" applyNumberFormat="1" applyFont="1" applyFill="1" applyBorder="1" applyAlignment="1">
      <alignment vertical="center" wrapText="1"/>
    </xf>
    <xf numFmtId="0" fontId="44" fillId="0" borderId="66" xfId="1337" applyNumberFormat="1" applyFont="1" applyFill="1" applyBorder="1" applyAlignment="1">
      <alignment vertical="center" wrapText="1"/>
    </xf>
    <xf numFmtId="0" fontId="44" fillId="0" borderId="67" xfId="1337" applyNumberFormat="1" applyFont="1" applyFill="1" applyBorder="1" applyAlignment="1">
      <alignment vertical="center" wrapText="1"/>
    </xf>
    <xf numFmtId="0" fontId="44" fillId="29" borderId="36" xfId="1337" applyNumberFormat="1" applyFont="1" applyFill="1" applyBorder="1" applyAlignment="1">
      <alignment vertical="center" shrinkToFit="1"/>
    </xf>
    <xf numFmtId="0" fontId="44" fillId="29" borderId="18" xfId="1337" applyNumberFormat="1" applyFont="1" applyFill="1" applyBorder="1" applyAlignment="1">
      <alignment vertical="center" shrinkToFit="1"/>
    </xf>
    <xf numFmtId="0" fontId="44" fillId="0" borderId="29" xfId="1337" applyNumberFormat="1" applyFont="1" applyFill="1" applyBorder="1" applyAlignment="1">
      <alignment vertical="center"/>
    </xf>
    <xf numFmtId="0" fontId="44" fillId="0" borderId="24" xfId="1337" applyNumberFormat="1" applyFont="1" applyFill="1" applyBorder="1" applyAlignment="1">
      <alignment vertical="center"/>
    </xf>
    <xf numFmtId="0" fontId="44" fillId="0" borderId="66" xfId="1337" applyNumberFormat="1" applyFont="1" applyFill="1" applyBorder="1" applyAlignment="1">
      <alignment vertical="center"/>
    </xf>
    <xf numFmtId="0" fontId="44" fillId="0" borderId="67" xfId="1337" applyNumberFormat="1" applyFont="1" applyFill="1" applyBorder="1" applyAlignment="1">
      <alignment vertical="center"/>
    </xf>
    <xf numFmtId="178" fontId="45" fillId="0" borderId="31" xfId="1337" applyNumberFormat="1" applyFont="1" applyFill="1" applyBorder="1" applyAlignment="1">
      <alignment horizontal="right" vertical="center" wrapText="1"/>
    </xf>
    <xf numFmtId="178" fontId="45" fillId="0" borderId="25" xfId="1337" applyNumberFormat="1" applyFont="1" applyFill="1" applyBorder="1" applyAlignment="1">
      <alignment horizontal="right" vertical="center" wrapText="1"/>
    </xf>
    <xf numFmtId="178" fontId="44" fillId="0" borderId="66" xfId="853" applyNumberFormat="1" applyFont="1" applyFill="1" applyBorder="1" applyAlignment="1">
      <alignment horizontal="right" vertical="center"/>
    </xf>
    <xf numFmtId="178" fontId="44" fillId="0" borderId="67" xfId="853" applyNumberFormat="1" applyFont="1" applyFill="1" applyBorder="1" applyAlignment="1">
      <alignment horizontal="right" vertical="center"/>
    </xf>
    <xf numFmtId="0" fontId="38" fillId="0" borderId="5" xfId="0" applyNumberFormat="1" applyFont="1" applyFill="1" applyBorder="1" applyAlignment="1">
      <alignment horizontal="center" vertical="center" shrinkToFit="1"/>
    </xf>
    <xf numFmtId="0" fontId="38" fillId="0" borderId="6" xfId="0" applyNumberFormat="1" applyFont="1" applyFill="1" applyBorder="1" applyAlignment="1">
      <alignment horizontal="center" vertical="center" shrinkToFit="1"/>
    </xf>
    <xf numFmtId="0" fontId="43" fillId="28" borderId="29" xfId="0" applyFont="1" applyFill="1" applyBorder="1" applyAlignment="1">
      <alignment horizontal="center" vertical="center" wrapText="1"/>
    </xf>
    <xf numFmtId="0" fontId="43" fillId="28" borderId="19" xfId="0" applyFont="1" applyFill="1" applyBorder="1" applyAlignment="1">
      <alignment horizontal="center" vertical="center" wrapText="1"/>
    </xf>
    <xf numFmtId="0" fontId="43" fillId="28" borderId="4" xfId="0" applyFont="1" applyFill="1" applyBorder="1" applyAlignment="1">
      <alignment horizontal="center" vertical="center" wrapText="1"/>
    </xf>
    <xf numFmtId="0" fontId="38" fillId="28" borderId="4" xfId="0" applyFont="1" applyFill="1" applyBorder="1" applyAlignment="1">
      <alignment horizontal="center" vertical="center" wrapText="1"/>
    </xf>
    <xf numFmtId="0" fontId="38" fillId="28" borderId="19" xfId="0" applyFont="1" applyFill="1" applyBorder="1" applyAlignment="1">
      <alignment horizontal="center" vertical="center" wrapText="1"/>
    </xf>
    <xf numFmtId="0" fontId="38" fillId="28" borderId="3" xfId="0" applyNumberFormat="1" applyFont="1" applyFill="1" applyBorder="1" applyAlignment="1">
      <alignment horizontal="center" vertical="center"/>
    </xf>
    <xf numFmtId="179" fontId="42" fillId="0" borderId="74" xfId="1553" applyNumberFormat="1" applyFont="1" applyBorder="1" applyAlignment="1">
      <alignment horizontal="left" vertical="center"/>
    </xf>
    <xf numFmtId="179" fontId="42" fillId="0" borderId="67" xfId="1553" applyNumberFormat="1" applyFont="1" applyBorder="1" applyAlignment="1">
      <alignment horizontal="left" vertical="center"/>
    </xf>
    <xf numFmtId="0" fontId="52" fillId="0" borderId="29" xfId="1553" applyNumberFormat="1" applyFont="1" applyFill="1" applyBorder="1" applyAlignment="1">
      <alignment vertical="center" shrinkToFit="1"/>
    </xf>
    <xf numFmtId="0" fontId="52" fillId="0" borderId="30" xfId="1553" applyNumberFormat="1" applyFont="1" applyFill="1" applyBorder="1" applyAlignment="1">
      <alignment vertical="center" shrinkToFit="1"/>
    </xf>
    <xf numFmtId="0" fontId="52" fillId="0" borderId="24" xfId="1553" applyNumberFormat="1" applyFont="1" applyFill="1" applyBorder="1" applyAlignment="1">
      <alignment vertical="center" shrinkToFit="1"/>
    </xf>
    <xf numFmtId="178" fontId="44" fillId="0" borderId="17" xfId="853" applyNumberFormat="1" applyFont="1" applyFill="1" applyBorder="1" applyAlignment="1">
      <alignment horizontal="right" vertical="center"/>
    </xf>
    <xf numFmtId="178" fontId="44" fillId="0" borderId="30" xfId="853" applyNumberFormat="1" applyFont="1" applyFill="1" applyBorder="1" applyAlignment="1">
      <alignment horizontal="right" vertical="center"/>
    </xf>
    <xf numFmtId="0" fontId="44" fillId="0" borderId="29" xfId="1553" applyNumberFormat="1" applyFont="1" applyFill="1" applyBorder="1" applyAlignment="1">
      <alignment vertical="center" wrapText="1"/>
    </xf>
    <xf numFmtId="0" fontId="44" fillId="0" borderId="30" xfId="1553" applyNumberFormat="1" applyFont="1" applyFill="1" applyBorder="1" applyAlignment="1">
      <alignment vertical="center" wrapText="1"/>
    </xf>
    <xf numFmtId="0" fontId="44" fillId="0" borderId="24" xfId="1553" applyNumberFormat="1" applyFont="1" applyFill="1" applyBorder="1" applyAlignment="1">
      <alignment vertical="center" wrapText="1"/>
    </xf>
    <xf numFmtId="0" fontId="44" fillId="0" borderId="66" xfId="1553" applyNumberFormat="1" applyFont="1" applyFill="1" applyBorder="1" applyAlignment="1">
      <alignment vertical="center" wrapText="1"/>
    </xf>
    <xf numFmtId="0" fontId="44" fillId="0" borderId="0" xfId="1553" applyNumberFormat="1" applyFont="1" applyFill="1" applyBorder="1" applyAlignment="1">
      <alignment vertical="center" wrapText="1"/>
    </xf>
    <xf numFmtId="0" fontId="44" fillId="0" borderId="67" xfId="1553" applyNumberFormat="1" applyFont="1" applyFill="1" applyBorder="1" applyAlignment="1">
      <alignment vertical="center" wrapText="1"/>
    </xf>
    <xf numFmtId="0" fontId="44" fillId="0" borderId="66" xfId="1553" applyNumberFormat="1" applyFont="1" applyBorder="1" applyAlignment="1">
      <alignment vertical="center" wrapText="1"/>
    </xf>
    <xf numFmtId="0" fontId="44" fillId="0" borderId="0" xfId="1553" applyNumberFormat="1" applyFont="1" applyBorder="1" applyAlignment="1">
      <alignment vertical="center"/>
    </xf>
    <xf numFmtId="0" fontId="44" fillId="0" borderId="67" xfId="1553" applyNumberFormat="1" applyFont="1" applyBorder="1" applyAlignment="1">
      <alignment vertical="center"/>
    </xf>
    <xf numFmtId="0" fontId="44" fillId="0" borderId="66" xfId="1553" applyNumberFormat="1" applyFont="1" applyBorder="1" applyAlignment="1">
      <alignment vertical="center"/>
    </xf>
    <xf numFmtId="178" fontId="44" fillId="0" borderId="28" xfId="853" applyNumberFormat="1" applyFont="1" applyFill="1" applyBorder="1" applyAlignment="1">
      <alignment horizontal="right" vertical="center"/>
    </xf>
    <xf numFmtId="178" fontId="44" fillId="0" borderId="76" xfId="1553" applyNumberFormat="1" applyFont="1" applyBorder="1" applyAlignment="1">
      <alignment horizontal="right" vertical="center"/>
    </xf>
    <xf numFmtId="178" fontId="44" fillId="0" borderId="28" xfId="1553" applyNumberFormat="1" applyFont="1" applyBorder="1" applyAlignment="1">
      <alignment horizontal="right" vertical="center"/>
    </xf>
    <xf numFmtId="178" fontId="44" fillId="0" borderId="77" xfId="1553" applyNumberFormat="1" applyFont="1" applyBorder="1" applyAlignment="1">
      <alignment horizontal="right" vertical="center"/>
    </xf>
    <xf numFmtId="0" fontId="44" fillId="0" borderId="29" xfId="1553" applyFont="1" applyBorder="1" applyAlignment="1">
      <alignment horizontal="center" vertical="center"/>
    </xf>
    <xf numFmtId="0" fontId="44" fillId="0" borderId="30" xfId="1553" applyFont="1" applyBorder="1" applyAlignment="1">
      <alignment horizontal="center" vertical="center"/>
    </xf>
    <xf numFmtId="0" fontId="44" fillId="0" borderId="24" xfId="1553" applyFont="1" applyBorder="1" applyAlignment="1">
      <alignment horizontal="center" vertical="center"/>
    </xf>
    <xf numFmtId="0" fontId="52" fillId="0" borderId="29" xfId="1553" applyNumberFormat="1" applyFont="1" applyFill="1" applyBorder="1" applyAlignment="1">
      <alignment vertical="center" wrapText="1"/>
    </xf>
    <xf numFmtId="0" fontId="52" fillId="0" borderId="24" xfId="1553" applyNumberFormat="1" applyFont="1" applyFill="1" applyBorder="1" applyAlignment="1">
      <alignment vertical="center" wrapText="1"/>
    </xf>
    <xf numFmtId="0" fontId="52" fillId="0" borderId="66" xfId="1553" applyNumberFormat="1" applyFont="1" applyFill="1" applyBorder="1" applyAlignment="1">
      <alignment vertical="center" wrapText="1"/>
    </xf>
    <xf numFmtId="0" fontId="52" fillId="0" borderId="67" xfId="1553" applyNumberFormat="1" applyFont="1" applyFill="1" applyBorder="1" applyAlignment="1">
      <alignment vertical="center" wrapText="1"/>
    </xf>
    <xf numFmtId="0" fontId="44" fillId="0" borderId="78" xfId="1553" applyNumberFormat="1" applyFont="1" applyBorder="1" applyAlignment="1">
      <alignment vertical="center" wrapText="1"/>
    </xf>
    <xf numFmtId="0" fontId="44" fillId="0" borderId="30" xfId="1553" applyNumberFormat="1" applyFont="1" applyBorder="1" applyAlignment="1">
      <alignment vertical="center"/>
    </xf>
    <xf numFmtId="0" fontId="44" fillId="0" borderId="79" xfId="1553" applyNumberFormat="1" applyFont="1" applyBorder="1" applyAlignment="1">
      <alignment vertical="center"/>
    </xf>
    <xf numFmtId="0" fontId="44" fillId="0" borderId="74" xfId="1553" applyNumberFormat="1" applyFont="1" applyBorder="1" applyAlignment="1">
      <alignment vertical="center"/>
    </xf>
    <xf numFmtId="0" fontId="44" fillId="0" borderId="75" xfId="1553" applyNumberFormat="1" applyFont="1" applyBorder="1" applyAlignment="1">
      <alignment vertical="center"/>
    </xf>
    <xf numFmtId="0" fontId="52" fillId="0" borderId="66" xfId="1553" applyNumberFormat="1" applyFont="1" applyFill="1" applyBorder="1" applyAlignment="1">
      <alignment vertical="center"/>
    </xf>
    <xf numFmtId="0" fontId="52" fillId="0" borderId="0" xfId="1553" applyNumberFormat="1" applyFont="1" applyFill="1" applyBorder="1" applyAlignment="1">
      <alignment vertical="center"/>
    </xf>
    <xf numFmtId="0" fontId="52" fillId="0" borderId="67" xfId="1553" applyNumberFormat="1" applyFont="1" applyFill="1" applyBorder="1" applyAlignment="1">
      <alignment vertical="center"/>
    </xf>
    <xf numFmtId="178" fontId="44" fillId="0" borderId="0" xfId="853" applyNumberFormat="1" applyFont="1" applyFill="1" applyBorder="1" applyAlignment="1">
      <alignment horizontal="right" vertical="center"/>
    </xf>
    <xf numFmtId="178" fontId="44" fillId="0" borderId="80" xfId="1553" applyNumberFormat="1" applyFont="1" applyBorder="1" applyAlignment="1">
      <alignment horizontal="right" vertical="center"/>
    </xf>
    <xf numFmtId="178" fontId="44" fillId="0" borderId="81" xfId="1553" applyNumberFormat="1" applyFont="1" applyBorder="1" applyAlignment="1">
      <alignment horizontal="right" vertical="center"/>
    </xf>
    <xf numFmtId="178" fontId="44" fillId="0" borderId="82" xfId="1553" applyNumberFormat="1" applyFont="1" applyBorder="1" applyAlignment="1">
      <alignment horizontal="right" vertical="center"/>
    </xf>
    <xf numFmtId="178" fontId="44" fillId="0" borderId="31" xfId="1553" applyNumberFormat="1" applyFont="1" applyBorder="1" applyAlignment="1">
      <alignment horizontal="right" vertical="center"/>
    </xf>
    <xf numFmtId="178" fontId="44" fillId="0" borderId="25" xfId="1553" applyNumberFormat="1" applyFont="1" applyBorder="1" applyAlignment="1">
      <alignment horizontal="right" vertical="center"/>
    </xf>
    <xf numFmtId="0" fontId="39" fillId="0" borderId="0" xfId="1553" applyNumberFormat="1" applyFont="1" applyFill="1" applyBorder="1" applyAlignment="1">
      <alignment vertical="center" wrapText="1"/>
    </xf>
    <xf numFmtId="179" fontId="42" fillId="0" borderId="66" xfId="1553" applyNumberFormat="1" applyFont="1" applyBorder="1" applyAlignment="1">
      <alignment horizontal="left" vertical="center"/>
    </xf>
    <xf numFmtId="179" fontId="51" fillId="0" borderId="66" xfId="1553" applyNumberFormat="1" applyFont="1" applyFill="1" applyBorder="1" applyAlignment="1">
      <alignment horizontal="right" vertical="center" wrapText="1"/>
    </xf>
    <xf numFmtId="179" fontId="51" fillId="0" borderId="67" xfId="1553" applyNumberFormat="1" applyFont="1" applyFill="1" applyBorder="1" applyAlignment="1">
      <alignment horizontal="right" vertical="center" wrapText="1"/>
    </xf>
    <xf numFmtId="179" fontId="51" fillId="0" borderId="31" xfId="1553" applyNumberFormat="1" applyFont="1" applyFill="1" applyBorder="1" applyAlignment="1">
      <alignment horizontal="right" vertical="center" wrapText="1"/>
    </xf>
    <xf numFmtId="179" fontId="51" fillId="0" borderId="25" xfId="1553" applyNumberFormat="1" applyFont="1" applyFill="1" applyBorder="1" applyAlignment="1">
      <alignment horizontal="right" vertical="center" wrapText="1"/>
    </xf>
    <xf numFmtId="0" fontId="44" fillId="0" borderId="17" xfId="1553" applyFont="1" applyBorder="1" applyAlignment="1">
      <alignment horizontal="center" vertical="center"/>
    </xf>
    <xf numFmtId="0" fontId="39" fillId="0" borderId="29" xfId="1553" applyNumberFormat="1" applyFont="1" applyFill="1" applyBorder="1" applyAlignment="1">
      <alignment vertical="center" wrapText="1"/>
    </xf>
    <xf numFmtId="0" fontId="39" fillId="0" borderId="24" xfId="1553" applyNumberFormat="1"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3" xfId="0" applyNumberFormat="1" applyFont="1" applyFill="1" applyBorder="1" applyAlignment="1">
      <alignment horizontal="center" vertical="center"/>
    </xf>
    <xf numFmtId="0" fontId="38" fillId="0" borderId="36" xfId="0" applyFont="1" applyFill="1" applyBorder="1" applyAlignment="1">
      <alignment horizontal="center" vertical="center" shrinkToFit="1"/>
    </xf>
    <xf numFmtId="0" fontId="38" fillId="0" borderId="18" xfId="0" applyFont="1" applyFill="1" applyBorder="1" applyAlignment="1">
      <alignment horizontal="center" vertical="center" shrinkToFit="1"/>
    </xf>
    <xf numFmtId="0" fontId="43" fillId="0" borderId="4"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3" fillId="0" borderId="3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43" fillId="28" borderId="31" xfId="0" applyFont="1" applyFill="1" applyBorder="1" applyAlignment="1">
      <alignment horizontal="center" vertical="center" wrapText="1"/>
    </xf>
    <xf numFmtId="0" fontId="38" fillId="28" borderId="23" xfId="0" applyFont="1" applyFill="1" applyBorder="1" applyAlignment="1">
      <alignment horizontal="center" vertical="center" wrapText="1"/>
    </xf>
    <xf numFmtId="0" fontId="38" fillId="28" borderId="27" xfId="0" applyFont="1" applyFill="1" applyBorder="1" applyAlignment="1">
      <alignment horizontal="center" vertical="center" wrapText="1"/>
    </xf>
    <xf numFmtId="0" fontId="38" fillId="28" borderId="29" xfId="0" applyFont="1" applyFill="1" applyBorder="1" applyAlignment="1">
      <alignment horizontal="center" vertical="center" wrapText="1"/>
    </xf>
    <xf numFmtId="0" fontId="38" fillId="28" borderId="31" xfId="0" applyFont="1" applyFill="1" applyBorder="1" applyAlignment="1">
      <alignment horizontal="center" vertical="center" wrapText="1"/>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808080"/>
      <color rgb="FF7F7F7F"/>
      <color rgb="FF37609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79642496.822600007</c:v>
                </c:pt>
                <c:pt idx="1">
                  <c:v>317823119.96482003</c:v>
                </c:pt>
                <c:pt idx="2">
                  <c:v>11720692447.8881</c:v>
                </c:pt>
                <c:pt idx="3">
                  <c:v>13126636828.524799</c:v>
                </c:pt>
                <c:pt idx="4">
                  <c:v>8169851501.4872398</c:v>
                </c:pt>
                <c:pt idx="5">
                  <c:v>3345998440.8031301</c:v>
                </c:pt>
                <c:pt idx="6">
                  <c:v>833591176.22258997</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419361485.99636</c:v>
                </c:pt>
                <c:pt idx="1">
                  <c:v>1431721536.8371999</c:v>
                </c:pt>
                <c:pt idx="2">
                  <c:v>59837725954.588898</c:v>
                </c:pt>
                <c:pt idx="3">
                  <c:v>58520444214.409302</c:v>
                </c:pt>
                <c:pt idx="4">
                  <c:v>33369704671.882999</c:v>
                </c:pt>
                <c:pt idx="5">
                  <c:v>13107412994.7215</c:v>
                </c:pt>
                <c:pt idx="6">
                  <c:v>3577385265.9517698</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68105770.188580006</c:v>
                </c:pt>
                <c:pt idx="1">
                  <c:v>248856197.9386</c:v>
                </c:pt>
                <c:pt idx="2">
                  <c:v>12176404314.7955</c:v>
                </c:pt>
                <c:pt idx="3">
                  <c:v>13455376878.056601</c:v>
                </c:pt>
                <c:pt idx="4">
                  <c:v>9172287257.7209206</c:v>
                </c:pt>
                <c:pt idx="5">
                  <c:v>4376871331.4818096</c:v>
                </c:pt>
                <c:pt idx="6">
                  <c:v>1354417833.63152</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1"/>
              <c:layout>
                <c:manualLayout>
                  <c:x val="-2.4591576510478632E-2"/>
                  <c:y val="2.2048611111111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A89D-45D5-864E-F401CCB0440C}"/>
                </c:ext>
              </c:extLst>
            </c:dLbl>
            <c:dLbl>
              <c:idx val="3"/>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0.46095816598259315</c:v>
                </c:pt>
                <c:pt idx="1">
                  <c:v>0.43914819206621009</c:v>
                </c:pt>
                <c:pt idx="2">
                  <c:v>0.50953487930841479</c:v>
                </c:pt>
                <c:pt idx="3">
                  <c:v>0.50618350538000079</c:v>
                </c:pt>
                <c:pt idx="4">
                  <c:v>0.5289017338101224</c:v>
                </c:pt>
                <c:pt idx="5">
                  <c:v>0.56674156894229732</c:v>
                </c:pt>
                <c:pt idx="6">
                  <c:v>0.61901839870477904</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1.913424092671711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a:t>
                </a:r>
                <a:r>
                  <a:rPr lang="en-US" altLang="ja-JP" sz="1000" b="1" i="0" baseline="0">
                    <a:effectLst/>
                  </a:rPr>
                  <a:t>%</a:t>
                </a:r>
                <a:r>
                  <a:rPr lang="ja-JP" altLang="en-US" sz="1000" b="1" i="0" baseline="0">
                    <a:effectLst/>
                  </a:rPr>
                  <a:t>）</a:t>
                </a:r>
                <a:r>
                  <a:rPr lang="en-US" altLang="ja-JP" sz="1000" b="1" i="0" baseline="0">
                    <a:effectLst/>
                  </a:rPr>
                  <a:t>※</a:t>
                </a:r>
                <a:endParaRPr lang="ja-JP" altLang="ja-JP" sz="1000">
                  <a:effectLst/>
                </a:endParaRPr>
              </a:p>
            </c:rich>
          </c:tx>
          <c:layout>
            <c:manualLayout>
              <c:xMode val="edge"/>
              <c:yMode val="edge"/>
              <c:x val="0.902160548041454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1086025.247</c:v>
                </c:pt>
                <c:pt idx="1">
                  <c:v>4063065.8464899999</c:v>
                </c:pt>
                <c:pt idx="2">
                  <c:v>181525042.96630999</c:v>
                </c:pt>
                <c:pt idx="3">
                  <c:v>221576536.06038001</c:v>
                </c:pt>
                <c:pt idx="4">
                  <c:v>145992255.14041001</c:v>
                </c:pt>
                <c:pt idx="5">
                  <c:v>62508810.316299997</c:v>
                </c:pt>
                <c:pt idx="6">
                  <c:v>16056554.307809999</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7516435.9779899996</c:v>
                </c:pt>
                <c:pt idx="1">
                  <c:v>31950278.590470001</c:v>
                </c:pt>
                <c:pt idx="2">
                  <c:v>531454329.7518</c:v>
                </c:pt>
                <c:pt idx="3">
                  <c:v>786560660.44658005</c:v>
                </c:pt>
                <c:pt idx="4">
                  <c:v>838788806.94992006</c:v>
                </c:pt>
                <c:pt idx="5">
                  <c:v>687873823.03654003</c:v>
                </c:pt>
                <c:pt idx="6">
                  <c:v>395291954.37515998</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3618595.18829</c:v>
                </c:pt>
                <c:pt idx="1">
                  <c:v>13068859.5097</c:v>
                </c:pt>
                <c:pt idx="2">
                  <c:v>649501823.29929996</c:v>
                </c:pt>
                <c:pt idx="3">
                  <c:v>749811525.21348</c:v>
                </c:pt>
                <c:pt idx="4">
                  <c:v>526493008.85202998</c:v>
                </c:pt>
                <c:pt idx="5">
                  <c:v>258871925.78343001</c:v>
                </c:pt>
                <c:pt idx="6">
                  <c:v>83236292.753999993</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3"/>
              <c:numFmt formatCode="0.0%;\-0.0%;;@" sourceLinked="0"/>
              <c:spPr>
                <a:noFill/>
                <a:ln>
                  <a:noFill/>
                </a:ln>
                <a:effectLst/>
              </c:spPr>
              <c:txPr>
                <a:bodyPr/>
                <a:lstStyle/>
                <a:p>
                  <a:pPr>
                    <a:defRPr sz="1000" baseline="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0.76915773292706546</c:v>
                </c:pt>
                <c:pt idx="1">
                  <c:v>0.7628365894658794</c:v>
                </c:pt>
                <c:pt idx="2">
                  <c:v>0.78156537371405321</c:v>
                </c:pt>
                <c:pt idx="3">
                  <c:v>0.77189699472957418</c:v>
                </c:pt>
                <c:pt idx="4">
                  <c:v>0.78290638775684573</c:v>
                </c:pt>
                <c:pt idx="5">
                  <c:v>0.80549919987456109</c:v>
                </c:pt>
                <c:pt idx="6">
                  <c:v>0.83829092645702108</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3220949957591184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市区町村別_普及率!$Q$4</c:f>
              <c:strCache>
                <c:ptCount val="1"/>
                <c:pt idx="0">
                  <c:v>令和5年度普及率 金額ベース</c:v>
                </c:pt>
              </c:strCache>
            </c:strRef>
          </c:tx>
          <c:spPr>
            <a:solidFill>
              <a:schemeClr val="accent4">
                <a:lumMod val="60000"/>
                <a:lumOff val="40000"/>
              </a:schemeClr>
            </a:solidFill>
            <a:ln>
              <a:noFill/>
            </a:ln>
          </c:spPr>
          <c:invertIfNegative val="0"/>
          <c:dLbls>
            <c:dLbl>
              <c:idx val="27"/>
              <c:layout>
                <c:manualLayout>
                  <c:x val="1.52656303827863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0A3-4311-B7C6-FB42E142A5CE}"/>
                </c:ext>
              </c:extLst>
            </c:dLbl>
            <c:dLbl>
              <c:idx val="28"/>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DF-4D8A-96B5-B1C5EA5E00BB}"/>
                </c:ext>
              </c:extLst>
            </c:dLbl>
            <c:dLbl>
              <c:idx val="29"/>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DF-4D8A-96B5-B1C5EA5E00BB}"/>
                </c:ext>
              </c:extLst>
            </c:dLbl>
            <c:dLbl>
              <c:idx val="30"/>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DF-4D8A-96B5-B1C5EA5E00BB}"/>
                </c:ext>
              </c:extLst>
            </c:dLbl>
            <c:dLbl>
              <c:idx val="31"/>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DF-4D8A-96B5-B1C5EA5E00BB}"/>
                </c:ext>
              </c:extLst>
            </c:dLbl>
            <c:dLbl>
              <c:idx val="32"/>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DF-4D8A-96B5-B1C5EA5E00BB}"/>
                </c:ext>
              </c:extLst>
            </c:dLbl>
            <c:dLbl>
              <c:idx val="33"/>
              <c:layout>
                <c:manualLayout>
                  <c:x val="1.52656303827863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DF-4D8A-96B5-B1C5EA5E00BB}"/>
                </c:ext>
              </c:extLst>
            </c:dLbl>
            <c:dLbl>
              <c:idx val="34"/>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DF-4D8A-96B5-B1C5EA5E00BB}"/>
                </c:ext>
              </c:extLst>
            </c:dLbl>
            <c:dLbl>
              <c:idx val="35"/>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DF-4D8A-96B5-B1C5EA5E00BB}"/>
                </c:ext>
              </c:extLst>
            </c:dLbl>
            <c:dLbl>
              <c:idx val="36"/>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DF-4D8A-96B5-B1C5EA5E00BB}"/>
                </c:ext>
              </c:extLst>
            </c:dLbl>
            <c:dLbl>
              <c:idx val="37"/>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DF-4D8A-96B5-B1C5EA5E00BB}"/>
                </c:ext>
              </c:extLst>
            </c:dLbl>
            <c:dLbl>
              <c:idx val="38"/>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DF-4D8A-96B5-B1C5EA5E00BB}"/>
                </c:ext>
              </c:extLst>
            </c:dLbl>
            <c:dLbl>
              <c:idx val="39"/>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DF-4D8A-96B5-B1C5EA5E00BB}"/>
                </c:ext>
              </c:extLst>
            </c:dLbl>
            <c:dLbl>
              <c:idx val="40"/>
              <c:layout>
                <c:manualLayout>
                  <c:x val="3.05312607655738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DF-4D8A-96B5-B1C5EA5E00BB}"/>
                </c:ext>
              </c:extLst>
            </c:dLbl>
            <c:dLbl>
              <c:idx val="41"/>
              <c:layout>
                <c:manualLayout>
                  <c:x val="3.05312607655749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DF-4D8A-96B5-B1C5EA5E00BB}"/>
                </c:ext>
              </c:extLst>
            </c:dLbl>
            <c:dLbl>
              <c:idx val="42"/>
              <c:layout>
                <c:manualLayout>
                  <c:x val="3.05312607655738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6.10625215311499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6.10625215311499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9.15937822967237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0685941267951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06859412679512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22125043062299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1.22125043062299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1.679219342106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1.83187564593449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1.83187564593449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2.44250086124598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44250086124598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97-463B-B693-6607FA673BF4}"/>
                </c:ext>
              </c:extLst>
            </c:dLbl>
            <c:dLbl>
              <c:idx val="55"/>
              <c:layout>
                <c:manualLayout>
                  <c:x val="2.7478134689017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97-463B-B693-6607FA673BF4}"/>
                </c:ext>
              </c:extLst>
            </c:dLbl>
            <c:dLbl>
              <c:idx val="56"/>
              <c:layout>
                <c:manualLayout>
                  <c:x val="2.7478134689017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7-463B-B693-6607FA673BF4}"/>
                </c:ext>
              </c:extLst>
            </c:dLbl>
            <c:dLbl>
              <c:idx val="57"/>
              <c:layout>
                <c:manualLayout>
                  <c:x val="2.90046977272961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7-463B-B693-6607FA673BF4}"/>
                </c:ext>
              </c:extLst>
            </c:dLbl>
            <c:dLbl>
              <c:idx val="58"/>
              <c:layout>
                <c:manualLayout>
                  <c:x val="2.90046977272961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7-463B-B693-6607FA673BF4}"/>
                </c:ext>
              </c:extLst>
            </c:dLbl>
            <c:dLbl>
              <c:idx val="59"/>
              <c:layout>
                <c:manualLayout>
                  <c:x val="2.900469772729622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97-463B-B693-6607FA673BF4}"/>
                </c:ext>
              </c:extLst>
            </c:dLbl>
            <c:dLbl>
              <c:idx val="60"/>
              <c:layout>
                <c:manualLayout>
                  <c:x val="-1.5265630382787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97-463B-B693-6607FA673BF4}"/>
                </c:ext>
              </c:extLst>
            </c:dLbl>
            <c:dLbl>
              <c:idx val="61"/>
              <c:layout>
                <c:manualLayout>
                  <c:x val="-4.57968911483635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97-463B-B693-6607FA673BF4}"/>
                </c:ext>
              </c:extLst>
            </c:dLbl>
            <c:dLbl>
              <c:idx val="62"/>
              <c:layout>
                <c:manualLayout>
                  <c:x val="-4.5796891148362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DF-4D8A-96B5-B1C5EA5E00BB}"/>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田尻町</c:v>
                </c:pt>
                <c:pt idx="1">
                  <c:v>港区</c:v>
                </c:pt>
                <c:pt idx="2">
                  <c:v>東淀川区</c:v>
                </c:pt>
                <c:pt idx="3">
                  <c:v>寝屋川市</c:v>
                </c:pt>
                <c:pt idx="4">
                  <c:v>能勢町</c:v>
                </c:pt>
                <c:pt idx="5">
                  <c:v>岬町</c:v>
                </c:pt>
                <c:pt idx="6">
                  <c:v>淀川区</c:v>
                </c:pt>
                <c:pt idx="7">
                  <c:v>西淀川区</c:v>
                </c:pt>
                <c:pt idx="8">
                  <c:v>摂津市</c:v>
                </c:pt>
                <c:pt idx="9">
                  <c:v>高槻市</c:v>
                </c:pt>
                <c:pt idx="10">
                  <c:v>堺市堺区</c:v>
                </c:pt>
                <c:pt idx="11">
                  <c:v>豊能町</c:v>
                </c:pt>
                <c:pt idx="12">
                  <c:v>八尾市</c:v>
                </c:pt>
                <c:pt idx="13">
                  <c:v>住之江区</c:v>
                </c:pt>
                <c:pt idx="14">
                  <c:v>門真市</c:v>
                </c:pt>
                <c:pt idx="15">
                  <c:v>枚方市</c:v>
                </c:pt>
                <c:pt idx="16">
                  <c:v>此花区</c:v>
                </c:pt>
                <c:pt idx="17">
                  <c:v>交野市</c:v>
                </c:pt>
                <c:pt idx="18">
                  <c:v>西成区</c:v>
                </c:pt>
                <c:pt idx="19">
                  <c:v>浪速区</c:v>
                </c:pt>
                <c:pt idx="20">
                  <c:v>城東区</c:v>
                </c:pt>
                <c:pt idx="21">
                  <c:v>西区</c:v>
                </c:pt>
                <c:pt idx="22">
                  <c:v>茨木市</c:v>
                </c:pt>
                <c:pt idx="23">
                  <c:v>都島区</c:v>
                </c:pt>
                <c:pt idx="24">
                  <c:v>羽曳野市</c:v>
                </c:pt>
                <c:pt idx="25">
                  <c:v>泉佐野市</c:v>
                </c:pt>
                <c:pt idx="26">
                  <c:v>平野区</c:v>
                </c:pt>
                <c:pt idx="27">
                  <c:v>堺市西区</c:v>
                </c:pt>
                <c:pt idx="28">
                  <c:v>鶴見区</c:v>
                </c:pt>
                <c:pt idx="29">
                  <c:v>松原市</c:v>
                </c:pt>
                <c:pt idx="30">
                  <c:v>大阪市</c:v>
                </c:pt>
                <c:pt idx="31">
                  <c:v>池田市</c:v>
                </c:pt>
                <c:pt idx="32">
                  <c:v>柏原市</c:v>
                </c:pt>
                <c:pt idx="33">
                  <c:v>守口市</c:v>
                </c:pt>
                <c:pt idx="34">
                  <c:v>堺市東区</c:v>
                </c:pt>
                <c:pt idx="35">
                  <c:v>堺市中区</c:v>
                </c:pt>
                <c:pt idx="36">
                  <c:v>堺市</c:v>
                </c:pt>
                <c:pt idx="37">
                  <c:v>富田林市</c:v>
                </c:pt>
                <c:pt idx="38">
                  <c:v>堺市北区</c:v>
                </c:pt>
                <c:pt idx="39">
                  <c:v>住吉区</c:v>
                </c:pt>
                <c:pt idx="40">
                  <c:v>河南町</c:v>
                </c:pt>
                <c:pt idx="41">
                  <c:v>忠岡町</c:v>
                </c:pt>
                <c:pt idx="42">
                  <c:v>堺市美原区</c:v>
                </c:pt>
                <c:pt idx="43">
                  <c:v>四條畷市</c:v>
                </c:pt>
                <c:pt idx="44">
                  <c:v>箕面市</c:v>
                </c:pt>
                <c:pt idx="45">
                  <c:v>島本町</c:v>
                </c:pt>
                <c:pt idx="46">
                  <c:v>藤井寺市</c:v>
                </c:pt>
                <c:pt idx="47">
                  <c:v>東住吉区</c:v>
                </c:pt>
                <c:pt idx="48">
                  <c:v>泉南市</c:v>
                </c:pt>
                <c:pt idx="49">
                  <c:v>吹田市</c:v>
                </c:pt>
                <c:pt idx="50">
                  <c:v>熊取町</c:v>
                </c:pt>
                <c:pt idx="51">
                  <c:v>豊中市</c:v>
                </c:pt>
                <c:pt idx="52">
                  <c:v>泉大津市</c:v>
                </c:pt>
                <c:pt idx="53">
                  <c:v>中央区</c:v>
                </c:pt>
                <c:pt idx="54">
                  <c:v>岸和田市</c:v>
                </c:pt>
                <c:pt idx="55">
                  <c:v>貝塚市</c:v>
                </c:pt>
                <c:pt idx="56">
                  <c:v>東成区</c:v>
                </c:pt>
                <c:pt idx="57">
                  <c:v>旭区</c:v>
                </c:pt>
                <c:pt idx="58">
                  <c:v>福島区</c:v>
                </c:pt>
                <c:pt idx="59">
                  <c:v>生野区</c:v>
                </c:pt>
                <c:pt idx="60">
                  <c:v>北区</c:v>
                </c:pt>
                <c:pt idx="61">
                  <c:v>高石市</c:v>
                </c:pt>
                <c:pt idx="62">
                  <c:v>太子町</c:v>
                </c:pt>
                <c:pt idx="63">
                  <c:v>阪南市</c:v>
                </c:pt>
                <c:pt idx="64">
                  <c:v>和泉市</c:v>
                </c:pt>
                <c:pt idx="65">
                  <c:v>東大阪市</c:v>
                </c:pt>
                <c:pt idx="66">
                  <c:v>大正区</c:v>
                </c:pt>
                <c:pt idx="67">
                  <c:v>堺市南区</c:v>
                </c:pt>
                <c:pt idx="68">
                  <c:v>河内長野市</c:v>
                </c:pt>
                <c:pt idx="69">
                  <c:v>天王寺区</c:v>
                </c:pt>
                <c:pt idx="70">
                  <c:v>大東市</c:v>
                </c:pt>
                <c:pt idx="71">
                  <c:v>阿倍野区</c:v>
                </c:pt>
                <c:pt idx="72">
                  <c:v>千早赤阪村</c:v>
                </c:pt>
                <c:pt idx="73">
                  <c:v>大阪狭山市</c:v>
                </c:pt>
              </c:strCache>
            </c:strRef>
          </c:cat>
          <c:val>
            <c:numRef>
              <c:f>市区町村別_普及率!$R$6:$R$79</c:f>
              <c:numCache>
                <c:formatCode>0.0%</c:formatCode>
                <c:ptCount val="74"/>
                <c:pt idx="0">
                  <c:v>0.62346735489942073</c:v>
                </c:pt>
                <c:pt idx="1">
                  <c:v>0.59264808816965853</c:v>
                </c:pt>
                <c:pt idx="2">
                  <c:v>0.59082854573118626</c:v>
                </c:pt>
                <c:pt idx="3">
                  <c:v>0.58923211499145034</c:v>
                </c:pt>
                <c:pt idx="4">
                  <c:v>0.5885697685544915</c:v>
                </c:pt>
                <c:pt idx="5">
                  <c:v>0.58376380698591424</c:v>
                </c:pt>
                <c:pt idx="6">
                  <c:v>0.57969794991692514</c:v>
                </c:pt>
                <c:pt idx="7">
                  <c:v>0.5753144776983653</c:v>
                </c:pt>
                <c:pt idx="8">
                  <c:v>0.57489337434763843</c:v>
                </c:pt>
                <c:pt idx="9">
                  <c:v>0.57074281832036655</c:v>
                </c:pt>
                <c:pt idx="10">
                  <c:v>0.56232089190955314</c:v>
                </c:pt>
                <c:pt idx="11">
                  <c:v>0.55907715256249058</c:v>
                </c:pt>
                <c:pt idx="12">
                  <c:v>0.55561692237185989</c:v>
                </c:pt>
                <c:pt idx="13">
                  <c:v>0.55284286595635979</c:v>
                </c:pt>
                <c:pt idx="14">
                  <c:v>0.5497824102935186</c:v>
                </c:pt>
                <c:pt idx="15">
                  <c:v>0.54937490460207716</c:v>
                </c:pt>
                <c:pt idx="16">
                  <c:v>0.54744766770963849</c:v>
                </c:pt>
                <c:pt idx="17">
                  <c:v>0.546751823296032</c:v>
                </c:pt>
                <c:pt idx="18">
                  <c:v>0.54613677832976093</c:v>
                </c:pt>
                <c:pt idx="19">
                  <c:v>0.54517373807823766</c:v>
                </c:pt>
                <c:pt idx="20">
                  <c:v>0.54497880864412096</c:v>
                </c:pt>
                <c:pt idx="21">
                  <c:v>0.54430626071288957</c:v>
                </c:pt>
                <c:pt idx="22">
                  <c:v>0.54205877566045546</c:v>
                </c:pt>
                <c:pt idx="23">
                  <c:v>0.54129135689889529</c:v>
                </c:pt>
                <c:pt idx="24">
                  <c:v>0.54043927893559118</c:v>
                </c:pt>
                <c:pt idx="25">
                  <c:v>0.53916648442302906</c:v>
                </c:pt>
                <c:pt idx="26">
                  <c:v>0.53761321481275826</c:v>
                </c:pt>
                <c:pt idx="27">
                  <c:v>0.53349296632946575</c:v>
                </c:pt>
                <c:pt idx="28">
                  <c:v>0.53327009605672837</c:v>
                </c:pt>
                <c:pt idx="29">
                  <c:v>0.53023887422513594</c:v>
                </c:pt>
                <c:pt idx="30">
                  <c:v>0.52591470052107747</c:v>
                </c:pt>
                <c:pt idx="31">
                  <c:v>0.52461936135229625</c:v>
                </c:pt>
                <c:pt idx="32">
                  <c:v>0.52362106264560382</c:v>
                </c:pt>
                <c:pt idx="33">
                  <c:v>0.52047258441805677</c:v>
                </c:pt>
                <c:pt idx="34">
                  <c:v>0.51810170394459254</c:v>
                </c:pt>
                <c:pt idx="35">
                  <c:v>0.51793028617042791</c:v>
                </c:pt>
                <c:pt idx="36">
                  <c:v>0.5171336686571355</c:v>
                </c:pt>
                <c:pt idx="37">
                  <c:v>0.51695022056453188</c:v>
                </c:pt>
                <c:pt idx="38">
                  <c:v>0.51674249193210531</c:v>
                </c:pt>
                <c:pt idx="39">
                  <c:v>0.51612059662285426</c:v>
                </c:pt>
                <c:pt idx="40">
                  <c:v>0.51579675616751253</c:v>
                </c:pt>
                <c:pt idx="41">
                  <c:v>0.51556560411602381</c:v>
                </c:pt>
                <c:pt idx="42">
                  <c:v>0.51556060276875515</c:v>
                </c:pt>
                <c:pt idx="43">
                  <c:v>0.51354657792048419</c:v>
                </c:pt>
                <c:pt idx="44">
                  <c:v>0.51322303054344043</c:v>
                </c:pt>
                <c:pt idx="45">
                  <c:v>0.510184141133743</c:v>
                </c:pt>
                <c:pt idx="46">
                  <c:v>0.50914317381244822</c:v>
                </c:pt>
                <c:pt idx="47">
                  <c:v>0.50842134728154897</c:v>
                </c:pt>
                <c:pt idx="48">
                  <c:v>0.50708636177969268</c:v>
                </c:pt>
                <c:pt idx="49">
                  <c:v>0.50655598526197332</c:v>
                </c:pt>
                <c:pt idx="50">
                  <c:v>0.50267858161441237</c:v>
                </c:pt>
                <c:pt idx="51">
                  <c:v>0.50214448501723608</c:v>
                </c:pt>
                <c:pt idx="52">
                  <c:v>0.50166041909702486</c:v>
                </c:pt>
                <c:pt idx="53">
                  <c:v>0.49370947860790526</c:v>
                </c:pt>
                <c:pt idx="54">
                  <c:v>0.49369764863416765</c:v>
                </c:pt>
                <c:pt idx="55">
                  <c:v>0.49162606495234884</c:v>
                </c:pt>
                <c:pt idx="56">
                  <c:v>0.49131634735764407</c:v>
                </c:pt>
                <c:pt idx="57">
                  <c:v>0.49057370499678493</c:v>
                </c:pt>
                <c:pt idx="58">
                  <c:v>0.49056978777166371</c:v>
                </c:pt>
                <c:pt idx="59">
                  <c:v>0.49010899450253825</c:v>
                </c:pt>
                <c:pt idx="60">
                  <c:v>0.48291855059422156</c:v>
                </c:pt>
                <c:pt idx="61">
                  <c:v>0.48239079970059351</c:v>
                </c:pt>
                <c:pt idx="62">
                  <c:v>0.4823067730392816</c:v>
                </c:pt>
                <c:pt idx="63">
                  <c:v>0.4748309332702349</c:v>
                </c:pt>
                <c:pt idx="64">
                  <c:v>0.47465006038492669</c:v>
                </c:pt>
                <c:pt idx="65">
                  <c:v>0.4720455638645632</c:v>
                </c:pt>
                <c:pt idx="66">
                  <c:v>0.47183047683952578</c:v>
                </c:pt>
                <c:pt idx="67">
                  <c:v>0.47083694829441264</c:v>
                </c:pt>
                <c:pt idx="68">
                  <c:v>0.45922394833005159</c:v>
                </c:pt>
                <c:pt idx="69">
                  <c:v>0.44881046342228542</c:v>
                </c:pt>
                <c:pt idx="70">
                  <c:v>0.44309225185576623</c:v>
                </c:pt>
                <c:pt idx="71">
                  <c:v>0.43353413570678012</c:v>
                </c:pt>
                <c:pt idx="72">
                  <c:v>0.43119837118477994</c:v>
                </c:pt>
                <c:pt idx="73">
                  <c:v>0.41468490816039522</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21027368697770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0.52076626275919025</c:v>
                </c:pt>
                <c:pt idx="1">
                  <c:v>0.52076626275919025</c:v>
                </c:pt>
                <c:pt idx="2">
                  <c:v>0.52076626275919025</c:v>
                </c:pt>
                <c:pt idx="3">
                  <c:v>0.52076626275919025</c:v>
                </c:pt>
                <c:pt idx="4">
                  <c:v>0.52076626275919025</c:v>
                </c:pt>
                <c:pt idx="5">
                  <c:v>0.52076626275919025</c:v>
                </c:pt>
                <c:pt idx="6">
                  <c:v>0.52076626275919025</c:v>
                </c:pt>
                <c:pt idx="7">
                  <c:v>0.52076626275919025</c:v>
                </c:pt>
                <c:pt idx="8">
                  <c:v>0.52076626275919025</c:v>
                </c:pt>
                <c:pt idx="9">
                  <c:v>0.52076626275919025</c:v>
                </c:pt>
                <c:pt idx="10">
                  <c:v>0.52076626275919025</c:v>
                </c:pt>
                <c:pt idx="11">
                  <c:v>0.52076626275919025</c:v>
                </c:pt>
                <c:pt idx="12">
                  <c:v>0.52076626275919025</c:v>
                </c:pt>
                <c:pt idx="13">
                  <c:v>0.52076626275919025</c:v>
                </c:pt>
                <c:pt idx="14">
                  <c:v>0.52076626275919025</c:v>
                </c:pt>
                <c:pt idx="15">
                  <c:v>0.52076626275919025</c:v>
                </c:pt>
                <c:pt idx="16">
                  <c:v>0.52076626275919025</c:v>
                </c:pt>
                <c:pt idx="17">
                  <c:v>0.52076626275919025</c:v>
                </c:pt>
                <c:pt idx="18">
                  <c:v>0.52076626275919025</c:v>
                </c:pt>
                <c:pt idx="19">
                  <c:v>0.52076626275919025</c:v>
                </c:pt>
                <c:pt idx="20">
                  <c:v>0.52076626275919025</c:v>
                </c:pt>
                <c:pt idx="21">
                  <c:v>0.52076626275919025</c:v>
                </c:pt>
                <c:pt idx="22">
                  <c:v>0.52076626275919025</c:v>
                </c:pt>
                <c:pt idx="23">
                  <c:v>0.52076626275919025</c:v>
                </c:pt>
                <c:pt idx="24">
                  <c:v>0.52076626275919025</c:v>
                </c:pt>
                <c:pt idx="25">
                  <c:v>0.52076626275919025</c:v>
                </c:pt>
                <c:pt idx="26">
                  <c:v>0.52076626275919025</c:v>
                </c:pt>
                <c:pt idx="27">
                  <c:v>0.52076626275919025</c:v>
                </c:pt>
                <c:pt idx="28">
                  <c:v>0.52076626275919025</c:v>
                </c:pt>
                <c:pt idx="29">
                  <c:v>0.52076626275919025</c:v>
                </c:pt>
                <c:pt idx="30">
                  <c:v>0.52076626275919025</c:v>
                </c:pt>
                <c:pt idx="31">
                  <c:v>0.52076626275919025</c:v>
                </c:pt>
                <c:pt idx="32">
                  <c:v>0.52076626275919025</c:v>
                </c:pt>
                <c:pt idx="33">
                  <c:v>0.52076626275919025</c:v>
                </c:pt>
                <c:pt idx="34">
                  <c:v>0.52076626275919025</c:v>
                </c:pt>
                <c:pt idx="35">
                  <c:v>0.52076626275919025</c:v>
                </c:pt>
                <c:pt idx="36">
                  <c:v>0.52076626275919025</c:v>
                </c:pt>
                <c:pt idx="37">
                  <c:v>0.52076626275919025</c:v>
                </c:pt>
                <c:pt idx="38">
                  <c:v>0.52076626275919025</c:v>
                </c:pt>
                <c:pt idx="39">
                  <c:v>0.52076626275919025</c:v>
                </c:pt>
                <c:pt idx="40">
                  <c:v>0.52076626275919025</c:v>
                </c:pt>
                <c:pt idx="41">
                  <c:v>0.52076626275919025</c:v>
                </c:pt>
                <c:pt idx="42">
                  <c:v>0.52076626275919025</c:v>
                </c:pt>
                <c:pt idx="43">
                  <c:v>0.52076626275919025</c:v>
                </c:pt>
                <c:pt idx="44">
                  <c:v>0.52076626275919025</c:v>
                </c:pt>
                <c:pt idx="45">
                  <c:v>0.52076626275919025</c:v>
                </c:pt>
                <c:pt idx="46">
                  <c:v>0.52076626275919025</c:v>
                </c:pt>
                <c:pt idx="47">
                  <c:v>0.52076626275919025</c:v>
                </c:pt>
                <c:pt idx="48">
                  <c:v>0.52076626275919025</c:v>
                </c:pt>
                <c:pt idx="49">
                  <c:v>0.52076626275919025</c:v>
                </c:pt>
                <c:pt idx="50">
                  <c:v>0.52076626275919025</c:v>
                </c:pt>
                <c:pt idx="51">
                  <c:v>0.52076626275919025</c:v>
                </c:pt>
                <c:pt idx="52">
                  <c:v>0.52076626275919025</c:v>
                </c:pt>
                <c:pt idx="53">
                  <c:v>0.52076626275919025</c:v>
                </c:pt>
                <c:pt idx="54">
                  <c:v>0.52076626275919025</c:v>
                </c:pt>
                <c:pt idx="55">
                  <c:v>0.52076626275919025</c:v>
                </c:pt>
                <c:pt idx="56">
                  <c:v>0.52076626275919025</c:v>
                </c:pt>
                <c:pt idx="57">
                  <c:v>0.52076626275919025</c:v>
                </c:pt>
                <c:pt idx="58">
                  <c:v>0.52076626275919025</c:v>
                </c:pt>
                <c:pt idx="59">
                  <c:v>0.52076626275919025</c:v>
                </c:pt>
                <c:pt idx="60">
                  <c:v>0.52076626275919025</c:v>
                </c:pt>
                <c:pt idx="61">
                  <c:v>0.52076626275919025</c:v>
                </c:pt>
                <c:pt idx="62">
                  <c:v>0.52076626275919025</c:v>
                </c:pt>
                <c:pt idx="63">
                  <c:v>0.52076626275919025</c:v>
                </c:pt>
                <c:pt idx="64">
                  <c:v>0.52076626275919025</c:v>
                </c:pt>
                <c:pt idx="65">
                  <c:v>0.52076626275919025</c:v>
                </c:pt>
                <c:pt idx="66">
                  <c:v>0.52076626275919025</c:v>
                </c:pt>
                <c:pt idx="67">
                  <c:v>0.52076626275919025</c:v>
                </c:pt>
                <c:pt idx="68">
                  <c:v>0.52076626275919025</c:v>
                </c:pt>
                <c:pt idx="69">
                  <c:v>0.52076626275919025</c:v>
                </c:pt>
                <c:pt idx="70">
                  <c:v>0.52076626275919025</c:v>
                </c:pt>
                <c:pt idx="71">
                  <c:v>0.52076626275919025</c:v>
                </c:pt>
                <c:pt idx="72">
                  <c:v>0.52076626275919025</c:v>
                </c:pt>
                <c:pt idx="73">
                  <c:v>0.52076626275919025</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283925120772945"/>
              <c:y val="2.272603174603174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前年度との差分(令和5年度普及率 金額ベース)</c:v>
                </c:pt>
              </c:strCache>
            </c:strRef>
          </c:tx>
          <c:spPr>
            <a:solidFill>
              <a:schemeClr val="accent1"/>
            </a:solidFill>
            <a:ln>
              <a:noFill/>
            </a:ln>
          </c:spPr>
          <c:invertIfNegative val="0"/>
          <c:dLbls>
            <c:dLbl>
              <c:idx val="8"/>
              <c:layout>
                <c:manualLayout>
                  <c:x val="1.679219342106612E-2"/>
                  <c:y val="3.17460317497274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D1-4BFF-807F-196F793894F8}"/>
                </c:ext>
              </c:extLst>
            </c:dLbl>
            <c:dLbl>
              <c:idx val="20"/>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D1-4BFF-807F-196F793894F8}"/>
                </c:ext>
              </c:extLst>
            </c:dLbl>
            <c:dLbl>
              <c:idx val="22"/>
              <c:layout>
                <c:manualLayout>
                  <c:x val="1.679219342106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0D1-4BFF-807F-196F793894F8}"/>
                </c:ext>
              </c:extLst>
            </c:dLbl>
            <c:dLbl>
              <c:idx val="35"/>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0D1-4BFF-807F-196F793894F8}"/>
                </c:ext>
              </c:extLst>
            </c:dLbl>
            <c:dLbl>
              <c:idx val="39"/>
              <c:layout>
                <c:manualLayout>
                  <c:x val="1.679219342106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0D1-4BFF-807F-196F793894F8}"/>
                </c:ext>
              </c:extLst>
            </c:dLbl>
            <c:dLbl>
              <c:idx val="44"/>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70D1-4BFF-807F-196F793894F8}"/>
                </c:ext>
              </c:extLst>
            </c:dLbl>
            <c:dLbl>
              <c:idx val="52"/>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70D1-4BFF-807F-196F793894F8}"/>
                </c:ext>
              </c:extLst>
            </c:dLbl>
            <c:dLbl>
              <c:idx val="59"/>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0D1-4BFF-807F-196F793894F8}"/>
                </c:ext>
              </c:extLst>
            </c:dLbl>
            <c:dLbl>
              <c:idx val="64"/>
              <c:layout>
                <c:manualLayout>
                  <c:x val="1.679219342106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0D1-4BFF-807F-196F793894F8}"/>
                </c:ext>
              </c:extLst>
            </c:dLbl>
            <c:dLbl>
              <c:idx val="71"/>
              <c:layout>
                <c:manualLayout>
                  <c:x val="7.632815191393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0D1-4BFF-807F-196F793894F8}"/>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田尻町</c:v>
                </c:pt>
                <c:pt idx="1">
                  <c:v>港区</c:v>
                </c:pt>
                <c:pt idx="2">
                  <c:v>東淀川区</c:v>
                </c:pt>
                <c:pt idx="3">
                  <c:v>寝屋川市</c:v>
                </c:pt>
                <c:pt idx="4">
                  <c:v>能勢町</c:v>
                </c:pt>
                <c:pt idx="5">
                  <c:v>岬町</c:v>
                </c:pt>
                <c:pt idx="6">
                  <c:v>淀川区</c:v>
                </c:pt>
                <c:pt idx="7">
                  <c:v>西淀川区</c:v>
                </c:pt>
                <c:pt idx="8">
                  <c:v>摂津市</c:v>
                </c:pt>
                <c:pt idx="9">
                  <c:v>高槻市</c:v>
                </c:pt>
                <c:pt idx="10">
                  <c:v>堺市堺区</c:v>
                </c:pt>
                <c:pt idx="11">
                  <c:v>豊能町</c:v>
                </c:pt>
                <c:pt idx="12">
                  <c:v>八尾市</c:v>
                </c:pt>
                <c:pt idx="13">
                  <c:v>住之江区</c:v>
                </c:pt>
                <c:pt idx="14">
                  <c:v>門真市</c:v>
                </c:pt>
                <c:pt idx="15">
                  <c:v>枚方市</c:v>
                </c:pt>
                <c:pt idx="16">
                  <c:v>此花区</c:v>
                </c:pt>
                <c:pt idx="17">
                  <c:v>交野市</c:v>
                </c:pt>
                <c:pt idx="18">
                  <c:v>西成区</c:v>
                </c:pt>
                <c:pt idx="19">
                  <c:v>浪速区</c:v>
                </c:pt>
                <c:pt idx="20">
                  <c:v>城東区</c:v>
                </c:pt>
                <c:pt idx="21">
                  <c:v>西区</c:v>
                </c:pt>
                <c:pt idx="22">
                  <c:v>茨木市</c:v>
                </c:pt>
                <c:pt idx="23">
                  <c:v>都島区</c:v>
                </c:pt>
                <c:pt idx="24">
                  <c:v>羽曳野市</c:v>
                </c:pt>
                <c:pt idx="25">
                  <c:v>泉佐野市</c:v>
                </c:pt>
                <c:pt idx="26">
                  <c:v>平野区</c:v>
                </c:pt>
                <c:pt idx="27">
                  <c:v>堺市西区</c:v>
                </c:pt>
                <c:pt idx="28">
                  <c:v>鶴見区</c:v>
                </c:pt>
                <c:pt idx="29">
                  <c:v>松原市</c:v>
                </c:pt>
                <c:pt idx="30">
                  <c:v>大阪市</c:v>
                </c:pt>
                <c:pt idx="31">
                  <c:v>池田市</c:v>
                </c:pt>
                <c:pt idx="32">
                  <c:v>柏原市</c:v>
                </c:pt>
                <c:pt idx="33">
                  <c:v>守口市</c:v>
                </c:pt>
                <c:pt idx="34">
                  <c:v>堺市東区</c:v>
                </c:pt>
                <c:pt idx="35">
                  <c:v>堺市中区</c:v>
                </c:pt>
                <c:pt idx="36">
                  <c:v>堺市</c:v>
                </c:pt>
                <c:pt idx="37">
                  <c:v>富田林市</c:v>
                </c:pt>
                <c:pt idx="38">
                  <c:v>堺市北区</c:v>
                </c:pt>
                <c:pt idx="39">
                  <c:v>住吉区</c:v>
                </c:pt>
                <c:pt idx="40">
                  <c:v>河南町</c:v>
                </c:pt>
                <c:pt idx="41">
                  <c:v>忠岡町</c:v>
                </c:pt>
                <c:pt idx="42">
                  <c:v>堺市美原区</c:v>
                </c:pt>
                <c:pt idx="43">
                  <c:v>四條畷市</c:v>
                </c:pt>
                <c:pt idx="44">
                  <c:v>箕面市</c:v>
                </c:pt>
                <c:pt idx="45">
                  <c:v>島本町</c:v>
                </c:pt>
                <c:pt idx="46">
                  <c:v>藤井寺市</c:v>
                </c:pt>
                <c:pt idx="47">
                  <c:v>東住吉区</c:v>
                </c:pt>
                <c:pt idx="48">
                  <c:v>泉南市</c:v>
                </c:pt>
                <c:pt idx="49">
                  <c:v>吹田市</c:v>
                </c:pt>
                <c:pt idx="50">
                  <c:v>熊取町</c:v>
                </c:pt>
                <c:pt idx="51">
                  <c:v>豊中市</c:v>
                </c:pt>
                <c:pt idx="52">
                  <c:v>泉大津市</c:v>
                </c:pt>
                <c:pt idx="53">
                  <c:v>中央区</c:v>
                </c:pt>
                <c:pt idx="54">
                  <c:v>岸和田市</c:v>
                </c:pt>
                <c:pt idx="55">
                  <c:v>貝塚市</c:v>
                </c:pt>
                <c:pt idx="56">
                  <c:v>東成区</c:v>
                </c:pt>
                <c:pt idx="57">
                  <c:v>旭区</c:v>
                </c:pt>
                <c:pt idx="58">
                  <c:v>福島区</c:v>
                </c:pt>
                <c:pt idx="59">
                  <c:v>生野区</c:v>
                </c:pt>
                <c:pt idx="60">
                  <c:v>北区</c:v>
                </c:pt>
                <c:pt idx="61">
                  <c:v>高石市</c:v>
                </c:pt>
                <c:pt idx="62">
                  <c:v>太子町</c:v>
                </c:pt>
                <c:pt idx="63">
                  <c:v>阪南市</c:v>
                </c:pt>
                <c:pt idx="64">
                  <c:v>和泉市</c:v>
                </c:pt>
                <c:pt idx="65">
                  <c:v>東大阪市</c:v>
                </c:pt>
                <c:pt idx="66">
                  <c:v>大正区</c:v>
                </c:pt>
                <c:pt idx="67">
                  <c:v>堺市南区</c:v>
                </c:pt>
                <c:pt idx="68">
                  <c:v>河内長野市</c:v>
                </c:pt>
                <c:pt idx="69">
                  <c:v>天王寺区</c:v>
                </c:pt>
                <c:pt idx="70">
                  <c:v>大東市</c:v>
                </c:pt>
                <c:pt idx="71">
                  <c:v>阿倍野区</c:v>
                </c:pt>
                <c:pt idx="72">
                  <c:v>千早赤阪村</c:v>
                </c:pt>
                <c:pt idx="73">
                  <c:v>大阪狭山市</c:v>
                </c:pt>
              </c:strCache>
            </c:strRef>
          </c:cat>
          <c:val>
            <c:numRef>
              <c:f>市区町村別_普及率!$T$6:$T$79</c:f>
              <c:numCache>
                <c:formatCode>General</c:formatCode>
                <c:ptCount val="74"/>
                <c:pt idx="0">
                  <c:v>5.100000000000005</c:v>
                </c:pt>
                <c:pt idx="1">
                  <c:v>3.0999999999999917</c:v>
                </c:pt>
                <c:pt idx="2">
                  <c:v>2.8999999999999915</c:v>
                </c:pt>
                <c:pt idx="3">
                  <c:v>4.1999999999999922</c:v>
                </c:pt>
                <c:pt idx="4">
                  <c:v>1.5000000000000013</c:v>
                </c:pt>
                <c:pt idx="5">
                  <c:v>0.70000000000000062</c:v>
                </c:pt>
                <c:pt idx="6">
                  <c:v>2.9999999999999916</c:v>
                </c:pt>
                <c:pt idx="7">
                  <c:v>2.5999999999999912</c:v>
                </c:pt>
                <c:pt idx="8">
                  <c:v>2.399999999999991</c:v>
                </c:pt>
                <c:pt idx="9">
                  <c:v>3.499999999999992</c:v>
                </c:pt>
                <c:pt idx="10">
                  <c:v>2.7000000000000024</c:v>
                </c:pt>
                <c:pt idx="11">
                  <c:v>0.20000000000000018</c:v>
                </c:pt>
                <c:pt idx="12">
                  <c:v>4.1000000000000032</c:v>
                </c:pt>
                <c:pt idx="13">
                  <c:v>2.6000000000000023</c:v>
                </c:pt>
                <c:pt idx="14">
                  <c:v>2.300000000000002</c:v>
                </c:pt>
                <c:pt idx="15">
                  <c:v>3.0000000000000027</c:v>
                </c:pt>
                <c:pt idx="16">
                  <c:v>3.6000000000000032</c:v>
                </c:pt>
                <c:pt idx="17">
                  <c:v>4.3000000000000043</c:v>
                </c:pt>
                <c:pt idx="18">
                  <c:v>3.3000000000000029</c:v>
                </c:pt>
                <c:pt idx="19">
                  <c:v>3.400000000000003</c:v>
                </c:pt>
                <c:pt idx="20">
                  <c:v>2.5000000000000022</c:v>
                </c:pt>
                <c:pt idx="21">
                  <c:v>3.7000000000000033</c:v>
                </c:pt>
                <c:pt idx="22">
                  <c:v>2.4000000000000021</c:v>
                </c:pt>
                <c:pt idx="23">
                  <c:v>1.100000000000001</c:v>
                </c:pt>
                <c:pt idx="24">
                  <c:v>2.8000000000000025</c:v>
                </c:pt>
                <c:pt idx="25">
                  <c:v>1.7000000000000015</c:v>
                </c:pt>
                <c:pt idx="26">
                  <c:v>2.9000000000000026</c:v>
                </c:pt>
                <c:pt idx="27">
                  <c:v>1.7000000000000015</c:v>
                </c:pt>
                <c:pt idx="28">
                  <c:v>3.2000000000000028</c:v>
                </c:pt>
                <c:pt idx="29">
                  <c:v>2.8000000000000025</c:v>
                </c:pt>
                <c:pt idx="30">
                  <c:v>2.6000000000000023</c:v>
                </c:pt>
                <c:pt idx="31">
                  <c:v>4.1000000000000032</c:v>
                </c:pt>
                <c:pt idx="32">
                  <c:v>3.7000000000000033</c:v>
                </c:pt>
                <c:pt idx="33">
                  <c:v>2.1000000000000019</c:v>
                </c:pt>
                <c:pt idx="34">
                  <c:v>1.9000000000000017</c:v>
                </c:pt>
                <c:pt idx="35">
                  <c:v>2.5000000000000022</c:v>
                </c:pt>
                <c:pt idx="36">
                  <c:v>2.300000000000002</c:v>
                </c:pt>
                <c:pt idx="37">
                  <c:v>1.4000000000000012</c:v>
                </c:pt>
                <c:pt idx="38">
                  <c:v>1.9000000000000017</c:v>
                </c:pt>
                <c:pt idx="39">
                  <c:v>2.4000000000000021</c:v>
                </c:pt>
                <c:pt idx="40">
                  <c:v>5.6999999999999993</c:v>
                </c:pt>
                <c:pt idx="41">
                  <c:v>3.7000000000000033</c:v>
                </c:pt>
                <c:pt idx="42">
                  <c:v>0.80000000000000071</c:v>
                </c:pt>
                <c:pt idx="43">
                  <c:v>3.3000000000000029</c:v>
                </c:pt>
                <c:pt idx="44">
                  <c:v>2.5000000000000022</c:v>
                </c:pt>
                <c:pt idx="45">
                  <c:v>2.9000000000000026</c:v>
                </c:pt>
                <c:pt idx="46">
                  <c:v>1.8000000000000016</c:v>
                </c:pt>
                <c:pt idx="47">
                  <c:v>1.9000000000000017</c:v>
                </c:pt>
                <c:pt idx="48">
                  <c:v>3.3000000000000029</c:v>
                </c:pt>
                <c:pt idx="49">
                  <c:v>2.0000000000000018</c:v>
                </c:pt>
                <c:pt idx="50">
                  <c:v>1.3000000000000012</c:v>
                </c:pt>
                <c:pt idx="51">
                  <c:v>2.300000000000002</c:v>
                </c:pt>
                <c:pt idx="52">
                  <c:v>2.5000000000000022</c:v>
                </c:pt>
                <c:pt idx="53">
                  <c:v>1.9000000000000017</c:v>
                </c:pt>
                <c:pt idx="54">
                  <c:v>3.2999999999999972</c:v>
                </c:pt>
                <c:pt idx="55">
                  <c:v>4.3999999999999986</c:v>
                </c:pt>
                <c:pt idx="56">
                  <c:v>3.1999999999999975</c:v>
                </c:pt>
                <c:pt idx="57">
                  <c:v>1.0000000000000009</c:v>
                </c:pt>
                <c:pt idx="58">
                  <c:v>2.599999999999997</c:v>
                </c:pt>
                <c:pt idx="59">
                  <c:v>2.4999999999999964</c:v>
                </c:pt>
                <c:pt idx="60">
                  <c:v>2.6999999999999966</c:v>
                </c:pt>
                <c:pt idx="61">
                  <c:v>-0.30000000000000027</c:v>
                </c:pt>
                <c:pt idx="62">
                  <c:v>0.60000000000000053</c:v>
                </c:pt>
                <c:pt idx="63">
                  <c:v>2.2999999999999963</c:v>
                </c:pt>
                <c:pt idx="64">
                  <c:v>2.3999999999999968</c:v>
                </c:pt>
                <c:pt idx="65">
                  <c:v>1.4999999999999958</c:v>
                </c:pt>
                <c:pt idx="66">
                  <c:v>2.1999999999999966</c:v>
                </c:pt>
                <c:pt idx="67">
                  <c:v>3.099999999999997</c:v>
                </c:pt>
                <c:pt idx="68">
                  <c:v>1.8000000000000016</c:v>
                </c:pt>
                <c:pt idx="69">
                  <c:v>3.0000000000000027</c:v>
                </c:pt>
                <c:pt idx="70">
                  <c:v>2.0000000000000018</c:v>
                </c:pt>
                <c:pt idx="71">
                  <c:v>2.5000000000000022</c:v>
                </c:pt>
                <c:pt idx="72">
                  <c:v>1.0000000000000009</c:v>
                </c:pt>
                <c:pt idx="73">
                  <c:v>0.10000000000000009</c:v>
                </c:pt>
              </c:numCache>
            </c:numRef>
          </c:val>
          <c:extLst>
            <c:ext xmlns:c16="http://schemas.microsoft.com/office/drawing/2014/chart" uri="{C3380CC4-5D6E-409C-BE32-E72D297353CC}">
              <c16:uniqueId val="{0000004A-70D1-4BFF-807F-196F793894F8}"/>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0958210396928016"/>
                  <c:y val="-0.88805666666666672"/>
                </c:manualLayout>
              </c:layout>
              <c:tx>
                <c:rich>
                  <a:bodyPr/>
                  <a:lstStyle/>
                  <a:p>
                    <a:fld id="{00A5C0F2-E0E9-4150-BE74-ECB108565277}" type="SERIESNAME">
                      <a:rPr lang="ja-JP" altLang="en-US"/>
                      <a:pPr/>
                      <a:t>[系列名]</a:t>
                    </a:fld>
                    <a:r>
                      <a:rPr lang="ja-JP" altLang="en-US" baseline="0"/>
                      <a:t>
</a:t>
                    </a:r>
                    <a:fld id="{A20D28A2-2CA1-443F-86CB-C32BE80FF01D}" type="XVALUE">
                      <a:rPr lang="en-US" altLang="ja-JP" baseline="0">
                        <a:solidFill>
                          <a:schemeClr val="tx1"/>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4B-70D1-4BFF-807F-196F793894F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2.6000000000000023</c:v>
                </c:pt>
                <c:pt idx="1">
                  <c:v>2.6000000000000023</c:v>
                </c:pt>
                <c:pt idx="2">
                  <c:v>2.6000000000000023</c:v>
                </c:pt>
                <c:pt idx="3">
                  <c:v>2.6000000000000023</c:v>
                </c:pt>
                <c:pt idx="4">
                  <c:v>2.6000000000000023</c:v>
                </c:pt>
                <c:pt idx="5">
                  <c:v>2.6000000000000023</c:v>
                </c:pt>
                <c:pt idx="6">
                  <c:v>2.6000000000000023</c:v>
                </c:pt>
                <c:pt idx="7">
                  <c:v>2.6000000000000023</c:v>
                </c:pt>
                <c:pt idx="8">
                  <c:v>2.6000000000000023</c:v>
                </c:pt>
                <c:pt idx="9">
                  <c:v>2.6000000000000023</c:v>
                </c:pt>
                <c:pt idx="10">
                  <c:v>2.6000000000000023</c:v>
                </c:pt>
                <c:pt idx="11">
                  <c:v>2.6000000000000023</c:v>
                </c:pt>
                <c:pt idx="12">
                  <c:v>2.6000000000000023</c:v>
                </c:pt>
                <c:pt idx="13">
                  <c:v>2.6000000000000023</c:v>
                </c:pt>
                <c:pt idx="14">
                  <c:v>2.6000000000000023</c:v>
                </c:pt>
                <c:pt idx="15">
                  <c:v>2.6000000000000023</c:v>
                </c:pt>
                <c:pt idx="16">
                  <c:v>2.6000000000000023</c:v>
                </c:pt>
                <c:pt idx="17">
                  <c:v>2.6000000000000023</c:v>
                </c:pt>
                <c:pt idx="18">
                  <c:v>2.6000000000000023</c:v>
                </c:pt>
                <c:pt idx="19">
                  <c:v>2.6000000000000023</c:v>
                </c:pt>
                <c:pt idx="20">
                  <c:v>2.6000000000000023</c:v>
                </c:pt>
                <c:pt idx="21">
                  <c:v>2.6000000000000023</c:v>
                </c:pt>
                <c:pt idx="22">
                  <c:v>2.6000000000000023</c:v>
                </c:pt>
                <c:pt idx="23">
                  <c:v>2.6000000000000023</c:v>
                </c:pt>
                <c:pt idx="24">
                  <c:v>2.6000000000000023</c:v>
                </c:pt>
                <c:pt idx="25">
                  <c:v>2.6000000000000023</c:v>
                </c:pt>
                <c:pt idx="26">
                  <c:v>2.6000000000000023</c:v>
                </c:pt>
                <c:pt idx="27">
                  <c:v>2.6000000000000023</c:v>
                </c:pt>
                <c:pt idx="28">
                  <c:v>2.6000000000000023</c:v>
                </c:pt>
                <c:pt idx="29">
                  <c:v>2.6000000000000023</c:v>
                </c:pt>
                <c:pt idx="30">
                  <c:v>2.6000000000000023</c:v>
                </c:pt>
                <c:pt idx="31">
                  <c:v>2.6000000000000023</c:v>
                </c:pt>
                <c:pt idx="32">
                  <c:v>2.6000000000000023</c:v>
                </c:pt>
                <c:pt idx="33">
                  <c:v>2.6000000000000023</c:v>
                </c:pt>
                <c:pt idx="34">
                  <c:v>2.6000000000000023</c:v>
                </c:pt>
                <c:pt idx="35">
                  <c:v>2.6000000000000023</c:v>
                </c:pt>
                <c:pt idx="36">
                  <c:v>2.6000000000000023</c:v>
                </c:pt>
                <c:pt idx="37">
                  <c:v>2.6000000000000023</c:v>
                </c:pt>
                <c:pt idx="38">
                  <c:v>2.6000000000000023</c:v>
                </c:pt>
                <c:pt idx="39">
                  <c:v>2.6000000000000023</c:v>
                </c:pt>
                <c:pt idx="40">
                  <c:v>2.6000000000000023</c:v>
                </c:pt>
                <c:pt idx="41">
                  <c:v>2.6000000000000023</c:v>
                </c:pt>
                <c:pt idx="42">
                  <c:v>2.6000000000000023</c:v>
                </c:pt>
                <c:pt idx="43">
                  <c:v>2.6000000000000023</c:v>
                </c:pt>
                <c:pt idx="44">
                  <c:v>2.6000000000000023</c:v>
                </c:pt>
                <c:pt idx="45">
                  <c:v>2.6000000000000023</c:v>
                </c:pt>
                <c:pt idx="46">
                  <c:v>2.6000000000000023</c:v>
                </c:pt>
                <c:pt idx="47">
                  <c:v>2.6000000000000023</c:v>
                </c:pt>
                <c:pt idx="48">
                  <c:v>2.6000000000000023</c:v>
                </c:pt>
                <c:pt idx="49">
                  <c:v>2.6000000000000023</c:v>
                </c:pt>
                <c:pt idx="50">
                  <c:v>2.6000000000000023</c:v>
                </c:pt>
                <c:pt idx="51">
                  <c:v>2.6000000000000023</c:v>
                </c:pt>
                <c:pt idx="52">
                  <c:v>2.6000000000000023</c:v>
                </c:pt>
                <c:pt idx="53">
                  <c:v>2.6000000000000023</c:v>
                </c:pt>
                <c:pt idx="54">
                  <c:v>2.6000000000000023</c:v>
                </c:pt>
                <c:pt idx="55">
                  <c:v>2.6000000000000023</c:v>
                </c:pt>
                <c:pt idx="56">
                  <c:v>2.6000000000000023</c:v>
                </c:pt>
                <c:pt idx="57">
                  <c:v>2.6000000000000023</c:v>
                </c:pt>
                <c:pt idx="58">
                  <c:v>2.6000000000000023</c:v>
                </c:pt>
                <c:pt idx="59">
                  <c:v>2.6000000000000023</c:v>
                </c:pt>
                <c:pt idx="60">
                  <c:v>2.6000000000000023</c:v>
                </c:pt>
                <c:pt idx="61">
                  <c:v>2.6000000000000023</c:v>
                </c:pt>
                <c:pt idx="62">
                  <c:v>2.6000000000000023</c:v>
                </c:pt>
                <c:pt idx="63">
                  <c:v>2.6000000000000023</c:v>
                </c:pt>
                <c:pt idx="64">
                  <c:v>2.6000000000000023</c:v>
                </c:pt>
                <c:pt idx="65">
                  <c:v>2.6000000000000023</c:v>
                </c:pt>
                <c:pt idx="66">
                  <c:v>2.6000000000000023</c:v>
                </c:pt>
                <c:pt idx="67">
                  <c:v>2.6000000000000023</c:v>
                </c:pt>
                <c:pt idx="68">
                  <c:v>2.6000000000000023</c:v>
                </c:pt>
                <c:pt idx="69">
                  <c:v>2.6000000000000023</c:v>
                </c:pt>
                <c:pt idx="70">
                  <c:v>2.6000000000000023</c:v>
                </c:pt>
                <c:pt idx="71">
                  <c:v>2.6000000000000023</c:v>
                </c:pt>
                <c:pt idx="72">
                  <c:v>2.6000000000000023</c:v>
                </c:pt>
                <c:pt idx="73">
                  <c:v>2.6000000000000023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4C-70D1-4BFF-807F-196F793894F8}"/>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89283925120772945"/>
              <c:y val="2.272603174603174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43539371980676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令和5年度普及率 数量ベース</c:v>
                </c:pt>
              </c:strCache>
            </c:strRef>
          </c:tx>
          <c:spPr>
            <a:solidFill>
              <a:schemeClr val="accent4">
                <a:lumMod val="60000"/>
                <a:lumOff val="40000"/>
              </a:schemeClr>
            </a:solidFill>
            <a:ln>
              <a:noFill/>
            </a:ln>
          </c:spPr>
          <c:invertIfNegative val="0"/>
          <c:dLbls>
            <c:dLbl>
              <c:idx val="3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17-453B-8426-BD696533D541}"/>
                </c:ext>
              </c:extLst>
            </c:dLbl>
            <c:dLbl>
              <c:idx val="3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7-453B-8426-BD696533D541}"/>
                </c:ext>
              </c:extLst>
            </c:dLbl>
            <c:dLbl>
              <c:idx val="3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A-4CEC-9443-CB82733A859C}"/>
                </c:ext>
              </c:extLst>
            </c:dLbl>
            <c:dLbl>
              <c:idx val="39"/>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A-4CEC-9443-CB82733A859C}"/>
                </c:ext>
              </c:extLst>
            </c:dLbl>
            <c:dLbl>
              <c:idx val="40"/>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8A-4CEC-9443-CB82733A859C}"/>
                </c:ext>
              </c:extLst>
            </c:dLbl>
            <c:dLbl>
              <c:idx val="4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8A-4CEC-9443-CB82733A859C}"/>
                </c:ext>
              </c:extLst>
            </c:dLbl>
            <c:dLbl>
              <c:idx val="4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8A-4CEC-9443-CB82733A859C}"/>
                </c:ext>
              </c:extLst>
            </c:dLbl>
            <c:dLbl>
              <c:idx val="43"/>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8A-4CEC-9443-CB82733A859C}"/>
                </c:ext>
              </c:extLst>
            </c:dLbl>
            <c:dLbl>
              <c:idx val="4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8A-4CEC-9443-CB82733A859C}"/>
                </c:ext>
              </c:extLst>
            </c:dLbl>
            <c:dLbl>
              <c:idx val="4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8A-4CEC-9443-CB82733A859C}"/>
                </c:ext>
              </c:extLst>
            </c:dLbl>
            <c:dLbl>
              <c:idx val="46"/>
              <c:layout>
                <c:manualLayout>
                  <c:x val="4.60144927536220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8A-4CEC-9443-CB82733A859C}"/>
                </c:ext>
              </c:extLst>
            </c:dLbl>
            <c:dLbl>
              <c:idx val="47"/>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8A-4CEC-9443-CB82733A859C}"/>
                </c:ext>
              </c:extLst>
            </c:dLbl>
            <c:dLbl>
              <c:idx val="48"/>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8A-4CEC-9443-CB82733A859C}"/>
                </c:ext>
              </c:extLst>
            </c:dLbl>
            <c:dLbl>
              <c:idx val="49"/>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8A-4CEC-9443-CB82733A859C}"/>
                </c:ext>
              </c:extLst>
            </c:dLbl>
            <c:dLbl>
              <c:idx val="50"/>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8A-4CEC-9443-CB82733A859C}"/>
                </c:ext>
              </c:extLst>
            </c:dLbl>
            <c:dLbl>
              <c:idx val="51"/>
              <c:layout>
                <c:manualLayout>
                  <c:x val="6.13526570048297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8A-4CEC-9443-CB82733A859C}"/>
                </c:ext>
              </c:extLst>
            </c:dLbl>
            <c:dLbl>
              <c:idx val="52"/>
              <c:layout>
                <c:manualLayout>
                  <c:x val="9.202898550724749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28A-4CEC-9443-CB82733A859C}"/>
                </c:ext>
              </c:extLst>
            </c:dLbl>
            <c:dLbl>
              <c:idx val="53"/>
              <c:layout>
                <c:manualLayout>
                  <c:x val="1.073671497584529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8A-4CEC-9443-CB82733A859C}"/>
                </c:ext>
              </c:extLst>
            </c:dLbl>
            <c:dLbl>
              <c:idx val="54"/>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28A-4CEC-9443-CB82733A859C}"/>
                </c:ext>
              </c:extLst>
            </c:dLbl>
            <c:dLbl>
              <c:idx val="55"/>
              <c:layout>
                <c:manualLayout>
                  <c:x val="1.5338164251207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8A-4CEC-9443-CB82733A859C}"/>
                </c:ext>
              </c:extLst>
            </c:dLbl>
            <c:dLbl>
              <c:idx val="56"/>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8A-4CEC-9443-CB82733A859C}"/>
                </c:ext>
              </c:extLst>
            </c:dLbl>
            <c:dLbl>
              <c:idx val="57"/>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8A-4CEC-9443-CB82733A859C}"/>
                </c:ext>
              </c:extLst>
            </c:dLbl>
            <c:dLbl>
              <c:idx val="58"/>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28A-4CEC-9443-CB82733A859C}"/>
                </c:ext>
              </c:extLst>
            </c:dLbl>
            <c:dLbl>
              <c:idx val="59"/>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28A-4CEC-9443-CB82733A859C}"/>
                </c:ext>
              </c:extLst>
            </c:dLbl>
            <c:dLbl>
              <c:idx val="60"/>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28A-4CEC-9443-CB82733A859C}"/>
                </c:ext>
              </c:extLst>
            </c:dLbl>
            <c:dLbl>
              <c:idx val="61"/>
              <c:layout>
                <c:manualLayout>
                  <c:x val="1.84057971014492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28A-4CEC-9443-CB82733A859C}"/>
                </c:ext>
              </c:extLst>
            </c:dLbl>
            <c:dLbl>
              <c:idx val="62"/>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F7-4D59-AB6B-787E01E25F6F}"/>
                </c:ext>
              </c:extLst>
            </c:dLbl>
            <c:dLbl>
              <c:idx val="63"/>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28A-4CEC-9443-CB82733A859C}"/>
                </c:ext>
              </c:extLst>
            </c:dLbl>
            <c:dLbl>
              <c:idx val="64"/>
              <c:layout>
                <c:manualLayout>
                  <c:x val="2.45410628019322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28A-4CEC-9443-CB82733A859C}"/>
                </c:ext>
              </c:extLst>
            </c:dLbl>
            <c:dLbl>
              <c:idx val="65"/>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28A-4CEC-9443-CB82733A859C}"/>
                </c:ext>
              </c:extLst>
            </c:dLbl>
            <c:dLbl>
              <c:idx val="66"/>
              <c:layout>
                <c:manualLayout>
                  <c:x val="3.2210144927536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28A-4CEC-9443-CB82733A859C}"/>
                </c:ext>
              </c:extLst>
            </c:dLbl>
            <c:dLbl>
              <c:idx val="6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28A-4CEC-9443-CB82733A859C}"/>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田尻町</c:v>
                </c:pt>
                <c:pt idx="5">
                  <c:v>寝屋川市</c:v>
                </c:pt>
                <c:pt idx="6">
                  <c:v>高槻市</c:v>
                </c:pt>
                <c:pt idx="7">
                  <c:v>東淀川区</c:v>
                </c:pt>
                <c:pt idx="8">
                  <c:v>岬町</c:v>
                </c:pt>
                <c:pt idx="9">
                  <c:v>熊取町</c:v>
                </c:pt>
                <c:pt idx="10">
                  <c:v>淀川区</c:v>
                </c:pt>
                <c:pt idx="11">
                  <c:v>住之江区</c:v>
                </c:pt>
                <c:pt idx="12">
                  <c:v>平野区</c:v>
                </c:pt>
                <c:pt idx="13">
                  <c:v>西成区</c:v>
                </c:pt>
                <c:pt idx="14">
                  <c:v>此花区</c:v>
                </c:pt>
                <c:pt idx="15">
                  <c:v>枚方市</c:v>
                </c:pt>
                <c:pt idx="16">
                  <c:v>泉佐野市</c:v>
                </c:pt>
                <c:pt idx="17">
                  <c:v>門真市</c:v>
                </c:pt>
                <c:pt idx="18">
                  <c:v>豊能町</c:v>
                </c:pt>
                <c:pt idx="19">
                  <c:v>城東区</c:v>
                </c:pt>
                <c:pt idx="20">
                  <c:v>堺市美原区</c:v>
                </c:pt>
                <c:pt idx="21">
                  <c:v>浪速区</c:v>
                </c:pt>
                <c:pt idx="22">
                  <c:v>八尾市</c:v>
                </c:pt>
                <c:pt idx="23">
                  <c:v>堺市堺区</c:v>
                </c:pt>
                <c:pt idx="24">
                  <c:v>忠岡町</c:v>
                </c:pt>
                <c:pt idx="25">
                  <c:v>都島区</c:v>
                </c:pt>
                <c:pt idx="26">
                  <c:v>茨木市</c:v>
                </c:pt>
                <c:pt idx="27">
                  <c:v>羽曳野市</c:v>
                </c:pt>
                <c:pt idx="28">
                  <c:v>堺市西区</c:v>
                </c:pt>
                <c:pt idx="29">
                  <c:v>交野市</c:v>
                </c:pt>
                <c:pt idx="30">
                  <c:v>西区</c:v>
                </c:pt>
                <c:pt idx="31">
                  <c:v>富田林市</c:v>
                </c:pt>
                <c:pt idx="32">
                  <c:v>堺市東区</c:v>
                </c:pt>
                <c:pt idx="33">
                  <c:v>松原市</c:v>
                </c:pt>
                <c:pt idx="34">
                  <c:v>鶴見区</c:v>
                </c:pt>
                <c:pt idx="35">
                  <c:v>大阪市</c:v>
                </c:pt>
                <c:pt idx="36">
                  <c:v>守口市</c:v>
                </c:pt>
                <c:pt idx="37">
                  <c:v>堺市</c:v>
                </c:pt>
                <c:pt idx="38">
                  <c:v>堺市中区</c:v>
                </c:pt>
                <c:pt idx="39">
                  <c:v>岸和田市</c:v>
                </c:pt>
                <c:pt idx="40">
                  <c:v>池田市</c:v>
                </c:pt>
                <c:pt idx="41">
                  <c:v>河南町</c:v>
                </c:pt>
                <c:pt idx="42">
                  <c:v>四條畷市</c:v>
                </c:pt>
                <c:pt idx="43">
                  <c:v>大正区</c:v>
                </c:pt>
                <c:pt idx="44">
                  <c:v>泉大津市</c:v>
                </c:pt>
                <c:pt idx="45">
                  <c:v>堺市北区</c:v>
                </c:pt>
                <c:pt idx="46">
                  <c:v>東住吉区</c:v>
                </c:pt>
                <c:pt idx="47">
                  <c:v>貝塚市</c:v>
                </c:pt>
                <c:pt idx="48">
                  <c:v>吹田市</c:v>
                </c:pt>
                <c:pt idx="49">
                  <c:v>島本町</c:v>
                </c:pt>
                <c:pt idx="50">
                  <c:v>柏原市</c:v>
                </c:pt>
                <c:pt idx="51">
                  <c:v>箕面市</c:v>
                </c:pt>
                <c:pt idx="52">
                  <c:v>住吉区</c:v>
                </c:pt>
                <c:pt idx="53">
                  <c:v>中央区</c:v>
                </c:pt>
                <c:pt idx="54">
                  <c:v>藤井寺市</c:v>
                </c:pt>
                <c:pt idx="55">
                  <c:v>生野区</c:v>
                </c:pt>
                <c:pt idx="56">
                  <c:v>泉南市</c:v>
                </c:pt>
                <c:pt idx="57">
                  <c:v>福島区</c:v>
                </c:pt>
                <c:pt idx="58">
                  <c:v>堺市南区</c:v>
                </c:pt>
                <c:pt idx="59">
                  <c:v>豊中市</c:v>
                </c:pt>
                <c:pt idx="60">
                  <c:v>旭区</c:v>
                </c:pt>
                <c:pt idx="61">
                  <c:v>和泉市</c:v>
                </c:pt>
                <c:pt idx="62">
                  <c:v>高石市</c:v>
                </c:pt>
                <c:pt idx="63">
                  <c:v>東成区</c:v>
                </c:pt>
                <c:pt idx="64">
                  <c:v>東大阪市</c:v>
                </c:pt>
                <c:pt idx="65">
                  <c:v>阪南市</c:v>
                </c:pt>
                <c:pt idx="66">
                  <c:v>北区</c:v>
                </c:pt>
                <c:pt idx="67">
                  <c:v>河内長野市</c:v>
                </c:pt>
                <c:pt idx="68">
                  <c:v>大阪狭山市</c:v>
                </c:pt>
                <c:pt idx="69">
                  <c:v>天王寺区</c:v>
                </c:pt>
                <c:pt idx="70">
                  <c:v>大東市</c:v>
                </c:pt>
                <c:pt idx="71">
                  <c:v>太子町</c:v>
                </c:pt>
                <c:pt idx="72">
                  <c:v>阿倍野区</c:v>
                </c:pt>
                <c:pt idx="73">
                  <c:v>千早赤阪村</c:v>
                </c:pt>
              </c:strCache>
            </c:strRef>
          </c:cat>
          <c:val>
            <c:numRef>
              <c:f>市区町村別_普及率!$V$6:$V$79</c:f>
              <c:numCache>
                <c:formatCode>0.0%</c:formatCode>
                <c:ptCount val="74"/>
                <c:pt idx="0">
                  <c:v>0.8495381401080504</c:v>
                </c:pt>
                <c:pt idx="1">
                  <c:v>0.84155290060829091</c:v>
                </c:pt>
                <c:pt idx="2">
                  <c:v>0.83819962950985294</c:v>
                </c:pt>
                <c:pt idx="3">
                  <c:v>0.83717789716500279</c:v>
                </c:pt>
                <c:pt idx="4">
                  <c:v>0.83002018071283168</c:v>
                </c:pt>
                <c:pt idx="5">
                  <c:v>0.82509463991187448</c:v>
                </c:pt>
                <c:pt idx="6">
                  <c:v>0.82336585812670282</c:v>
                </c:pt>
                <c:pt idx="7">
                  <c:v>0.82269697797817054</c:v>
                </c:pt>
                <c:pt idx="8">
                  <c:v>0.82243200992830312</c:v>
                </c:pt>
                <c:pt idx="9">
                  <c:v>0.81919672344151673</c:v>
                </c:pt>
                <c:pt idx="10">
                  <c:v>0.81857927568565136</c:v>
                </c:pt>
                <c:pt idx="11">
                  <c:v>0.81385433543167607</c:v>
                </c:pt>
                <c:pt idx="12">
                  <c:v>0.80883599098808145</c:v>
                </c:pt>
                <c:pt idx="13">
                  <c:v>0.80766767587210142</c:v>
                </c:pt>
                <c:pt idx="14">
                  <c:v>0.80587256280578345</c:v>
                </c:pt>
                <c:pt idx="15">
                  <c:v>0.80508263882943754</c:v>
                </c:pt>
                <c:pt idx="16">
                  <c:v>0.80474959454686479</c:v>
                </c:pt>
                <c:pt idx="17">
                  <c:v>0.80180463286336523</c:v>
                </c:pt>
                <c:pt idx="18">
                  <c:v>0.80163440852651779</c:v>
                </c:pt>
                <c:pt idx="19">
                  <c:v>0.80157801107799997</c:v>
                </c:pt>
                <c:pt idx="20">
                  <c:v>0.80070606920616105</c:v>
                </c:pt>
                <c:pt idx="21">
                  <c:v>0.80050289301436017</c:v>
                </c:pt>
                <c:pt idx="22">
                  <c:v>0.80011124241719223</c:v>
                </c:pt>
                <c:pt idx="23">
                  <c:v>0.79922455085029576</c:v>
                </c:pt>
                <c:pt idx="24">
                  <c:v>0.79690263861216715</c:v>
                </c:pt>
                <c:pt idx="25">
                  <c:v>0.79552971330349853</c:v>
                </c:pt>
                <c:pt idx="26">
                  <c:v>0.79419195251775943</c:v>
                </c:pt>
                <c:pt idx="27">
                  <c:v>0.79411545770573055</c:v>
                </c:pt>
                <c:pt idx="28">
                  <c:v>0.79384211840641528</c:v>
                </c:pt>
                <c:pt idx="29">
                  <c:v>0.79377712658439459</c:v>
                </c:pt>
                <c:pt idx="30">
                  <c:v>0.79201870085094661</c:v>
                </c:pt>
                <c:pt idx="31">
                  <c:v>0.78998926790284651</c:v>
                </c:pt>
                <c:pt idx="32">
                  <c:v>0.78941753306035134</c:v>
                </c:pt>
                <c:pt idx="33">
                  <c:v>0.78881095555725422</c:v>
                </c:pt>
                <c:pt idx="34">
                  <c:v>0.78767648709267113</c:v>
                </c:pt>
                <c:pt idx="35">
                  <c:v>0.78703896735885537</c:v>
                </c:pt>
                <c:pt idx="36">
                  <c:v>0.7837080948860724</c:v>
                </c:pt>
                <c:pt idx="37">
                  <c:v>0.78169309186484515</c:v>
                </c:pt>
                <c:pt idx="38">
                  <c:v>0.78011935737686622</c:v>
                </c:pt>
                <c:pt idx="39">
                  <c:v>0.77943042114874561</c:v>
                </c:pt>
                <c:pt idx="40">
                  <c:v>0.77801025609908059</c:v>
                </c:pt>
                <c:pt idx="41">
                  <c:v>0.77696790351081058</c:v>
                </c:pt>
                <c:pt idx="42">
                  <c:v>0.77519809275767948</c:v>
                </c:pt>
                <c:pt idx="43">
                  <c:v>0.77488784929583976</c:v>
                </c:pt>
                <c:pt idx="44">
                  <c:v>0.77342071580466443</c:v>
                </c:pt>
                <c:pt idx="45">
                  <c:v>0.77330689199852254</c:v>
                </c:pt>
                <c:pt idx="46">
                  <c:v>0.77303713778212058</c:v>
                </c:pt>
                <c:pt idx="47">
                  <c:v>0.77277331487942236</c:v>
                </c:pt>
                <c:pt idx="48">
                  <c:v>0.77212724604878036</c:v>
                </c:pt>
                <c:pt idx="49">
                  <c:v>0.77130511978246474</c:v>
                </c:pt>
                <c:pt idx="50">
                  <c:v>0.77099694766973814</c:v>
                </c:pt>
                <c:pt idx="51">
                  <c:v>0.77032358746574847</c:v>
                </c:pt>
                <c:pt idx="52">
                  <c:v>0.76792300388146661</c:v>
                </c:pt>
                <c:pt idx="53">
                  <c:v>0.7652860204436035</c:v>
                </c:pt>
                <c:pt idx="54">
                  <c:v>0.76499791443544851</c:v>
                </c:pt>
                <c:pt idx="55">
                  <c:v>0.76073342283724543</c:v>
                </c:pt>
                <c:pt idx="56">
                  <c:v>0.75983808438168599</c:v>
                </c:pt>
                <c:pt idx="57">
                  <c:v>0.75628339488799157</c:v>
                </c:pt>
                <c:pt idx="58">
                  <c:v>0.75612419352487592</c:v>
                </c:pt>
                <c:pt idx="59">
                  <c:v>0.75601511705409452</c:v>
                </c:pt>
                <c:pt idx="60">
                  <c:v>0.75597900897660797</c:v>
                </c:pt>
                <c:pt idx="61">
                  <c:v>0.75521646530122122</c:v>
                </c:pt>
                <c:pt idx="62">
                  <c:v>0.75246345260212233</c:v>
                </c:pt>
                <c:pt idx="63">
                  <c:v>0.75242896324866282</c:v>
                </c:pt>
                <c:pt idx="64">
                  <c:v>0.74778495611122586</c:v>
                </c:pt>
                <c:pt idx="65">
                  <c:v>0.74338370136873533</c:v>
                </c:pt>
                <c:pt idx="66">
                  <c:v>0.73888929247479485</c:v>
                </c:pt>
                <c:pt idx="67">
                  <c:v>0.73602933417767191</c:v>
                </c:pt>
                <c:pt idx="68">
                  <c:v>0.72860330473029877</c:v>
                </c:pt>
                <c:pt idx="69">
                  <c:v>0.72379021664223508</c:v>
                </c:pt>
                <c:pt idx="70">
                  <c:v>0.72263533431995342</c:v>
                </c:pt>
                <c:pt idx="71">
                  <c:v>0.71179326980522328</c:v>
                </c:pt>
                <c:pt idx="72">
                  <c:v>0.69380725203989624</c:v>
                </c:pt>
                <c:pt idx="73">
                  <c:v>0.66249703685233718</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854613526570061"/>
                  <c:y val="-0.8931226984126984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0.78309246202312921</c:v>
                </c:pt>
                <c:pt idx="1">
                  <c:v>0.78309246202312921</c:v>
                </c:pt>
                <c:pt idx="2">
                  <c:v>0.78309246202312921</c:v>
                </c:pt>
                <c:pt idx="3">
                  <c:v>0.78309246202312921</c:v>
                </c:pt>
                <c:pt idx="4">
                  <c:v>0.78309246202312921</c:v>
                </c:pt>
                <c:pt idx="5">
                  <c:v>0.78309246202312921</c:v>
                </c:pt>
                <c:pt idx="6">
                  <c:v>0.78309246202312921</c:v>
                </c:pt>
                <c:pt idx="7">
                  <c:v>0.78309246202312921</c:v>
                </c:pt>
                <c:pt idx="8">
                  <c:v>0.78309246202312921</c:v>
                </c:pt>
                <c:pt idx="9">
                  <c:v>0.78309246202312921</c:v>
                </c:pt>
                <c:pt idx="10">
                  <c:v>0.78309246202312921</c:v>
                </c:pt>
                <c:pt idx="11">
                  <c:v>0.78309246202312921</c:v>
                </c:pt>
                <c:pt idx="12">
                  <c:v>0.78309246202312921</c:v>
                </c:pt>
                <c:pt idx="13">
                  <c:v>0.78309246202312921</c:v>
                </c:pt>
                <c:pt idx="14">
                  <c:v>0.78309246202312921</c:v>
                </c:pt>
                <c:pt idx="15">
                  <c:v>0.78309246202312921</c:v>
                </c:pt>
                <c:pt idx="16">
                  <c:v>0.78309246202312921</c:v>
                </c:pt>
                <c:pt idx="17">
                  <c:v>0.78309246202312921</c:v>
                </c:pt>
                <c:pt idx="18">
                  <c:v>0.78309246202312921</c:v>
                </c:pt>
                <c:pt idx="19">
                  <c:v>0.78309246202312921</c:v>
                </c:pt>
                <c:pt idx="20">
                  <c:v>0.78309246202312921</c:v>
                </c:pt>
                <c:pt idx="21">
                  <c:v>0.78309246202312921</c:v>
                </c:pt>
                <c:pt idx="22">
                  <c:v>0.78309246202312921</c:v>
                </c:pt>
                <c:pt idx="23">
                  <c:v>0.78309246202312921</c:v>
                </c:pt>
                <c:pt idx="24">
                  <c:v>0.78309246202312921</c:v>
                </c:pt>
                <c:pt idx="25">
                  <c:v>0.78309246202312921</c:v>
                </c:pt>
                <c:pt idx="26">
                  <c:v>0.78309246202312921</c:v>
                </c:pt>
                <c:pt idx="27">
                  <c:v>0.78309246202312921</c:v>
                </c:pt>
                <c:pt idx="28">
                  <c:v>0.78309246202312921</c:v>
                </c:pt>
                <c:pt idx="29">
                  <c:v>0.78309246202312921</c:v>
                </c:pt>
                <c:pt idx="30">
                  <c:v>0.78309246202312921</c:v>
                </c:pt>
                <c:pt idx="31">
                  <c:v>0.78309246202312921</c:v>
                </c:pt>
                <c:pt idx="32">
                  <c:v>0.78309246202312921</c:v>
                </c:pt>
                <c:pt idx="33">
                  <c:v>0.78309246202312921</c:v>
                </c:pt>
                <c:pt idx="34">
                  <c:v>0.78309246202312921</c:v>
                </c:pt>
                <c:pt idx="35">
                  <c:v>0.78309246202312921</c:v>
                </c:pt>
                <c:pt idx="36">
                  <c:v>0.78309246202312921</c:v>
                </c:pt>
                <c:pt idx="37">
                  <c:v>0.78309246202312921</c:v>
                </c:pt>
                <c:pt idx="38">
                  <c:v>0.78309246202312921</c:v>
                </c:pt>
                <c:pt idx="39">
                  <c:v>0.78309246202312921</c:v>
                </c:pt>
                <c:pt idx="40">
                  <c:v>0.78309246202312921</c:v>
                </c:pt>
                <c:pt idx="41">
                  <c:v>0.78309246202312921</c:v>
                </c:pt>
                <c:pt idx="42">
                  <c:v>0.78309246202312921</c:v>
                </c:pt>
                <c:pt idx="43">
                  <c:v>0.78309246202312921</c:v>
                </c:pt>
                <c:pt idx="44">
                  <c:v>0.78309246202312921</c:v>
                </c:pt>
                <c:pt idx="45">
                  <c:v>0.78309246202312921</c:v>
                </c:pt>
                <c:pt idx="46">
                  <c:v>0.78309246202312921</c:v>
                </c:pt>
                <c:pt idx="47">
                  <c:v>0.78309246202312921</c:v>
                </c:pt>
                <c:pt idx="48">
                  <c:v>0.78309246202312921</c:v>
                </c:pt>
                <c:pt idx="49">
                  <c:v>0.78309246202312921</c:v>
                </c:pt>
                <c:pt idx="50">
                  <c:v>0.78309246202312921</c:v>
                </c:pt>
                <c:pt idx="51">
                  <c:v>0.78309246202312921</c:v>
                </c:pt>
                <c:pt idx="52">
                  <c:v>0.78309246202312921</c:v>
                </c:pt>
                <c:pt idx="53">
                  <c:v>0.78309246202312921</c:v>
                </c:pt>
                <c:pt idx="54">
                  <c:v>0.78309246202312921</c:v>
                </c:pt>
                <c:pt idx="55">
                  <c:v>0.78309246202312921</c:v>
                </c:pt>
                <c:pt idx="56">
                  <c:v>0.78309246202312921</c:v>
                </c:pt>
                <c:pt idx="57">
                  <c:v>0.78309246202312921</c:v>
                </c:pt>
                <c:pt idx="58">
                  <c:v>0.78309246202312921</c:v>
                </c:pt>
                <c:pt idx="59">
                  <c:v>0.78309246202312921</c:v>
                </c:pt>
                <c:pt idx="60">
                  <c:v>0.78309246202312921</c:v>
                </c:pt>
                <c:pt idx="61">
                  <c:v>0.78309246202312921</c:v>
                </c:pt>
                <c:pt idx="62">
                  <c:v>0.78309246202312921</c:v>
                </c:pt>
                <c:pt idx="63">
                  <c:v>0.78309246202312921</c:v>
                </c:pt>
                <c:pt idx="64">
                  <c:v>0.78309246202312921</c:v>
                </c:pt>
                <c:pt idx="65">
                  <c:v>0.78309246202312921</c:v>
                </c:pt>
                <c:pt idx="66">
                  <c:v>0.78309246202312921</c:v>
                </c:pt>
                <c:pt idx="67">
                  <c:v>0.78309246202312921</c:v>
                </c:pt>
                <c:pt idx="68">
                  <c:v>0.78309246202312921</c:v>
                </c:pt>
                <c:pt idx="69">
                  <c:v>0.78309246202312921</c:v>
                </c:pt>
                <c:pt idx="70">
                  <c:v>0.78309246202312921</c:v>
                </c:pt>
                <c:pt idx="71">
                  <c:v>0.78309246202312921</c:v>
                </c:pt>
                <c:pt idx="72">
                  <c:v>0.78309246202312921</c:v>
                </c:pt>
                <c:pt idx="73">
                  <c:v>0.78309246202312921</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前年度との差分(令和5年度普及率 数量ベース)</c:v>
                </c:pt>
              </c:strCache>
            </c:strRef>
          </c:tx>
          <c:spPr>
            <a:solidFill>
              <a:schemeClr val="accent1"/>
            </a:solidFill>
            <a:ln>
              <a:noFill/>
            </a:ln>
          </c:spPr>
          <c:invertIfNegative val="0"/>
          <c:dLbls>
            <c:dLbl>
              <c:idx val="0"/>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C1-47E1-B652-66AFC7AFBD77}"/>
                </c:ext>
              </c:extLst>
            </c:dLbl>
            <c:dLbl>
              <c:idx val="31"/>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C1-47E1-B652-66AFC7AFBD77}"/>
                </c:ext>
              </c:extLst>
            </c:dLbl>
            <c:dLbl>
              <c:idx val="51"/>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C1-47E1-B652-66AFC7AFBD77}"/>
                </c:ext>
              </c:extLst>
            </c:dLbl>
            <c:dLbl>
              <c:idx val="57"/>
              <c:layout>
                <c:manualLayout>
                  <c:x val="1.687198067632850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C1-47E1-B652-66AFC7AFBD77}"/>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能勢町</c:v>
                </c:pt>
                <c:pt idx="1">
                  <c:v>西淀川区</c:v>
                </c:pt>
                <c:pt idx="2">
                  <c:v>港区</c:v>
                </c:pt>
                <c:pt idx="3">
                  <c:v>摂津市</c:v>
                </c:pt>
                <c:pt idx="4">
                  <c:v>田尻町</c:v>
                </c:pt>
                <c:pt idx="5">
                  <c:v>寝屋川市</c:v>
                </c:pt>
                <c:pt idx="6">
                  <c:v>高槻市</c:v>
                </c:pt>
                <c:pt idx="7">
                  <c:v>東淀川区</c:v>
                </c:pt>
                <c:pt idx="8">
                  <c:v>岬町</c:v>
                </c:pt>
                <c:pt idx="9">
                  <c:v>熊取町</c:v>
                </c:pt>
                <c:pt idx="10">
                  <c:v>淀川区</c:v>
                </c:pt>
                <c:pt idx="11">
                  <c:v>住之江区</c:v>
                </c:pt>
                <c:pt idx="12">
                  <c:v>平野区</c:v>
                </c:pt>
                <c:pt idx="13">
                  <c:v>西成区</c:v>
                </c:pt>
                <c:pt idx="14">
                  <c:v>此花区</c:v>
                </c:pt>
                <c:pt idx="15">
                  <c:v>枚方市</c:v>
                </c:pt>
                <c:pt idx="16">
                  <c:v>泉佐野市</c:v>
                </c:pt>
                <c:pt idx="17">
                  <c:v>門真市</c:v>
                </c:pt>
                <c:pt idx="18">
                  <c:v>豊能町</c:v>
                </c:pt>
                <c:pt idx="19">
                  <c:v>城東区</c:v>
                </c:pt>
                <c:pt idx="20">
                  <c:v>堺市美原区</c:v>
                </c:pt>
                <c:pt idx="21">
                  <c:v>浪速区</c:v>
                </c:pt>
                <c:pt idx="22">
                  <c:v>八尾市</c:v>
                </c:pt>
                <c:pt idx="23">
                  <c:v>堺市堺区</c:v>
                </c:pt>
                <c:pt idx="24">
                  <c:v>忠岡町</c:v>
                </c:pt>
                <c:pt idx="25">
                  <c:v>都島区</c:v>
                </c:pt>
                <c:pt idx="26">
                  <c:v>茨木市</c:v>
                </c:pt>
                <c:pt idx="27">
                  <c:v>羽曳野市</c:v>
                </c:pt>
                <c:pt idx="28">
                  <c:v>堺市西区</c:v>
                </c:pt>
                <c:pt idx="29">
                  <c:v>交野市</c:v>
                </c:pt>
                <c:pt idx="30">
                  <c:v>西区</c:v>
                </c:pt>
                <c:pt idx="31">
                  <c:v>富田林市</c:v>
                </c:pt>
                <c:pt idx="32">
                  <c:v>堺市東区</c:v>
                </c:pt>
                <c:pt idx="33">
                  <c:v>松原市</c:v>
                </c:pt>
                <c:pt idx="34">
                  <c:v>鶴見区</c:v>
                </c:pt>
                <c:pt idx="35">
                  <c:v>大阪市</c:v>
                </c:pt>
                <c:pt idx="36">
                  <c:v>守口市</c:v>
                </c:pt>
                <c:pt idx="37">
                  <c:v>堺市</c:v>
                </c:pt>
                <c:pt idx="38">
                  <c:v>堺市中区</c:v>
                </c:pt>
                <c:pt idx="39">
                  <c:v>岸和田市</c:v>
                </c:pt>
                <c:pt idx="40">
                  <c:v>池田市</c:v>
                </c:pt>
                <c:pt idx="41">
                  <c:v>河南町</c:v>
                </c:pt>
                <c:pt idx="42">
                  <c:v>四條畷市</c:v>
                </c:pt>
                <c:pt idx="43">
                  <c:v>大正区</c:v>
                </c:pt>
                <c:pt idx="44">
                  <c:v>泉大津市</c:v>
                </c:pt>
                <c:pt idx="45">
                  <c:v>堺市北区</c:v>
                </c:pt>
                <c:pt idx="46">
                  <c:v>東住吉区</c:v>
                </c:pt>
                <c:pt idx="47">
                  <c:v>貝塚市</c:v>
                </c:pt>
                <c:pt idx="48">
                  <c:v>吹田市</c:v>
                </c:pt>
                <c:pt idx="49">
                  <c:v>島本町</c:v>
                </c:pt>
                <c:pt idx="50">
                  <c:v>柏原市</c:v>
                </c:pt>
                <c:pt idx="51">
                  <c:v>箕面市</c:v>
                </c:pt>
                <c:pt idx="52">
                  <c:v>住吉区</c:v>
                </c:pt>
                <c:pt idx="53">
                  <c:v>中央区</c:v>
                </c:pt>
                <c:pt idx="54">
                  <c:v>藤井寺市</c:v>
                </c:pt>
                <c:pt idx="55">
                  <c:v>生野区</c:v>
                </c:pt>
                <c:pt idx="56">
                  <c:v>泉南市</c:v>
                </c:pt>
                <c:pt idx="57">
                  <c:v>福島区</c:v>
                </c:pt>
                <c:pt idx="58">
                  <c:v>堺市南区</c:v>
                </c:pt>
                <c:pt idx="59">
                  <c:v>豊中市</c:v>
                </c:pt>
                <c:pt idx="60">
                  <c:v>旭区</c:v>
                </c:pt>
                <c:pt idx="61">
                  <c:v>和泉市</c:v>
                </c:pt>
                <c:pt idx="62">
                  <c:v>高石市</c:v>
                </c:pt>
                <c:pt idx="63">
                  <c:v>東成区</c:v>
                </c:pt>
                <c:pt idx="64">
                  <c:v>東大阪市</c:v>
                </c:pt>
                <c:pt idx="65">
                  <c:v>阪南市</c:v>
                </c:pt>
                <c:pt idx="66">
                  <c:v>北区</c:v>
                </c:pt>
                <c:pt idx="67">
                  <c:v>河内長野市</c:v>
                </c:pt>
                <c:pt idx="68">
                  <c:v>大阪狭山市</c:v>
                </c:pt>
                <c:pt idx="69">
                  <c:v>天王寺区</c:v>
                </c:pt>
                <c:pt idx="70">
                  <c:v>大東市</c:v>
                </c:pt>
                <c:pt idx="71">
                  <c:v>太子町</c:v>
                </c:pt>
                <c:pt idx="72">
                  <c:v>阿倍野区</c:v>
                </c:pt>
                <c:pt idx="73">
                  <c:v>千早赤阪村</c:v>
                </c:pt>
              </c:strCache>
            </c:strRef>
          </c:cat>
          <c:val>
            <c:numRef>
              <c:f>市区町村別_普及率!$X$6:$X$79</c:f>
              <c:numCache>
                <c:formatCode>General</c:formatCode>
                <c:ptCount val="74"/>
                <c:pt idx="0">
                  <c:v>1.8000000000000016</c:v>
                </c:pt>
                <c:pt idx="1">
                  <c:v>1.7000000000000015</c:v>
                </c:pt>
                <c:pt idx="2">
                  <c:v>1.6000000000000014</c:v>
                </c:pt>
                <c:pt idx="3">
                  <c:v>2.1000000000000019</c:v>
                </c:pt>
                <c:pt idx="4">
                  <c:v>2.2999999999999909</c:v>
                </c:pt>
                <c:pt idx="5">
                  <c:v>2.0999999999999908</c:v>
                </c:pt>
                <c:pt idx="6">
                  <c:v>1.5999999999999903</c:v>
                </c:pt>
                <c:pt idx="7">
                  <c:v>2.1999999999999909</c:v>
                </c:pt>
                <c:pt idx="8">
                  <c:v>1.5999999999999903</c:v>
                </c:pt>
                <c:pt idx="9">
                  <c:v>1.0999999999999899</c:v>
                </c:pt>
                <c:pt idx="10">
                  <c:v>1.8999999999999906</c:v>
                </c:pt>
                <c:pt idx="11">
                  <c:v>1.8999999999999906</c:v>
                </c:pt>
                <c:pt idx="12">
                  <c:v>3.2000000000000028</c:v>
                </c:pt>
                <c:pt idx="13">
                  <c:v>2.200000000000002</c:v>
                </c:pt>
                <c:pt idx="14">
                  <c:v>2.0000000000000018</c:v>
                </c:pt>
                <c:pt idx="15">
                  <c:v>1.6000000000000014</c:v>
                </c:pt>
                <c:pt idx="16">
                  <c:v>1.5000000000000013</c:v>
                </c:pt>
                <c:pt idx="17">
                  <c:v>1.6000000000000014</c:v>
                </c:pt>
                <c:pt idx="18">
                  <c:v>1.6000000000000014</c:v>
                </c:pt>
                <c:pt idx="19">
                  <c:v>2.0000000000000018</c:v>
                </c:pt>
                <c:pt idx="20">
                  <c:v>1.4000000000000012</c:v>
                </c:pt>
                <c:pt idx="21">
                  <c:v>2.200000000000002</c:v>
                </c:pt>
                <c:pt idx="22">
                  <c:v>2.200000000000002</c:v>
                </c:pt>
                <c:pt idx="23">
                  <c:v>1.3000000000000012</c:v>
                </c:pt>
                <c:pt idx="24">
                  <c:v>2.8000000000000025</c:v>
                </c:pt>
                <c:pt idx="25">
                  <c:v>1.9000000000000017</c:v>
                </c:pt>
                <c:pt idx="26">
                  <c:v>1.7000000000000015</c:v>
                </c:pt>
                <c:pt idx="27">
                  <c:v>2.300000000000002</c:v>
                </c:pt>
                <c:pt idx="28">
                  <c:v>1.9000000000000017</c:v>
                </c:pt>
                <c:pt idx="29">
                  <c:v>2.5000000000000022</c:v>
                </c:pt>
                <c:pt idx="30">
                  <c:v>2.4000000000000021</c:v>
                </c:pt>
                <c:pt idx="31">
                  <c:v>1.8000000000000016</c:v>
                </c:pt>
                <c:pt idx="32">
                  <c:v>1.7000000000000015</c:v>
                </c:pt>
                <c:pt idx="33">
                  <c:v>1.9000000000000017</c:v>
                </c:pt>
                <c:pt idx="34">
                  <c:v>1.7000000000000015</c:v>
                </c:pt>
                <c:pt idx="35">
                  <c:v>2.1000000000000019</c:v>
                </c:pt>
                <c:pt idx="36">
                  <c:v>1.6000000000000014</c:v>
                </c:pt>
                <c:pt idx="37">
                  <c:v>1.9000000000000017</c:v>
                </c:pt>
                <c:pt idx="38">
                  <c:v>2.200000000000002</c:v>
                </c:pt>
                <c:pt idx="39">
                  <c:v>2.4000000000000021</c:v>
                </c:pt>
                <c:pt idx="40">
                  <c:v>2.300000000000002</c:v>
                </c:pt>
                <c:pt idx="41">
                  <c:v>1.9000000000000017</c:v>
                </c:pt>
                <c:pt idx="42">
                  <c:v>2.0000000000000018</c:v>
                </c:pt>
                <c:pt idx="43">
                  <c:v>1.9000000000000017</c:v>
                </c:pt>
                <c:pt idx="44">
                  <c:v>2.0000000000000018</c:v>
                </c:pt>
                <c:pt idx="45">
                  <c:v>2.1000000000000019</c:v>
                </c:pt>
                <c:pt idx="46">
                  <c:v>1.7000000000000015</c:v>
                </c:pt>
                <c:pt idx="47">
                  <c:v>2.4000000000000021</c:v>
                </c:pt>
                <c:pt idx="48">
                  <c:v>2.200000000000002</c:v>
                </c:pt>
                <c:pt idx="49">
                  <c:v>1.2000000000000011</c:v>
                </c:pt>
                <c:pt idx="50">
                  <c:v>2.1000000000000019</c:v>
                </c:pt>
                <c:pt idx="51">
                  <c:v>1.8000000000000016</c:v>
                </c:pt>
                <c:pt idx="52">
                  <c:v>2.0000000000000018</c:v>
                </c:pt>
                <c:pt idx="53">
                  <c:v>2.1000000000000019</c:v>
                </c:pt>
                <c:pt idx="54">
                  <c:v>2.300000000000002</c:v>
                </c:pt>
                <c:pt idx="55">
                  <c:v>2.200000000000002</c:v>
                </c:pt>
                <c:pt idx="56">
                  <c:v>2.0000000000000018</c:v>
                </c:pt>
                <c:pt idx="57">
                  <c:v>1.8000000000000016</c:v>
                </c:pt>
                <c:pt idx="58">
                  <c:v>2.0000000000000018</c:v>
                </c:pt>
                <c:pt idx="59">
                  <c:v>2.0000000000000018</c:v>
                </c:pt>
                <c:pt idx="60">
                  <c:v>1.5000000000000013</c:v>
                </c:pt>
                <c:pt idx="61">
                  <c:v>2.6000000000000023</c:v>
                </c:pt>
                <c:pt idx="62">
                  <c:v>1.5000000000000013</c:v>
                </c:pt>
                <c:pt idx="63">
                  <c:v>2.5000000000000022</c:v>
                </c:pt>
                <c:pt idx="64">
                  <c:v>2.0000000000000018</c:v>
                </c:pt>
                <c:pt idx="65">
                  <c:v>2.300000000000002</c:v>
                </c:pt>
                <c:pt idx="66">
                  <c:v>1.7000000000000015</c:v>
                </c:pt>
                <c:pt idx="67">
                  <c:v>1.5000000000000013</c:v>
                </c:pt>
                <c:pt idx="68">
                  <c:v>1.0000000000000009</c:v>
                </c:pt>
                <c:pt idx="69">
                  <c:v>2.9000000000000026</c:v>
                </c:pt>
                <c:pt idx="70">
                  <c:v>1.3000000000000012</c:v>
                </c:pt>
                <c:pt idx="71">
                  <c:v>1.0000000000000009</c:v>
                </c:pt>
                <c:pt idx="72">
                  <c:v>2.4999999999999911</c:v>
                </c:pt>
                <c:pt idx="73">
                  <c:v>1.0000000000000009</c:v>
                </c:pt>
              </c:numCache>
            </c:numRef>
          </c:val>
          <c:extLst>
            <c:ext xmlns:c16="http://schemas.microsoft.com/office/drawing/2014/chart" uri="{C3380CC4-5D6E-409C-BE32-E72D297353CC}">
              <c16:uniqueId val="{00000007-E125-4537-8E74-3B860FA2BCF1}"/>
            </c:ext>
          </c:extLst>
        </c:ser>
        <c:dLbls>
          <c:dLblPos val="outEnd"/>
          <c:showLegendKey val="0"/>
          <c:showVal val="1"/>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3625857487922705"/>
                  <c:y val="-0.8910804761904761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E125-4537-8E74-3B860FA2BCF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1.9000000000000017</c:v>
                </c:pt>
                <c:pt idx="1">
                  <c:v>1.9000000000000017</c:v>
                </c:pt>
                <c:pt idx="2">
                  <c:v>1.9000000000000017</c:v>
                </c:pt>
                <c:pt idx="3">
                  <c:v>1.9000000000000017</c:v>
                </c:pt>
                <c:pt idx="4">
                  <c:v>1.9000000000000017</c:v>
                </c:pt>
                <c:pt idx="5">
                  <c:v>1.9000000000000017</c:v>
                </c:pt>
                <c:pt idx="6">
                  <c:v>1.9000000000000017</c:v>
                </c:pt>
                <c:pt idx="7">
                  <c:v>1.9000000000000017</c:v>
                </c:pt>
                <c:pt idx="8">
                  <c:v>1.9000000000000017</c:v>
                </c:pt>
                <c:pt idx="9">
                  <c:v>1.9000000000000017</c:v>
                </c:pt>
                <c:pt idx="10">
                  <c:v>1.9000000000000017</c:v>
                </c:pt>
                <c:pt idx="11">
                  <c:v>1.9000000000000017</c:v>
                </c:pt>
                <c:pt idx="12">
                  <c:v>1.9000000000000017</c:v>
                </c:pt>
                <c:pt idx="13">
                  <c:v>1.9000000000000017</c:v>
                </c:pt>
                <c:pt idx="14">
                  <c:v>1.9000000000000017</c:v>
                </c:pt>
                <c:pt idx="15">
                  <c:v>1.9000000000000017</c:v>
                </c:pt>
                <c:pt idx="16">
                  <c:v>1.9000000000000017</c:v>
                </c:pt>
                <c:pt idx="17">
                  <c:v>1.9000000000000017</c:v>
                </c:pt>
                <c:pt idx="18">
                  <c:v>1.9000000000000017</c:v>
                </c:pt>
                <c:pt idx="19">
                  <c:v>1.9000000000000017</c:v>
                </c:pt>
                <c:pt idx="20">
                  <c:v>1.9000000000000017</c:v>
                </c:pt>
                <c:pt idx="21">
                  <c:v>1.9000000000000017</c:v>
                </c:pt>
                <c:pt idx="22">
                  <c:v>1.9000000000000017</c:v>
                </c:pt>
                <c:pt idx="23">
                  <c:v>1.9000000000000017</c:v>
                </c:pt>
                <c:pt idx="24">
                  <c:v>1.9000000000000017</c:v>
                </c:pt>
                <c:pt idx="25">
                  <c:v>1.9000000000000017</c:v>
                </c:pt>
                <c:pt idx="26">
                  <c:v>1.9000000000000017</c:v>
                </c:pt>
                <c:pt idx="27">
                  <c:v>1.9000000000000017</c:v>
                </c:pt>
                <c:pt idx="28">
                  <c:v>1.9000000000000017</c:v>
                </c:pt>
                <c:pt idx="29">
                  <c:v>1.9000000000000017</c:v>
                </c:pt>
                <c:pt idx="30">
                  <c:v>1.9000000000000017</c:v>
                </c:pt>
                <c:pt idx="31">
                  <c:v>1.9000000000000017</c:v>
                </c:pt>
                <c:pt idx="32">
                  <c:v>1.9000000000000017</c:v>
                </c:pt>
                <c:pt idx="33">
                  <c:v>1.9000000000000017</c:v>
                </c:pt>
                <c:pt idx="34">
                  <c:v>1.9000000000000017</c:v>
                </c:pt>
                <c:pt idx="35">
                  <c:v>1.9000000000000017</c:v>
                </c:pt>
                <c:pt idx="36">
                  <c:v>1.9000000000000017</c:v>
                </c:pt>
                <c:pt idx="37">
                  <c:v>1.9000000000000017</c:v>
                </c:pt>
                <c:pt idx="38">
                  <c:v>1.9000000000000017</c:v>
                </c:pt>
                <c:pt idx="39">
                  <c:v>1.9000000000000017</c:v>
                </c:pt>
                <c:pt idx="40">
                  <c:v>1.9000000000000017</c:v>
                </c:pt>
                <c:pt idx="41">
                  <c:v>1.9000000000000017</c:v>
                </c:pt>
                <c:pt idx="42">
                  <c:v>1.9000000000000017</c:v>
                </c:pt>
                <c:pt idx="43">
                  <c:v>1.9000000000000017</c:v>
                </c:pt>
                <c:pt idx="44">
                  <c:v>1.9000000000000017</c:v>
                </c:pt>
                <c:pt idx="45">
                  <c:v>1.9000000000000017</c:v>
                </c:pt>
                <c:pt idx="46">
                  <c:v>1.9000000000000017</c:v>
                </c:pt>
                <c:pt idx="47">
                  <c:v>1.9000000000000017</c:v>
                </c:pt>
                <c:pt idx="48">
                  <c:v>1.9000000000000017</c:v>
                </c:pt>
                <c:pt idx="49">
                  <c:v>1.9000000000000017</c:v>
                </c:pt>
                <c:pt idx="50">
                  <c:v>1.9000000000000017</c:v>
                </c:pt>
                <c:pt idx="51">
                  <c:v>1.9000000000000017</c:v>
                </c:pt>
                <c:pt idx="52">
                  <c:v>1.9000000000000017</c:v>
                </c:pt>
                <c:pt idx="53">
                  <c:v>1.9000000000000017</c:v>
                </c:pt>
                <c:pt idx="54">
                  <c:v>1.9000000000000017</c:v>
                </c:pt>
                <c:pt idx="55">
                  <c:v>1.9000000000000017</c:v>
                </c:pt>
                <c:pt idx="56">
                  <c:v>1.9000000000000017</c:v>
                </c:pt>
                <c:pt idx="57">
                  <c:v>1.9000000000000017</c:v>
                </c:pt>
                <c:pt idx="58">
                  <c:v>1.9000000000000017</c:v>
                </c:pt>
                <c:pt idx="59">
                  <c:v>1.9000000000000017</c:v>
                </c:pt>
                <c:pt idx="60">
                  <c:v>1.9000000000000017</c:v>
                </c:pt>
                <c:pt idx="61">
                  <c:v>1.9000000000000017</c:v>
                </c:pt>
                <c:pt idx="62">
                  <c:v>1.9000000000000017</c:v>
                </c:pt>
                <c:pt idx="63">
                  <c:v>1.9000000000000017</c:v>
                </c:pt>
                <c:pt idx="64">
                  <c:v>1.9000000000000017</c:v>
                </c:pt>
                <c:pt idx="65">
                  <c:v>1.9000000000000017</c:v>
                </c:pt>
                <c:pt idx="66">
                  <c:v>1.9000000000000017</c:v>
                </c:pt>
                <c:pt idx="67">
                  <c:v>1.9000000000000017</c:v>
                </c:pt>
                <c:pt idx="68">
                  <c:v>1.9000000000000017</c:v>
                </c:pt>
                <c:pt idx="69">
                  <c:v>1.9000000000000017</c:v>
                </c:pt>
                <c:pt idx="70">
                  <c:v>1.9000000000000017</c:v>
                </c:pt>
                <c:pt idx="71">
                  <c:v>1.9000000000000017</c:v>
                </c:pt>
                <c:pt idx="72">
                  <c:v>1.9000000000000017</c:v>
                </c:pt>
                <c:pt idx="73">
                  <c:v>1.9000000000000017</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9-E125-4537-8E74-3B860FA2BCF1}"/>
            </c:ext>
          </c:extLst>
        </c:ser>
        <c:dLbls>
          <c:showLegendKey val="0"/>
          <c:showVal val="1"/>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283925120772945"/>
              <c:y val="2.272603174603174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4353937198067634"/>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'市区町村別_ポテンシャル(数量)'!$AD$3</c:f>
              <c:strCache>
                <c:ptCount val="1"/>
                <c:pt idx="0">
                  <c:v>切替ポテンシャル(数量ベース)</c:v>
                </c:pt>
              </c:strCache>
            </c:strRef>
          </c:tx>
          <c:spPr>
            <a:solidFill>
              <a:schemeClr val="accent4">
                <a:lumMod val="60000"/>
                <a:lumOff val="40000"/>
              </a:schemeClr>
            </a:solidFill>
            <a:ln>
              <a:noFill/>
            </a:ln>
          </c:spPr>
          <c:invertIfNegative val="0"/>
          <c:dLbls>
            <c:dLbl>
              <c:idx val="35"/>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23-44A8-B659-4CBDD56296DF}"/>
                </c:ext>
              </c:extLst>
            </c:dLbl>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23-44A8-B659-4CBDD56296DF}"/>
                </c:ext>
              </c:extLst>
            </c:dLbl>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23-44A8-B659-4CBDD56296DF}"/>
                </c:ext>
              </c:extLst>
            </c:dLbl>
            <c:dLbl>
              <c:idx val="3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23-44A8-B659-4CBDD56296DF}"/>
                </c:ext>
              </c:extLst>
            </c:dLbl>
            <c:dLbl>
              <c:idx val="39"/>
              <c:layout>
                <c:manualLayout>
                  <c:x val="3.067632850241489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CB-436C-B70C-E45B499B8459}"/>
                </c:ext>
              </c:extLst>
            </c:dLbl>
            <c:dLbl>
              <c:idx val="4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CB-436C-B70C-E45B499B8459}"/>
                </c:ext>
              </c:extLst>
            </c:dLbl>
            <c:dLbl>
              <c:idx val="4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CB-436C-B70C-E45B499B8459}"/>
                </c:ext>
              </c:extLst>
            </c:dLbl>
            <c:dLbl>
              <c:idx val="42"/>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CB-436C-B70C-E45B499B8459}"/>
                </c:ext>
              </c:extLst>
            </c:dLbl>
            <c:dLbl>
              <c:idx val="43"/>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CB-436C-B70C-E45B499B8459}"/>
                </c:ext>
              </c:extLst>
            </c:dLbl>
            <c:dLbl>
              <c:idx val="44"/>
              <c:layout>
                <c:manualLayout>
                  <c:x val="9.20289855072469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CB-436C-B70C-E45B499B8459}"/>
                </c:ext>
              </c:extLst>
            </c:dLbl>
            <c:dLbl>
              <c:idx val="45"/>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CB-436C-B70C-E45B499B8459}"/>
                </c:ext>
              </c:extLst>
            </c:dLbl>
            <c:dLbl>
              <c:idx val="46"/>
              <c:layout>
                <c:manualLayout>
                  <c:x val="1.533816425120767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CB-436C-B70C-E45B499B8459}"/>
                </c:ext>
              </c:extLst>
            </c:dLbl>
            <c:dLbl>
              <c:idx val="47"/>
              <c:layout>
                <c:manualLayout>
                  <c:x val="1.53381642512077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CB-436C-B70C-E45B499B8459}"/>
                </c:ext>
              </c:extLst>
            </c:dLbl>
            <c:dLbl>
              <c:idx val="48"/>
              <c:layout>
                <c:manualLayout>
                  <c:x val="1.840579710144933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CB-436C-B70C-E45B499B8459}"/>
                </c:ext>
              </c:extLst>
            </c:dLbl>
            <c:dLbl>
              <c:idx val="49"/>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CB-436C-B70C-E45B499B8459}"/>
                </c:ext>
              </c:extLst>
            </c:dLbl>
            <c:dLbl>
              <c:idx val="50"/>
              <c:layout>
                <c:manualLayout>
                  <c:x val="2.147342995169082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CB-436C-B70C-E45B499B8459}"/>
                </c:ext>
              </c:extLst>
            </c:dLbl>
            <c:dLbl>
              <c:idx val="51"/>
              <c:layout>
                <c:manualLayout>
                  <c:x val="2.30072463768115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CB-436C-B70C-E45B499B8459}"/>
                </c:ext>
              </c:extLst>
            </c:dLbl>
            <c:dLbl>
              <c:idx val="52"/>
              <c:layout>
                <c:manualLayout>
                  <c:x val="2.76086956521739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CB-436C-B70C-E45B499B8459}"/>
                </c:ext>
              </c:extLst>
            </c:dLbl>
            <c:dLbl>
              <c:idx val="53"/>
              <c:layout>
                <c:manualLayout>
                  <c:x val="2.914251207729457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CB-436C-B70C-E45B499B8459}"/>
                </c:ext>
              </c:extLst>
            </c:dLbl>
            <c:dLbl>
              <c:idx val="54"/>
              <c:layout>
                <c:manualLayout>
                  <c:x val="3.06763285024154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CB-436C-B70C-E45B499B8459}"/>
                </c:ext>
              </c:extLst>
            </c:dLbl>
            <c:dLbl>
              <c:idx val="55"/>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CB-436C-B70C-E45B499B8459}"/>
                </c:ext>
              </c:extLst>
            </c:dLbl>
            <c:dLbl>
              <c:idx val="5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CB-436C-B70C-E45B499B8459}"/>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'市区町村別_ポテンシャル(数量)'!$AD$5:$AD$78</c:f>
              <c:strCache>
                <c:ptCount val="74"/>
                <c:pt idx="0">
                  <c:v>千早赤阪村</c:v>
                </c:pt>
                <c:pt idx="1">
                  <c:v>太子町</c:v>
                </c:pt>
                <c:pt idx="2">
                  <c:v>阿倍野区</c:v>
                </c:pt>
                <c:pt idx="3">
                  <c:v>天王寺区</c:v>
                </c:pt>
                <c:pt idx="4">
                  <c:v>大東市</c:v>
                </c:pt>
                <c:pt idx="5">
                  <c:v>阪南市</c:v>
                </c:pt>
                <c:pt idx="6">
                  <c:v>北区</c:v>
                </c:pt>
                <c:pt idx="7">
                  <c:v>東大阪市</c:v>
                </c:pt>
                <c:pt idx="8">
                  <c:v>高石市</c:v>
                </c:pt>
                <c:pt idx="9">
                  <c:v>和泉市</c:v>
                </c:pt>
                <c:pt idx="10">
                  <c:v>東成区</c:v>
                </c:pt>
                <c:pt idx="11">
                  <c:v>大阪狭山市</c:v>
                </c:pt>
                <c:pt idx="12">
                  <c:v>河内長野市</c:v>
                </c:pt>
                <c:pt idx="13">
                  <c:v>柏原市</c:v>
                </c:pt>
                <c:pt idx="14">
                  <c:v>生野区</c:v>
                </c:pt>
                <c:pt idx="15">
                  <c:v>旭区</c:v>
                </c:pt>
                <c:pt idx="16">
                  <c:v>福島区</c:v>
                </c:pt>
                <c:pt idx="17">
                  <c:v>堺市南区</c:v>
                </c:pt>
                <c:pt idx="18">
                  <c:v>泉南市</c:v>
                </c:pt>
                <c:pt idx="19">
                  <c:v>豊中市</c:v>
                </c:pt>
                <c:pt idx="20">
                  <c:v>住吉区</c:v>
                </c:pt>
                <c:pt idx="21">
                  <c:v>中央区</c:v>
                </c:pt>
                <c:pt idx="22">
                  <c:v>藤井寺市</c:v>
                </c:pt>
                <c:pt idx="23">
                  <c:v>東住吉区</c:v>
                </c:pt>
                <c:pt idx="24">
                  <c:v>泉大津市</c:v>
                </c:pt>
                <c:pt idx="25">
                  <c:v>島本町</c:v>
                </c:pt>
                <c:pt idx="26">
                  <c:v>吹田市</c:v>
                </c:pt>
                <c:pt idx="27">
                  <c:v>大正区</c:v>
                </c:pt>
                <c:pt idx="28">
                  <c:v>堺市北区</c:v>
                </c:pt>
                <c:pt idx="29">
                  <c:v>貝塚市</c:v>
                </c:pt>
                <c:pt idx="30">
                  <c:v>箕面市</c:v>
                </c:pt>
                <c:pt idx="31">
                  <c:v>守口市</c:v>
                </c:pt>
                <c:pt idx="32">
                  <c:v>四條畷市</c:v>
                </c:pt>
                <c:pt idx="33">
                  <c:v>岸和田市</c:v>
                </c:pt>
                <c:pt idx="34">
                  <c:v>河南町</c:v>
                </c:pt>
                <c:pt idx="35">
                  <c:v>鶴見区</c:v>
                </c:pt>
                <c:pt idx="36">
                  <c:v>大阪市</c:v>
                </c:pt>
                <c:pt idx="37">
                  <c:v>堺市</c:v>
                </c:pt>
                <c:pt idx="38">
                  <c:v>交野市</c:v>
                </c:pt>
                <c:pt idx="39">
                  <c:v>池田市</c:v>
                </c:pt>
                <c:pt idx="40">
                  <c:v>西区</c:v>
                </c:pt>
                <c:pt idx="41">
                  <c:v>堺市中区</c:v>
                </c:pt>
                <c:pt idx="42">
                  <c:v>羽曳野市</c:v>
                </c:pt>
                <c:pt idx="43">
                  <c:v>松原市</c:v>
                </c:pt>
                <c:pt idx="44">
                  <c:v>茨木市</c:v>
                </c:pt>
                <c:pt idx="45">
                  <c:v>富田林市</c:v>
                </c:pt>
                <c:pt idx="46">
                  <c:v>堺市西区</c:v>
                </c:pt>
                <c:pt idx="47">
                  <c:v>忠岡町</c:v>
                </c:pt>
                <c:pt idx="48">
                  <c:v>都島区</c:v>
                </c:pt>
                <c:pt idx="49">
                  <c:v>堺市東区</c:v>
                </c:pt>
                <c:pt idx="50">
                  <c:v>門真市</c:v>
                </c:pt>
                <c:pt idx="51">
                  <c:v>城東区</c:v>
                </c:pt>
                <c:pt idx="52">
                  <c:v>泉佐野市</c:v>
                </c:pt>
                <c:pt idx="53">
                  <c:v>此花区</c:v>
                </c:pt>
                <c:pt idx="54">
                  <c:v>浪速区</c:v>
                </c:pt>
                <c:pt idx="55">
                  <c:v>堺市堺区</c:v>
                </c:pt>
                <c:pt idx="56">
                  <c:v>豊能町</c:v>
                </c:pt>
                <c:pt idx="57">
                  <c:v>枚方市</c:v>
                </c:pt>
                <c:pt idx="58">
                  <c:v>住之江区</c:v>
                </c:pt>
                <c:pt idx="59">
                  <c:v>堺市美原区</c:v>
                </c:pt>
                <c:pt idx="60">
                  <c:v>八尾市</c:v>
                </c:pt>
                <c:pt idx="61">
                  <c:v>西成区</c:v>
                </c:pt>
                <c:pt idx="62">
                  <c:v>平野区</c:v>
                </c:pt>
                <c:pt idx="63">
                  <c:v>高槻市</c:v>
                </c:pt>
                <c:pt idx="64">
                  <c:v>淀川区</c:v>
                </c:pt>
                <c:pt idx="65">
                  <c:v>田尻町</c:v>
                </c:pt>
                <c:pt idx="66">
                  <c:v>寝屋川市</c:v>
                </c:pt>
                <c:pt idx="67">
                  <c:v>岬町</c:v>
                </c:pt>
                <c:pt idx="68">
                  <c:v>熊取町</c:v>
                </c:pt>
                <c:pt idx="69">
                  <c:v>東淀川区</c:v>
                </c:pt>
                <c:pt idx="70">
                  <c:v>港区</c:v>
                </c:pt>
                <c:pt idx="71">
                  <c:v>摂津市</c:v>
                </c:pt>
                <c:pt idx="72">
                  <c:v>西淀川区</c:v>
                </c:pt>
                <c:pt idx="73">
                  <c:v>能勢町</c:v>
                </c:pt>
              </c:strCache>
            </c:strRef>
          </c:cat>
          <c:val>
            <c:numRef>
              <c:f>'市区町村別_ポテンシャル(数量)'!$AE$5:$AE$78</c:f>
              <c:numCache>
                <c:formatCode>0.0%</c:formatCode>
                <c:ptCount val="74"/>
                <c:pt idx="0">
                  <c:v>0.21210824219903959</c:v>
                </c:pt>
                <c:pt idx="1">
                  <c:v>0.18299732553195119</c:v>
                </c:pt>
                <c:pt idx="2">
                  <c:v>0.17373782278233219</c:v>
                </c:pt>
                <c:pt idx="3">
                  <c:v>0.15775175510961809</c:v>
                </c:pt>
                <c:pt idx="4">
                  <c:v>0.15281414328618231</c:v>
                </c:pt>
                <c:pt idx="5">
                  <c:v>0.14678598510958282</c:v>
                </c:pt>
                <c:pt idx="6">
                  <c:v>0.14623179574794226</c:v>
                </c:pt>
                <c:pt idx="7">
                  <c:v>0.14437968347937225</c:v>
                </c:pt>
                <c:pt idx="8">
                  <c:v>0.14374842014298742</c:v>
                </c:pt>
                <c:pt idx="9">
                  <c:v>0.14305376550497192</c:v>
                </c:pt>
                <c:pt idx="10">
                  <c:v>0.14300538866512447</c:v>
                </c:pt>
                <c:pt idx="11">
                  <c:v>0.14288624518458223</c:v>
                </c:pt>
                <c:pt idx="12">
                  <c:v>0.13908460611997317</c:v>
                </c:pt>
                <c:pt idx="13">
                  <c:v>0.1359605962731133</c:v>
                </c:pt>
                <c:pt idx="14">
                  <c:v>0.13531005088383588</c:v>
                </c:pt>
                <c:pt idx="15">
                  <c:v>0.13528673765726429</c:v>
                </c:pt>
                <c:pt idx="16">
                  <c:v>0.13338411803778905</c:v>
                </c:pt>
                <c:pt idx="17">
                  <c:v>0.13297516596296277</c:v>
                </c:pt>
                <c:pt idx="18">
                  <c:v>0.13281510498448709</c:v>
                </c:pt>
                <c:pt idx="19">
                  <c:v>0.13238409358428438</c:v>
                </c:pt>
                <c:pt idx="20">
                  <c:v>0.13226519365886014</c:v>
                </c:pt>
                <c:pt idx="21">
                  <c:v>0.12955148195831978</c:v>
                </c:pt>
                <c:pt idx="22">
                  <c:v>0.12946440586938593</c:v>
                </c:pt>
                <c:pt idx="23">
                  <c:v>0.12813236559875532</c:v>
                </c:pt>
                <c:pt idx="24">
                  <c:v>0.12655218593705558</c:v>
                </c:pt>
                <c:pt idx="25">
                  <c:v>0.12638847725717908</c:v>
                </c:pt>
                <c:pt idx="26">
                  <c:v>0.12581758653538999</c:v>
                </c:pt>
                <c:pt idx="27">
                  <c:v>0.12517178982408123</c:v>
                </c:pt>
                <c:pt idx="28">
                  <c:v>0.12481252054423379</c:v>
                </c:pt>
                <c:pt idx="29">
                  <c:v>0.12469694724246028</c:v>
                </c:pt>
                <c:pt idx="30">
                  <c:v>0.12368588316965866</c:v>
                </c:pt>
                <c:pt idx="31">
                  <c:v>0.12225539721096446</c:v>
                </c:pt>
                <c:pt idx="32">
                  <c:v>0.12119778492910792</c:v>
                </c:pt>
                <c:pt idx="33">
                  <c:v>0.12030968185752271</c:v>
                </c:pt>
                <c:pt idx="34">
                  <c:v>0.1196948571948252</c:v>
                </c:pt>
                <c:pt idx="35">
                  <c:v>0.11750537930303233</c:v>
                </c:pt>
                <c:pt idx="36">
                  <c:v>0.11745753154389901</c:v>
                </c:pt>
                <c:pt idx="37">
                  <c:v>0.11744229690087879</c:v>
                </c:pt>
                <c:pt idx="38">
                  <c:v>0.11714400515697941</c:v>
                </c:pt>
                <c:pt idx="39">
                  <c:v>0.11710516999707288</c:v>
                </c:pt>
                <c:pt idx="40">
                  <c:v>0.11689868197005263</c:v>
                </c:pt>
                <c:pt idx="41">
                  <c:v>0.11643544535188763</c:v>
                </c:pt>
                <c:pt idx="42">
                  <c:v>0.11534793340352828</c:v>
                </c:pt>
                <c:pt idx="43">
                  <c:v>0.11518899055017098</c:v>
                </c:pt>
                <c:pt idx="44">
                  <c:v>0.11449442788811284</c:v>
                </c:pt>
                <c:pt idx="45">
                  <c:v>0.11263386591713222</c:v>
                </c:pt>
                <c:pt idx="46">
                  <c:v>0.11253349729448052</c:v>
                </c:pt>
                <c:pt idx="47">
                  <c:v>0.11228216744029314</c:v>
                </c:pt>
                <c:pt idx="48">
                  <c:v>0.11121657269462089</c:v>
                </c:pt>
                <c:pt idx="49">
                  <c:v>0.11048239229364538</c:v>
                </c:pt>
                <c:pt idx="50">
                  <c:v>0.1103693796947896</c:v>
                </c:pt>
                <c:pt idx="51">
                  <c:v>0.11022013353208417</c:v>
                </c:pt>
                <c:pt idx="52">
                  <c:v>0.10821214354652495</c:v>
                </c:pt>
                <c:pt idx="53">
                  <c:v>0.10786440124749892</c:v>
                </c:pt>
                <c:pt idx="54">
                  <c:v>0.10705735895029994</c:v>
                </c:pt>
                <c:pt idx="55">
                  <c:v>0.10631659544734166</c:v>
                </c:pt>
                <c:pt idx="56">
                  <c:v>0.1056722898923925</c:v>
                </c:pt>
                <c:pt idx="57">
                  <c:v>0.10413209940211017</c:v>
                </c:pt>
                <c:pt idx="58">
                  <c:v>0.10363565287532209</c:v>
                </c:pt>
                <c:pt idx="59">
                  <c:v>0.10282219682383933</c:v>
                </c:pt>
                <c:pt idx="60">
                  <c:v>0.10273047670505593</c:v>
                </c:pt>
                <c:pt idx="61">
                  <c:v>0.10232844404051333</c:v>
                </c:pt>
                <c:pt idx="62">
                  <c:v>0.10231628849086137</c:v>
                </c:pt>
                <c:pt idx="63">
                  <c:v>9.554612423906568E-2</c:v>
                </c:pt>
                <c:pt idx="64">
                  <c:v>9.5140220903105685E-2</c:v>
                </c:pt>
                <c:pt idx="65">
                  <c:v>9.4832351959585448E-2</c:v>
                </c:pt>
                <c:pt idx="66">
                  <c:v>9.3654714364179673E-2</c:v>
                </c:pt>
                <c:pt idx="67">
                  <c:v>9.3607267604462877E-2</c:v>
                </c:pt>
                <c:pt idx="68">
                  <c:v>9.3578167720976699E-2</c:v>
                </c:pt>
                <c:pt idx="69">
                  <c:v>9.2593833124462815E-2</c:v>
                </c:pt>
                <c:pt idx="70">
                  <c:v>9.1696798314067129E-2</c:v>
                </c:pt>
                <c:pt idx="71">
                  <c:v>8.6584379967218697E-2</c:v>
                </c:pt>
                <c:pt idx="72">
                  <c:v>7.7410844815564789E-2</c:v>
                </c:pt>
                <c:pt idx="73">
                  <c:v>7.2318874854078743E-2</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1.4212077294685878E-2"/>
                  <c:y val="-0.8919889682539682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66-497D-85B0-F2048B5542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'市区町村別_ポテンシャル(数量)'!$AI$5:$AI$78</c:f>
              <c:numCache>
                <c:formatCode>0.0%</c:formatCode>
                <c:ptCount val="74"/>
                <c:pt idx="0">
                  <c:v>0.119075048149572</c:v>
                </c:pt>
                <c:pt idx="1">
                  <c:v>0.119075048149572</c:v>
                </c:pt>
                <c:pt idx="2">
                  <c:v>0.119075048149572</c:v>
                </c:pt>
                <c:pt idx="3">
                  <c:v>0.119075048149572</c:v>
                </c:pt>
                <c:pt idx="4">
                  <c:v>0.119075048149572</c:v>
                </c:pt>
                <c:pt idx="5">
                  <c:v>0.119075048149572</c:v>
                </c:pt>
                <c:pt idx="6">
                  <c:v>0.119075048149572</c:v>
                </c:pt>
                <c:pt idx="7">
                  <c:v>0.119075048149572</c:v>
                </c:pt>
                <c:pt idx="8">
                  <c:v>0.119075048149572</c:v>
                </c:pt>
                <c:pt idx="9">
                  <c:v>0.119075048149572</c:v>
                </c:pt>
                <c:pt idx="10">
                  <c:v>0.119075048149572</c:v>
                </c:pt>
                <c:pt idx="11">
                  <c:v>0.119075048149572</c:v>
                </c:pt>
                <c:pt idx="12">
                  <c:v>0.119075048149572</c:v>
                </c:pt>
                <c:pt idx="13">
                  <c:v>0.119075048149572</c:v>
                </c:pt>
                <c:pt idx="14">
                  <c:v>0.119075048149572</c:v>
                </c:pt>
                <c:pt idx="15">
                  <c:v>0.119075048149572</c:v>
                </c:pt>
                <c:pt idx="16">
                  <c:v>0.119075048149572</c:v>
                </c:pt>
                <c:pt idx="17">
                  <c:v>0.119075048149572</c:v>
                </c:pt>
                <c:pt idx="18">
                  <c:v>0.119075048149572</c:v>
                </c:pt>
                <c:pt idx="19">
                  <c:v>0.119075048149572</c:v>
                </c:pt>
                <c:pt idx="20">
                  <c:v>0.119075048149572</c:v>
                </c:pt>
                <c:pt idx="21">
                  <c:v>0.119075048149572</c:v>
                </c:pt>
                <c:pt idx="22">
                  <c:v>0.119075048149572</c:v>
                </c:pt>
                <c:pt idx="23">
                  <c:v>0.119075048149572</c:v>
                </c:pt>
                <c:pt idx="24">
                  <c:v>0.119075048149572</c:v>
                </c:pt>
                <c:pt idx="25">
                  <c:v>0.119075048149572</c:v>
                </c:pt>
                <c:pt idx="26">
                  <c:v>0.119075048149572</c:v>
                </c:pt>
                <c:pt idx="27">
                  <c:v>0.119075048149572</c:v>
                </c:pt>
                <c:pt idx="28">
                  <c:v>0.119075048149572</c:v>
                </c:pt>
                <c:pt idx="29">
                  <c:v>0.119075048149572</c:v>
                </c:pt>
                <c:pt idx="30">
                  <c:v>0.119075048149572</c:v>
                </c:pt>
                <c:pt idx="31">
                  <c:v>0.119075048149572</c:v>
                </c:pt>
                <c:pt idx="32">
                  <c:v>0.119075048149572</c:v>
                </c:pt>
                <c:pt idx="33">
                  <c:v>0.119075048149572</c:v>
                </c:pt>
                <c:pt idx="34">
                  <c:v>0.119075048149572</c:v>
                </c:pt>
                <c:pt idx="35">
                  <c:v>0.119075048149572</c:v>
                </c:pt>
                <c:pt idx="36">
                  <c:v>0.119075048149572</c:v>
                </c:pt>
                <c:pt idx="37">
                  <c:v>0.119075048149572</c:v>
                </c:pt>
                <c:pt idx="38">
                  <c:v>0.119075048149572</c:v>
                </c:pt>
                <c:pt idx="39">
                  <c:v>0.119075048149572</c:v>
                </c:pt>
                <c:pt idx="40">
                  <c:v>0.119075048149572</c:v>
                </c:pt>
                <c:pt idx="41">
                  <c:v>0.119075048149572</c:v>
                </c:pt>
                <c:pt idx="42">
                  <c:v>0.119075048149572</c:v>
                </c:pt>
                <c:pt idx="43">
                  <c:v>0.119075048149572</c:v>
                </c:pt>
                <c:pt idx="44">
                  <c:v>0.119075048149572</c:v>
                </c:pt>
                <c:pt idx="45">
                  <c:v>0.119075048149572</c:v>
                </c:pt>
                <c:pt idx="46">
                  <c:v>0.119075048149572</c:v>
                </c:pt>
                <c:pt idx="47">
                  <c:v>0.119075048149572</c:v>
                </c:pt>
                <c:pt idx="48">
                  <c:v>0.119075048149572</c:v>
                </c:pt>
                <c:pt idx="49">
                  <c:v>0.119075048149572</c:v>
                </c:pt>
                <c:pt idx="50">
                  <c:v>0.119075048149572</c:v>
                </c:pt>
                <c:pt idx="51">
                  <c:v>0.119075048149572</c:v>
                </c:pt>
                <c:pt idx="52">
                  <c:v>0.119075048149572</c:v>
                </c:pt>
                <c:pt idx="53">
                  <c:v>0.119075048149572</c:v>
                </c:pt>
                <c:pt idx="54">
                  <c:v>0.119075048149572</c:v>
                </c:pt>
                <c:pt idx="55">
                  <c:v>0.119075048149572</c:v>
                </c:pt>
                <c:pt idx="56">
                  <c:v>0.119075048149572</c:v>
                </c:pt>
                <c:pt idx="57">
                  <c:v>0.119075048149572</c:v>
                </c:pt>
                <c:pt idx="58">
                  <c:v>0.119075048149572</c:v>
                </c:pt>
                <c:pt idx="59">
                  <c:v>0.119075048149572</c:v>
                </c:pt>
                <c:pt idx="60">
                  <c:v>0.119075048149572</c:v>
                </c:pt>
                <c:pt idx="61">
                  <c:v>0.119075048149572</c:v>
                </c:pt>
                <c:pt idx="62">
                  <c:v>0.119075048149572</c:v>
                </c:pt>
                <c:pt idx="63">
                  <c:v>0.119075048149572</c:v>
                </c:pt>
                <c:pt idx="64">
                  <c:v>0.119075048149572</c:v>
                </c:pt>
                <c:pt idx="65">
                  <c:v>0.119075048149572</c:v>
                </c:pt>
                <c:pt idx="66">
                  <c:v>0.119075048149572</c:v>
                </c:pt>
                <c:pt idx="67">
                  <c:v>0.119075048149572</c:v>
                </c:pt>
                <c:pt idx="68">
                  <c:v>0.119075048149572</c:v>
                </c:pt>
                <c:pt idx="69">
                  <c:v>0.119075048149572</c:v>
                </c:pt>
                <c:pt idx="70">
                  <c:v>0.119075048149572</c:v>
                </c:pt>
                <c:pt idx="71">
                  <c:v>0.119075048149572</c:v>
                </c:pt>
                <c:pt idx="72">
                  <c:v>0.119075048149572</c:v>
                </c:pt>
                <c:pt idx="73">
                  <c:v>0.119075048149572</c:v>
                </c:pt>
              </c:numCache>
            </c:numRef>
          </c:xVal>
          <c:yVal>
            <c:numRef>
              <c:f>'市区町村別_ポテンシャル(数量)'!$AL$5:$AL$78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nextTo"/>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3.5829206349206347E-2"/>
            </c:manualLayout>
          </c:layout>
          <c:overlay val="0"/>
        </c:title>
        <c:numFmt formatCode="0.0%"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0.0%"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'市区町村別_ポテンシャル(数量)'!$AG$4</c:f>
              <c:strCache>
                <c:ptCount val="1"/>
                <c:pt idx="0">
                  <c:v>前年度との差分(切替ポテンシャル(数量ベース))</c:v>
                </c:pt>
              </c:strCache>
            </c:strRef>
          </c:tx>
          <c:spPr>
            <a:solidFill>
              <a:schemeClr val="accent1"/>
            </a:solidFill>
            <a:ln>
              <a:noFill/>
            </a:ln>
          </c:spPr>
          <c:invertIfNegative val="0"/>
          <c:dLbls>
            <c:dLbl>
              <c:idx val="27"/>
              <c:layout>
                <c:manualLayout>
                  <c:x val="-6.13466183574873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DD-4944-967E-B221D8B69276}"/>
                </c:ext>
              </c:extLst>
            </c:dLbl>
            <c:dLbl>
              <c:idx val="28"/>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DD-4944-967E-B221D8B69276}"/>
                </c:ext>
              </c:extLst>
            </c:dLbl>
            <c:dLbl>
              <c:idx val="30"/>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DD-4944-967E-B221D8B69276}"/>
                </c:ext>
              </c:extLst>
            </c:dLbl>
            <c:dLbl>
              <c:idx val="32"/>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DD-4944-967E-B221D8B69276}"/>
                </c:ext>
              </c:extLst>
            </c:dLbl>
            <c:dLbl>
              <c:idx val="35"/>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DD-4944-967E-B221D8B69276}"/>
                </c:ext>
              </c:extLst>
            </c:dLbl>
            <c:dLbl>
              <c:idx val="37"/>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71-4245-BE1B-6344BAF3DE07}"/>
                </c:ext>
              </c:extLst>
            </c:dLbl>
            <c:dLbl>
              <c:idx val="44"/>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DD-4944-967E-B221D8B69276}"/>
                </c:ext>
              </c:extLst>
            </c:dLbl>
            <c:dLbl>
              <c:idx val="51"/>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DD-4944-967E-B221D8B69276}"/>
                </c:ext>
              </c:extLst>
            </c:dLbl>
            <c:dLbl>
              <c:idx val="58"/>
              <c:layout>
                <c:manualLayout>
                  <c:x val="-6.13490338164251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DD-4944-967E-B221D8B69276}"/>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'市区町村別_ポテンシャル(数量)'!$AD$5:$AD$78</c:f>
              <c:strCache>
                <c:ptCount val="74"/>
                <c:pt idx="0">
                  <c:v>千早赤阪村</c:v>
                </c:pt>
                <c:pt idx="1">
                  <c:v>太子町</c:v>
                </c:pt>
                <c:pt idx="2">
                  <c:v>阿倍野区</c:v>
                </c:pt>
                <c:pt idx="3">
                  <c:v>天王寺区</c:v>
                </c:pt>
                <c:pt idx="4">
                  <c:v>大東市</c:v>
                </c:pt>
                <c:pt idx="5">
                  <c:v>阪南市</c:v>
                </c:pt>
                <c:pt idx="6">
                  <c:v>北区</c:v>
                </c:pt>
                <c:pt idx="7">
                  <c:v>東大阪市</c:v>
                </c:pt>
                <c:pt idx="8">
                  <c:v>高石市</c:v>
                </c:pt>
                <c:pt idx="9">
                  <c:v>和泉市</c:v>
                </c:pt>
                <c:pt idx="10">
                  <c:v>東成区</c:v>
                </c:pt>
                <c:pt idx="11">
                  <c:v>大阪狭山市</c:v>
                </c:pt>
                <c:pt idx="12">
                  <c:v>河内長野市</c:v>
                </c:pt>
                <c:pt idx="13">
                  <c:v>柏原市</c:v>
                </c:pt>
                <c:pt idx="14">
                  <c:v>生野区</c:v>
                </c:pt>
                <c:pt idx="15">
                  <c:v>旭区</c:v>
                </c:pt>
                <c:pt idx="16">
                  <c:v>福島区</c:v>
                </c:pt>
                <c:pt idx="17">
                  <c:v>堺市南区</c:v>
                </c:pt>
                <c:pt idx="18">
                  <c:v>泉南市</c:v>
                </c:pt>
                <c:pt idx="19">
                  <c:v>豊中市</c:v>
                </c:pt>
                <c:pt idx="20">
                  <c:v>住吉区</c:v>
                </c:pt>
                <c:pt idx="21">
                  <c:v>中央区</c:v>
                </c:pt>
                <c:pt idx="22">
                  <c:v>藤井寺市</c:v>
                </c:pt>
                <c:pt idx="23">
                  <c:v>東住吉区</c:v>
                </c:pt>
                <c:pt idx="24">
                  <c:v>泉大津市</c:v>
                </c:pt>
                <c:pt idx="25">
                  <c:v>島本町</c:v>
                </c:pt>
                <c:pt idx="26">
                  <c:v>吹田市</c:v>
                </c:pt>
                <c:pt idx="27">
                  <c:v>大正区</c:v>
                </c:pt>
                <c:pt idx="28">
                  <c:v>堺市北区</c:v>
                </c:pt>
                <c:pt idx="29">
                  <c:v>貝塚市</c:v>
                </c:pt>
                <c:pt idx="30">
                  <c:v>箕面市</c:v>
                </c:pt>
                <c:pt idx="31">
                  <c:v>守口市</c:v>
                </c:pt>
                <c:pt idx="32">
                  <c:v>四條畷市</c:v>
                </c:pt>
                <c:pt idx="33">
                  <c:v>岸和田市</c:v>
                </c:pt>
                <c:pt idx="34">
                  <c:v>河南町</c:v>
                </c:pt>
                <c:pt idx="35">
                  <c:v>鶴見区</c:v>
                </c:pt>
                <c:pt idx="36">
                  <c:v>大阪市</c:v>
                </c:pt>
                <c:pt idx="37">
                  <c:v>堺市</c:v>
                </c:pt>
                <c:pt idx="38">
                  <c:v>交野市</c:v>
                </c:pt>
                <c:pt idx="39">
                  <c:v>池田市</c:v>
                </c:pt>
                <c:pt idx="40">
                  <c:v>西区</c:v>
                </c:pt>
                <c:pt idx="41">
                  <c:v>堺市中区</c:v>
                </c:pt>
                <c:pt idx="42">
                  <c:v>羽曳野市</c:v>
                </c:pt>
                <c:pt idx="43">
                  <c:v>松原市</c:v>
                </c:pt>
                <c:pt idx="44">
                  <c:v>茨木市</c:v>
                </c:pt>
                <c:pt idx="45">
                  <c:v>富田林市</c:v>
                </c:pt>
                <c:pt idx="46">
                  <c:v>堺市西区</c:v>
                </c:pt>
                <c:pt idx="47">
                  <c:v>忠岡町</c:v>
                </c:pt>
                <c:pt idx="48">
                  <c:v>都島区</c:v>
                </c:pt>
                <c:pt idx="49">
                  <c:v>堺市東区</c:v>
                </c:pt>
                <c:pt idx="50">
                  <c:v>門真市</c:v>
                </c:pt>
                <c:pt idx="51">
                  <c:v>城東区</c:v>
                </c:pt>
                <c:pt idx="52">
                  <c:v>泉佐野市</c:v>
                </c:pt>
                <c:pt idx="53">
                  <c:v>此花区</c:v>
                </c:pt>
                <c:pt idx="54">
                  <c:v>浪速区</c:v>
                </c:pt>
                <c:pt idx="55">
                  <c:v>堺市堺区</c:v>
                </c:pt>
                <c:pt idx="56">
                  <c:v>豊能町</c:v>
                </c:pt>
                <c:pt idx="57">
                  <c:v>枚方市</c:v>
                </c:pt>
                <c:pt idx="58">
                  <c:v>住之江区</c:v>
                </c:pt>
                <c:pt idx="59">
                  <c:v>堺市美原区</c:v>
                </c:pt>
                <c:pt idx="60">
                  <c:v>八尾市</c:v>
                </c:pt>
                <c:pt idx="61">
                  <c:v>西成区</c:v>
                </c:pt>
                <c:pt idx="62">
                  <c:v>平野区</c:v>
                </c:pt>
                <c:pt idx="63">
                  <c:v>高槻市</c:v>
                </c:pt>
                <c:pt idx="64">
                  <c:v>淀川区</c:v>
                </c:pt>
                <c:pt idx="65">
                  <c:v>田尻町</c:v>
                </c:pt>
                <c:pt idx="66">
                  <c:v>寝屋川市</c:v>
                </c:pt>
                <c:pt idx="67">
                  <c:v>岬町</c:v>
                </c:pt>
                <c:pt idx="68">
                  <c:v>熊取町</c:v>
                </c:pt>
                <c:pt idx="69">
                  <c:v>東淀川区</c:v>
                </c:pt>
                <c:pt idx="70">
                  <c:v>港区</c:v>
                </c:pt>
                <c:pt idx="71">
                  <c:v>摂津市</c:v>
                </c:pt>
                <c:pt idx="72">
                  <c:v>西淀川区</c:v>
                </c:pt>
                <c:pt idx="73">
                  <c:v>能勢町</c:v>
                </c:pt>
              </c:strCache>
            </c:strRef>
          </c:cat>
          <c:val>
            <c:numRef>
              <c:f>'市区町村別_ポテンシャル(数量)'!$AG$5:$AG$78</c:f>
              <c:numCache>
                <c:formatCode>General</c:formatCode>
                <c:ptCount val="74"/>
                <c:pt idx="0">
                  <c:v>-0.20000000000000018</c:v>
                </c:pt>
                <c:pt idx="1">
                  <c:v>-0.80000000000000071</c:v>
                </c:pt>
                <c:pt idx="2">
                  <c:v>-2.1000000000000019</c:v>
                </c:pt>
                <c:pt idx="3">
                  <c:v>-2.1999999999999993</c:v>
                </c:pt>
                <c:pt idx="4">
                  <c:v>-1.3000000000000012</c:v>
                </c:pt>
                <c:pt idx="5">
                  <c:v>-1.7000000000000015</c:v>
                </c:pt>
                <c:pt idx="6">
                  <c:v>-1.5000000000000013</c:v>
                </c:pt>
                <c:pt idx="7">
                  <c:v>-1.6000000000000014</c:v>
                </c:pt>
                <c:pt idx="8">
                  <c:v>-1.2000000000000011</c:v>
                </c:pt>
                <c:pt idx="9">
                  <c:v>-2.0000000000000018</c:v>
                </c:pt>
                <c:pt idx="10">
                  <c:v>-1.7000000000000015</c:v>
                </c:pt>
                <c:pt idx="11">
                  <c:v>-0.80000000000000071</c:v>
                </c:pt>
                <c:pt idx="12">
                  <c:v>-1.2999999999999985</c:v>
                </c:pt>
                <c:pt idx="13">
                  <c:v>-1.6999999999999988</c:v>
                </c:pt>
                <c:pt idx="14">
                  <c:v>-1.7999999999999989</c:v>
                </c:pt>
                <c:pt idx="15">
                  <c:v>-1.2999999999999985</c:v>
                </c:pt>
                <c:pt idx="16">
                  <c:v>-1.7999999999999989</c:v>
                </c:pt>
                <c:pt idx="17">
                  <c:v>-1.4999999999999987</c:v>
                </c:pt>
                <c:pt idx="18">
                  <c:v>-1.4999999999999987</c:v>
                </c:pt>
                <c:pt idx="19">
                  <c:v>-1.5999999999999988</c:v>
                </c:pt>
                <c:pt idx="20">
                  <c:v>-1.6999999999999988</c:v>
                </c:pt>
                <c:pt idx="21">
                  <c:v>-1.4999999999999987</c:v>
                </c:pt>
                <c:pt idx="22">
                  <c:v>-1.6999999999999988</c:v>
                </c:pt>
                <c:pt idx="23">
                  <c:v>-1.4999999999999987</c:v>
                </c:pt>
                <c:pt idx="24">
                  <c:v>-1.899999999999999</c:v>
                </c:pt>
                <c:pt idx="25">
                  <c:v>-1.2000000000000011</c:v>
                </c:pt>
                <c:pt idx="26">
                  <c:v>-1.5999999999999988</c:v>
                </c:pt>
                <c:pt idx="27">
                  <c:v>-1.4000000000000012</c:v>
                </c:pt>
                <c:pt idx="28">
                  <c:v>-1.4000000000000012</c:v>
                </c:pt>
                <c:pt idx="29">
                  <c:v>-1.9999999999999991</c:v>
                </c:pt>
                <c:pt idx="30">
                  <c:v>-1.4000000000000012</c:v>
                </c:pt>
                <c:pt idx="31">
                  <c:v>-1.5000000000000013</c:v>
                </c:pt>
                <c:pt idx="32">
                  <c:v>-1.4000000000000012</c:v>
                </c:pt>
                <c:pt idx="33">
                  <c:v>-1.8000000000000016</c:v>
                </c:pt>
                <c:pt idx="34">
                  <c:v>-1.5000000000000013</c:v>
                </c:pt>
                <c:pt idx="35">
                  <c:v>-1.4000000000000012</c:v>
                </c:pt>
                <c:pt idx="36">
                  <c:v>-1.6</c:v>
                </c:pt>
                <c:pt idx="37">
                  <c:v>-1.4</c:v>
                </c:pt>
                <c:pt idx="38">
                  <c:v>-1.9000000000000004</c:v>
                </c:pt>
                <c:pt idx="39">
                  <c:v>-1.2999999999999998</c:v>
                </c:pt>
                <c:pt idx="40">
                  <c:v>-1.8000000000000003</c:v>
                </c:pt>
                <c:pt idx="41">
                  <c:v>-1.8000000000000003</c:v>
                </c:pt>
                <c:pt idx="42">
                  <c:v>-1.7000000000000002</c:v>
                </c:pt>
                <c:pt idx="43">
                  <c:v>-1.5</c:v>
                </c:pt>
                <c:pt idx="44">
                  <c:v>-1.4</c:v>
                </c:pt>
                <c:pt idx="45">
                  <c:v>-1.1999999999999997</c:v>
                </c:pt>
                <c:pt idx="46">
                  <c:v>-1.2999999999999998</c:v>
                </c:pt>
                <c:pt idx="47">
                  <c:v>-2.1000000000000005</c:v>
                </c:pt>
                <c:pt idx="48">
                  <c:v>-1.6</c:v>
                </c:pt>
                <c:pt idx="49">
                  <c:v>-1.2999999999999998</c:v>
                </c:pt>
                <c:pt idx="50">
                  <c:v>-1.1999999999999997</c:v>
                </c:pt>
                <c:pt idx="51">
                  <c:v>-1.4</c:v>
                </c:pt>
                <c:pt idx="52">
                  <c:v>-1.1999999999999997</c:v>
                </c:pt>
                <c:pt idx="53">
                  <c:v>-1.5</c:v>
                </c:pt>
                <c:pt idx="54">
                  <c:v>-1.2999999999999998</c:v>
                </c:pt>
                <c:pt idx="55">
                  <c:v>-1.1999999999999997</c:v>
                </c:pt>
                <c:pt idx="56">
                  <c:v>-1.2999999999999998</c:v>
                </c:pt>
                <c:pt idx="57">
                  <c:v>-1.2000000000000011</c:v>
                </c:pt>
                <c:pt idx="58">
                  <c:v>-1.4</c:v>
                </c:pt>
                <c:pt idx="59">
                  <c:v>-1.0000000000000009</c:v>
                </c:pt>
                <c:pt idx="60">
                  <c:v>-1.6</c:v>
                </c:pt>
                <c:pt idx="61">
                  <c:v>-1.6</c:v>
                </c:pt>
                <c:pt idx="62">
                  <c:v>-2.2000000000000006</c:v>
                </c:pt>
                <c:pt idx="63">
                  <c:v>-1.1999999999999997</c:v>
                </c:pt>
                <c:pt idx="64">
                  <c:v>-1.5</c:v>
                </c:pt>
                <c:pt idx="65">
                  <c:v>-1.6</c:v>
                </c:pt>
                <c:pt idx="66">
                  <c:v>-1.2999999999999998</c:v>
                </c:pt>
                <c:pt idx="67">
                  <c:v>-1.0999999999999996</c:v>
                </c:pt>
                <c:pt idx="68">
                  <c:v>-1.0999999999999996</c:v>
                </c:pt>
                <c:pt idx="69">
                  <c:v>-1.5</c:v>
                </c:pt>
                <c:pt idx="70">
                  <c:v>-1.1999999999999997</c:v>
                </c:pt>
                <c:pt idx="71">
                  <c:v>-1.3000000000000012</c:v>
                </c:pt>
                <c:pt idx="72">
                  <c:v>-1.1999999999999997</c:v>
                </c:pt>
                <c:pt idx="73">
                  <c:v>-0.9000000000000008</c:v>
                </c:pt>
              </c:numCache>
            </c:numRef>
          </c:val>
          <c:extLst>
            <c:ext xmlns:c16="http://schemas.microsoft.com/office/drawing/2014/chart" uri="{C3380CC4-5D6E-409C-BE32-E72D297353CC}">
              <c16:uniqueId val="{00000007-D371-4245-BE1B-6344BAF3DE07}"/>
            </c:ext>
          </c:extLst>
        </c:ser>
        <c:dLbls>
          <c:dLblPos val="outEnd"/>
          <c:showLegendKey val="0"/>
          <c:showVal val="1"/>
          <c:showCatName val="0"/>
          <c:showSerName val="0"/>
          <c:showPercent val="0"/>
          <c:showBubbleSize val="0"/>
        </c:dLbls>
        <c:gapWidth val="150"/>
        <c:axId val="452060672"/>
        <c:axId val="450699264"/>
      </c:barChart>
      <c:scatterChart>
        <c:scatterStyle val="lineMarker"/>
        <c:varyColors val="0"/>
        <c:ser>
          <c:idx val="1"/>
          <c:order val="1"/>
          <c:tx>
            <c:strRef>
              <c:f>'市区町村別_ポテンシャル(数量)'!$B$79:$C$79</c:f>
              <c:strCache>
                <c:ptCount val="1"/>
                <c:pt idx="0">
                  <c:v>広域連合全体</c:v>
                </c:pt>
              </c:strCache>
            </c:strRef>
          </c:tx>
          <c:spPr>
            <a:ln w="28575">
              <a:solidFill>
                <a:srgbClr val="BE4B48"/>
              </a:solidFill>
            </a:ln>
          </c:spPr>
          <c:marker>
            <c:symbol val="none"/>
          </c:marker>
          <c:dLbls>
            <c:dLbl>
              <c:idx val="0"/>
              <c:layout>
                <c:manualLayout>
                  <c:x val="-0.12984565217391306"/>
                  <c:y val="-0.89620746855496281"/>
                </c:manualLayout>
              </c:layout>
              <c:tx>
                <c:rich>
                  <a:bodyPr/>
                  <a:lstStyle/>
                  <a:p>
                    <a:fld id="{965648BB-BB79-4C52-A043-32CE193CC202}" type="SERIESNAME">
                      <a:rPr lang="ja-JP" altLang="en-US"/>
                      <a:pPr/>
                      <a:t>[系列名]</a:t>
                    </a:fld>
                    <a:r>
                      <a:rPr lang="ja-JP" altLang="en-US" baseline="0"/>
                      <a:t>
</a:t>
                    </a:r>
                    <a:fld id="{3245C1DC-1368-46C2-9895-2DEA23F727C4}"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D371-4245-BE1B-6344BAF3DE0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'市区町村別_ポテンシャル(数量)'!$AK$5:$AK$78</c:f>
              <c:numCache>
                <c:formatCode>General</c:formatCode>
                <c:ptCount val="74"/>
                <c:pt idx="0">
                  <c:v>-1.5000000000000013</c:v>
                </c:pt>
                <c:pt idx="1">
                  <c:v>-1.5000000000000013</c:v>
                </c:pt>
                <c:pt idx="2">
                  <c:v>-1.5000000000000013</c:v>
                </c:pt>
                <c:pt idx="3">
                  <c:v>-1.5000000000000013</c:v>
                </c:pt>
                <c:pt idx="4">
                  <c:v>-1.5000000000000013</c:v>
                </c:pt>
                <c:pt idx="5">
                  <c:v>-1.5000000000000013</c:v>
                </c:pt>
                <c:pt idx="6">
                  <c:v>-1.5000000000000013</c:v>
                </c:pt>
                <c:pt idx="7">
                  <c:v>-1.5000000000000013</c:v>
                </c:pt>
                <c:pt idx="8">
                  <c:v>-1.5000000000000013</c:v>
                </c:pt>
                <c:pt idx="9">
                  <c:v>-1.5000000000000013</c:v>
                </c:pt>
                <c:pt idx="10">
                  <c:v>-1.5000000000000013</c:v>
                </c:pt>
                <c:pt idx="11">
                  <c:v>-1.5000000000000013</c:v>
                </c:pt>
                <c:pt idx="12">
                  <c:v>-1.5000000000000013</c:v>
                </c:pt>
                <c:pt idx="13">
                  <c:v>-1.5000000000000013</c:v>
                </c:pt>
                <c:pt idx="14">
                  <c:v>-1.5000000000000013</c:v>
                </c:pt>
                <c:pt idx="15">
                  <c:v>-1.5000000000000013</c:v>
                </c:pt>
                <c:pt idx="16">
                  <c:v>-1.5000000000000013</c:v>
                </c:pt>
                <c:pt idx="17">
                  <c:v>-1.5000000000000013</c:v>
                </c:pt>
                <c:pt idx="18">
                  <c:v>-1.5000000000000013</c:v>
                </c:pt>
                <c:pt idx="19">
                  <c:v>-1.5000000000000013</c:v>
                </c:pt>
                <c:pt idx="20">
                  <c:v>-1.5000000000000013</c:v>
                </c:pt>
                <c:pt idx="21">
                  <c:v>-1.5000000000000013</c:v>
                </c:pt>
                <c:pt idx="22">
                  <c:v>-1.5000000000000013</c:v>
                </c:pt>
                <c:pt idx="23">
                  <c:v>-1.5000000000000013</c:v>
                </c:pt>
                <c:pt idx="24">
                  <c:v>-1.5000000000000013</c:v>
                </c:pt>
                <c:pt idx="25">
                  <c:v>-1.5000000000000013</c:v>
                </c:pt>
                <c:pt idx="26">
                  <c:v>-1.5000000000000013</c:v>
                </c:pt>
                <c:pt idx="27">
                  <c:v>-1.5000000000000013</c:v>
                </c:pt>
                <c:pt idx="28">
                  <c:v>-1.5000000000000013</c:v>
                </c:pt>
                <c:pt idx="29">
                  <c:v>-1.5000000000000013</c:v>
                </c:pt>
                <c:pt idx="30">
                  <c:v>-1.5000000000000013</c:v>
                </c:pt>
                <c:pt idx="31">
                  <c:v>-1.5000000000000013</c:v>
                </c:pt>
                <c:pt idx="32">
                  <c:v>-1.5000000000000013</c:v>
                </c:pt>
                <c:pt idx="33">
                  <c:v>-1.5000000000000013</c:v>
                </c:pt>
                <c:pt idx="34">
                  <c:v>-1.5000000000000013</c:v>
                </c:pt>
                <c:pt idx="35">
                  <c:v>-1.5000000000000013</c:v>
                </c:pt>
                <c:pt idx="36">
                  <c:v>-1.5000000000000013</c:v>
                </c:pt>
                <c:pt idx="37">
                  <c:v>-1.5000000000000013</c:v>
                </c:pt>
                <c:pt idx="38">
                  <c:v>-1.5000000000000013</c:v>
                </c:pt>
                <c:pt idx="39">
                  <c:v>-1.5000000000000013</c:v>
                </c:pt>
                <c:pt idx="40">
                  <c:v>-1.5000000000000013</c:v>
                </c:pt>
                <c:pt idx="41">
                  <c:v>-1.5000000000000013</c:v>
                </c:pt>
                <c:pt idx="42">
                  <c:v>-1.5000000000000013</c:v>
                </c:pt>
                <c:pt idx="43">
                  <c:v>-1.5000000000000013</c:v>
                </c:pt>
                <c:pt idx="44">
                  <c:v>-1.5000000000000013</c:v>
                </c:pt>
                <c:pt idx="45">
                  <c:v>-1.5000000000000013</c:v>
                </c:pt>
                <c:pt idx="46">
                  <c:v>-1.5000000000000013</c:v>
                </c:pt>
                <c:pt idx="47">
                  <c:v>-1.5000000000000013</c:v>
                </c:pt>
                <c:pt idx="48">
                  <c:v>-1.5000000000000013</c:v>
                </c:pt>
                <c:pt idx="49">
                  <c:v>-1.5000000000000013</c:v>
                </c:pt>
                <c:pt idx="50">
                  <c:v>-1.5000000000000013</c:v>
                </c:pt>
                <c:pt idx="51">
                  <c:v>-1.5000000000000013</c:v>
                </c:pt>
                <c:pt idx="52">
                  <c:v>-1.5000000000000013</c:v>
                </c:pt>
                <c:pt idx="53">
                  <c:v>-1.5000000000000013</c:v>
                </c:pt>
                <c:pt idx="54">
                  <c:v>-1.5000000000000013</c:v>
                </c:pt>
                <c:pt idx="55">
                  <c:v>-1.5000000000000013</c:v>
                </c:pt>
                <c:pt idx="56">
                  <c:v>-1.5000000000000013</c:v>
                </c:pt>
                <c:pt idx="57">
                  <c:v>-1.5000000000000013</c:v>
                </c:pt>
                <c:pt idx="58">
                  <c:v>-1.5000000000000013</c:v>
                </c:pt>
                <c:pt idx="59">
                  <c:v>-1.5000000000000013</c:v>
                </c:pt>
                <c:pt idx="60">
                  <c:v>-1.5000000000000013</c:v>
                </c:pt>
                <c:pt idx="61">
                  <c:v>-1.5000000000000013</c:v>
                </c:pt>
                <c:pt idx="62">
                  <c:v>-1.5000000000000013</c:v>
                </c:pt>
                <c:pt idx="63">
                  <c:v>-1.5000000000000013</c:v>
                </c:pt>
                <c:pt idx="64">
                  <c:v>-1.5000000000000013</c:v>
                </c:pt>
                <c:pt idx="65">
                  <c:v>-1.5000000000000013</c:v>
                </c:pt>
                <c:pt idx="66">
                  <c:v>-1.5000000000000013</c:v>
                </c:pt>
                <c:pt idx="67">
                  <c:v>-1.5000000000000013</c:v>
                </c:pt>
                <c:pt idx="68">
                  <c:v>-1.5000000000000013</c:v>
                </c:pt>
                <c:pt idx="69">
                  <c:v>-1.5000000000000013</c:v>
                </c:pt>
                <c:pt idx="70">
                  <c:v>-1.5000000000000013</c:v>
                </c:pt>
                <c:pt idx="71">
                  <c:v>-1.5000000000000013</c:v>
                </c:pt>
                <c:pt idx="72">
                  <c:v>-1.5000000000000013</c:v>
                </c:pt>
                <c:pt idx="73">
                  <c:v>-1.5000000000000013</c:v>
                </c:pt>
              </c:numCache>
            </c:numRef>
          </c:xVal>
          <c:yVal>
            <c:numRef>
              <c:f>'市区町村別_ポテンシャル(数量)'!$AL$5:$AL$78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9-D371-4245-BE1B-6344BAF3DE07}"/>
            </c:ext>
          </c:extLst>
        </c:ser>
        <c:dLbls>
          <c:showLegendKey val="0"/>
          <c:showVal val="1"/>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low"/>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8977161835748786"/>
              <c:y val="3.5829206349206347E-2"/>
            </c:manualLayout>
          </c:layout>
          <c:overlay val="0"/>
        </c:title>
        <c:numFmt formatCode="#,##0.0_ ;[Red]\-#,##0.0\ "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General"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24</xdr:row>
      <xdr:rowOff>0</xdr:rowOff>
    </xdr:from>
    <xdr:to>
      <xdr:col>11</xdr:col>
      <xdr:colOff>626957</xdr:colOff>
      <xdr:row>59</xdr:row>
      <xdr:rowOff>199125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11</xdr:col>
      <xdr:colOff>627750</xdr:colOff>
      <xdr:row>57</xdr:row>
      <xdr:rowOff>195043</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118317</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356442</xdr:colOff>
      <xdr:row>75</xdr:row>
      <xdr:rowOff>84150</xdr:rowOff>
    </xdr:to>
    <xdr:graphicFrame macro="">
      <xdr:nvGraphicFramePr>
        <xdr:cNvPr id="4" name="グラフ 3">
          <a:extLst>
            <a:ext uri="{FF2B5EF4-FFF2-40B4-BE49-F238E27FC236}">
              <a16:creationId xmlns:a16="http://schemas.microsoft.com/office/drawing/2014/main" id="{F1DFF308-5123-4821-8DCE-F818C5C90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171141</xdr:rowOff>
    </xdr:to>
    <xdr:pic>
      <xdr:nvPicPr>
        <xdr:cNvPr id="5" name="図 4">
          <a:extLst>
            <a:ext uri="{FF2B5EF4-FFF2-40B4-BE49-F238E27FC236}">
              <a16:creationId xmlns:a16="http://schemas.microsoft.com/office/drawing/2014/main" id="{3BAC8885-5AB7-4A33-A215-2666B9767F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0"/>
        <a:stretch/>
      </xdr:blipFill>
      <xdr:spPr>
        <a:xfrm>
          <a:off x="1152525" y="3162300"/>
          <a:ext cx="7221600" cy="108010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993CCF51-2157-4225-B396-F5F95433F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1</xdr:rowOff>
    </xdr:to>
    <xdr:pic>
      <xdr:nvPicPr>
        <xdr:cNvPr id="5" name="図 4">
          <a:extLst>
            <a:ext uri="{FF2B5EF4-FFF2-40B4-BE49-F238E27FC236}">
              <a16:creationId xmlns:a16="http://schemas.microsoft.com/office/drawing/2014/main" id="{E1A8C80C-6A3D-4DAF-AF6F-1068BCDCC2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5"/>
        <a:stretch/>
      </xdr:blipFill>
      <xdr:spPr>
        <a:xfrm>
          <a:off x="1152525" y="3162300"/>
          <a:ext cx="7221600" cy="108013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39289</xdr:colOff>
      <xdr:row>17</xdr:row>
      <xdr:rowOff>42863</xdr:rowOff>
    </xdr:from>
    <xdr:to>
      <xdr:col>16</xdr:col>
      <xdr:colOff>484583</xdr:colOff>
      <xdr:row>19</xdr:row>
      <xdr:rowOff>147638</xdr:rowOff>
    </xdr:to>
    <xdr:sp macro="" textlink="">
      <xdr:nvSpPr>
        <xdr:cNvPr id="5" name="右矢印 4">
          <a:extLst>
            <a:ext uri="{FF2B5EF4-FFF2-40B4-BE49-F238E27FC236}">
              <a16:creationId xmlns:a16="http://schemas.microsoft.com/office/drawing/2014/main" id="{00000000-0008-0000-0F00-000005000000}"/>
            </a:ext>
          </a:extLst>
        </xdr:cNvPr>
        <xdr:cNvSpPr>
          <a:spLocks noChangeAspect="1"/>
        </xdr:cNvSpPr>
      </xdr:nvSpPr>
      <xdr:spPr>
        <a:xfrm>
          <a:off x="7783114" y="3405188"/>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84151</xdr:rowOff>
    </xdr:to>
    <xdr:graphicFrame macro="">
      <xdr:nvGraphicFramePr>
        <xdr:cNvPr id="5" name="グラフ 4">
          <a:extLst>
            <a:ext uri="{FF2B5EF4-FFF2-40B4-BE49-F238E27FC236}">
              <a16:creationId xmlns:a16="http://schemas.microsoft.com/office/drawing/2014/main" id="{2AC0B0D0-C1C9-49FD-B7DB-51F68178A1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64"/>
  <sheetViews>
    <sheetView showGridLines="0" tabSelected="1"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5" width="15.625" style="6" customWidth="1"/>
    <col min="16" max="16" width="3.625" style="6" customWidth="1"/>
    <col min="17" max="16384" width="7.625" style="6"/>
  </cols>
  <sheetData>
    <row r="1" spans="2:15" ht="16.5" customHeight="1">
      <c r="B1" s="4" t="s">
        <v>185</v>
      </c>
    </row>
    <row r="2" spans="2:15" s="4" customFormat="1" ht="16.5" customHeight="1" thickBot="1">
      <c r="B2" s="4" t="s">
        <v>186</v>
      </c>
    </row>
    <row r="3" spans="2:15" s="4" customFormat="1" ht="15.75" customHeight="1">
      <c r="B3" s="279"/>
      <c r="C3" s="280"/>
      <c r="D3" s="280"/>
      <c r="E3" s="280"/>
      <c r="F3" s="281"/>
      <c r="G3" s="299" t="s">
        <v>107</v>
      </c>
      <c r="H3" s="300"/>
      <c r="I3" s="300"/>
      <c r="J3" s="300"/>
      <c r="K3" s="300"/>
      <c r="L3" s="300"/>
      <c r="M3" s="301"/>
      <c r="N3" s="285" t="s">
        <v>57</v>
      </c>
      <c r="O3" s="286"/>
    </row>
    <row r="4" spans="2:15" s="4" customFormat="1" ht="15.75" customHeight="1">
      <c r="B4" s="282"/>
      <c r="C4" s="283"/>
      <c r="D4" s="283"/>
      <c r="E4" s="283"/>
      <c r="F4" s="284"/>
      <c r="G4" s="206" t="s">
        <v>108</v>
      </c>
      <c r="H4" s="206" t="s">
        <v>109</v>
      </c>
      <c r="I4" s="206" t="s">
        <v>110</v>
      </c>
      <c r="J4" s="206" t="s">
        <v>111</v>
      </c>
      <c r="K4" s="206" t="s">
        <v>112</v>
      </c>
      <c r="L4" s="206" t="s">
        <v>113</v>
      </c>
      <c r="M4" s="206" t="s">
        <v>114</v>
      </c>
      <c r="N4" s="65" t="s">
        <v>168</v>
      </c>
      <c r="O4" s="207" t="s">
        <v>158</v>
      </c>
    </row>
    <row r="5" spans="2:15" ht="15.75" customHeight="1">
      <c r="B5" s="66" t="s">
        <v>58</v>
      </c>
      <c r="C5" s="287" t="s">
        <v>123</v>
      </c>
      <c r="D5" s="288"/>
      <c r="E5" s="288"/>
      <c r="F5" s="289"/>
      <c r="G5" s="216">
        <v>618341861.68292999</v>
      </c>
      <c r="H5" s="216">
        <v>2179409705.92729</v>
      </c>
      <c r="I5" s="216">
        <v>91543103618.765396</v>
      </c>
      <c r="J5" s="216">
        <v>93765451860.689407</v>
      </c>
      <c r="K5" s="216">
        <v>56692303375.826202</v>
      </c>
      <c r="L5" s="216">
        <v>23692003977.500801</v>
      </c>
      <c r="M5" s="216">
        <v>6672346795.3294802</v>
      </c>
      <c r="N5" s="217">
        <v>275162961195.7215</v>
      </c>
      <c r="O5" s="67"/>
    </row>
    <row r="6" spans="2:15" ht="15.75" customHeight="1">
      <c r="B6" s="68" t="s">
        <v>59</v>
      </c>
      <c r="C6" s="290" t="s">
        <v>124</v>
      </c>
      <c r="D6" s="291"/>
      <c r="E6" s="291"/>
      <c r="F6" s="292"/>
      <c r="G6" s="218">
        <v>567109753.00753999</v>
      </c>
      <c r="H6" s="218">
        <v>1998400854.7406199</v>
      </c>
      <c r="I6" s="218">
        <v>83734822717.272598</v>
      </c>
      <c r="J6" s="218">
        <v>85102457920.990799</v>
      </c>
      <c r="K6" s="218">
        <v>50711843431.091202</v>
      </c>
      <c r="L6" s="218">
        <v>20830282767.0065</v>
      </c>
      <c r="M6" s="218">
        <v>5765394275.8058796</v>
      </c>
      <c r="N6" s="73">
        <v>248710311719.9151</v>
      </c>
      <c r="O6" s="219">
        <v>1</v>
      </c>
    </row>
    <row r="7" spans="2:15" ht="15.75" customHeight="1">
      <c r="B7" s="69" t="s">
        <v>60</v>
      </c>
      <c r="C7" s="276" t="s">
        <v>61</v>
      </c>
      <c r="D7" s="277"/>
      <c r="E7" s="277"/>
      <c r="F7" s="278"/>
      <c r="G7" s="218">
        <v>68105770.188580006</v>
      </c>
      <c r="H7" s="218">
        <v>248856197.9386</v>
      </c>
      <c r="I7" s="218">
        <v>12176404314.7955</v>
      </c>
      <c r="J7" s="218">
        <v>13455376878.056601</v>
      </c>
      <c r="K7" s="218">
        <v>9172287257.7209206</v>
      </c>
      <c r="L7" s="218">
        <v>4376871331.4818096</v>
      </c>
      <c r="M7" s="218">
        <v>1354417833.63152</v>
      </c>
      <c r="N7" s="73">
        <v>40852319583.81353</v>
      </c>
      <c r="O7" s="219">
        <v>0.16425663777792748</v>
      </c>
    </row>
    <row r="8" spans="2:15" ht="15.75" customHeight="1">
      <c r="B8" s="70" t="s">
        <v>62</v>
      </c>
      <c r="C8" s="276" t="s">
        <v>63</v>
      </c>
      <c r="D8" s="277"/>
      <c r="E8" s="277"/>
      <c r="F8" s="278"/>
      <c r="G8" s="220">
        <v>499003982.81896001</v>
      </c>
      <c r="H8" s="220">
        <v>1749544656.8020201</v>
      </c>
      <c r="I8" s="220">
        <v>71558418402.477005</v>
      </c>
      <c r="J8" s="220">
        <v>71647081042.934097</v>
      </c>
      <c r="K8" s="220">
        <v>41539556173.3703</v>
      </c>
      <c r="L8" s="220">
        <v>16453411435.5247</v>
      </c>
      <c r="M8" s="220">
        <v>4410976442.1743603</v>
      </c>
      <c r="N8" s="73">
        <v>207857992136.10144</v>
      </c>
      <c r="O8" s="219">
        <v>0.83574336222207202</v>
      </c>
    </row>
    <row r="9" spans="2:15" ht="15.75" customHeight="1">
      <c r="B9" s="69" t="s">
        <v>64</v>
      </c>
      <c r="C9" s="276" t="s">
        <v>65</v>
      </c>
      <c r="D9" s="277"/>
      <c r="E9" s="277"/>
      <c r="F9" s="278"/>
      <c r="G9" s="220">
        <v>79642496.822600007</v>
      </c>
      <c r="H9" s="220">
        <v>317823119.96482003</v>
      </c>
      <c r="I9" s="220">
        <v>11720692447.8881</v>
      </c>
      <c r="J9" s="220">
        <v>13126636828.524799</v>
      </c>
      <c r="K9" s="220">
        <v>8169851501.4872398</v>
      </c>
      <c r="L9" s="220">
        <v>3345998440.8031301</v>
      </c>
      <c r="M9" s="220">
        <v>833591176.22258997</v>
      </c>
      <c r="N9" s="221">
        <v>37594236011.713272</v>
      </c>
      <c r="O9" s="222">
        <v>0.15115672426984045</v>
      </c>
    </row>
    <row r="10" spans="2:15" ht="15.75" customHeight="1">
      <c r="B10" s="71" t="s">
        <v>66</v>
      </c>
      <c r="C10" s="293" t="s">
        <v>209</v>
      </c>
      <c r="D10" s="294"/>
      <c r="E10" s="294"/>
      <c r="F10" s="295"/>
      <c r="G10" s="223">
        <v>15843787.449999999</v>
      </c>
      <c r="H10" s="223">
        <v>69443417.885000005</v>
      </c>
      <c r="I10" s="223">
        <v>3275976150.3686399</v>
      </c>
      <c r="J10" s="223">
        <v>4029078479.6655598</v>
      </c>
      <c r="K10" s="223">
        <v>2553128226.2989202</v>
      </c>
      <c r="L10" s="223">
        <v>1034582795.788</v>
      </c>
      <c r="M10" s="223">
        <v>246075091.44999999</v>
      </c>
      <c r="N10" s="224">
        <v>11224127948.90612</v>
      </c>
      <c r="O10" s="225">
        <v>4.5129322830595626E-2</v>
      </c>
    </row>
    <row r="11" spans="2:15" ht="15.75" customHeight="1">
      <c r="B11" s="72" t="s">
        <v>67</v>
      </c>
      <c r="C11" s="296" t="s">
        <v>68</v>
      </c>
      <c r="D11" s="297"/>
      <c r="E11" s="297"/>
      <c r="F11" s="298"/>
      <c r="G11" s="226">
        <v>63798709.372599997</v>
      </c>
      <c r="H11" s="226">
        <v>248379702.07982001</v>
      </c>
      <c r="I11" s="226">
        <v>8444716297.5194597</v>
      </c>
      <c r="J11" s="226">
        <v>9097558348.8592796</v>
      </c>
      <c r="K11" s="226">
        <v>5616723275.1883202</v>
      </c>
      <c r="L11" s="226">
        <v>2311415645.01513</v>
      </c>
      <c r="M11" s="226">
        <v>587516084.77259004</v>
      </c>
      <c r="N11" s="227">
        <v>26370108062.807201</v>
      </c>
      <c r="O11" s="228">
        <v>0.10602740143924501</v>
      </c>
    </row>
    <row r="12" spans="2:15" ht="15.75" customHeight="1">
      <c r="B12" s="68" t="s">
        <v>69</v>
      </c>
      <c r="C12" s="276" t="s">
        <v>70</v>
      </c>
      <c r="D12" s="277"/>
      <c r="E12" s="277"/>
      <c r="F12" s="278"/>
      <c r="G12" s="229">
        <v>419361485.99636</v>
      </c>
      <c r="H12" s="229">
        <v>1431721536.8371999</v>
      </c>
      <c r="I12" s="229">
        <v>59837725954.588898</v>
      </c>
      <c r="J12" s="229">
        <v>58520444214.409302</v>
      </c>
      <c r="K12" s="229">
        <v>33369704671.882999</v>
      </c>
      <c r="L12" s="229">
        <v>13107412994.7215</v>
      </c>
      <c r="M12" s="229">
        <v>3577385265.9517698</v>
      </c>
      <c r="N12" s="217">
        <v>170263756124.38803</v>
      </c>
      <c r="O12" s="230">
        <v>0.68458663795223096</v>
      </c>
    </row>
    <row r="13" spans="2:15" ht="15.75" customHeight="1">
      <c r="B13" s="68" t="s">
        <v>71</v>
      </c>
      <c r="C13" s="276" t="s">
        <v>208</v>
      </c>
      <c r="D13" s="277"/>
      <c r="E13" s="277"/>
      <c r="F13" s="278"/>
      <c r="G13" s="216">
        <v>8873322.9000000004</v>
      </c>
      <c r="H13" s="216">
        <v>38803642.494999997</v>
      </c>
      <c r="I13" s="216">
        <v>1815370225.2585199</v>
      </c>
      <c r="J13" s="216">
        <v>2221535355.5423002</v>
      </c>
      <c r="K13" s="216">
        <v>1401809839.9735</v>
      </c>
      <c r="L13" s="216">
        <v>564170380.87479997</v>
      </c>
      <c r="M13" s="216">
        <v>132333814.552</v>
      </c>
      <c r="N13" s="73">
        <v>6182896581.5961199</v>
      </c>
      <c r="O13" s="74"/>
    </row>
    <row r="14" spans="2:15" ht="15.75" customHeight="1" thickBot="1">
      <c r="B14" s="68" t="s">
        <v>72</v>
      </c>
      <c r="C14" s="276" t="s">
        <v>125</v>
      </c>
      <c r="D14" s="277"/>
      <c r="E14" s="277"/>
      <c r="F14" s="278"/>
      <c r="G14" s="231">
        <v>0.46095816598259315</v>
      </c>
      <c r="H14" s="231">
        <v>0.43914819206621009</v>
      </c>
      <c r="I14" s="231">
        <v>0.50953487930841479</v>
      </c>
      <c r="J14" s="231">
        <v>0.50618350538000079</v>
      </c>
      <c r="K14" s="231">
        <v>0.5289017338101224</v>
      </c>
      <c r="L14" s="231">
        <v>0.56674156894229732</v>
      </c>
      <c r="M14" s="231">
        <v>0.61901839870477904</v>
      </c>
      <c r="N14" s="232">
        <v>0.52076626275919025</v>
      </c>
      <c r="O14" s="233"/>
    </row>
    <row r="15" spans="2:15" s="4" customFormat="1" ht="13.5" customHeight="1">
      <c r="B15" s="55" t="s">
        <v>231</v>
      </c>
      <c r="C15" s="8"/>
      <c r="D15" s="8"/>
      <c r="E15" s="8"/>
      <c r="F15" s="8"/>
      <c r="G15" s="8"/>
      <c r="H15" s="8"/>
      <c r="I15" s="8"/>
      <c r="J15" s="8"/>
      <c r="K15" s="8"/>
      <c r="L15" s="8"/>
      <c r="M15" s="8"/>
      <c r="N15" s="8"/>
      <c r="O15" s="8"/>
    </row>
    <row r="16" spans="2:15" s="4" customFormat="1" ht="13.5" customHeight="1">
      <c r="B16" s="59" t="s">
        <v>106</v>
      </c>
      <c r="C16" s="8"/>
      <c r="D16" s="8"/>
      <c r="E16" s="8"/>
      <c r="F16" s="8"/>
      <c r="G16" s="8"/>
      <c r="H16" s="8"/>
      <c r="I16" s="8"/>
      <c r="J16" s="8"/>
      <c r="K16" s="8"/>
      <c r="L16" s="8"/>
      <c r="M16" s="8"/>
      <c r="N16" s="8"/>
      <c r="O16" s="8"/>
    </row>
    <row r="17" spans="2:15" s="4" customFormat="1" ht="13.5" customHeight="1">
      <c r="B17" s="59" t="s">
        <v>229</v>
      </c>
      <c r="C17" s="8"/>
      <c r="D17" s="8"/>
      <c r="E17" s="8"/>
      <c r="F17" s="8"/>
      <c r="G17" s="8"/>
      <c r="H17" s="8"/>
      <c r="I17" s="8"/>
      <c r="J17" s="8"/>
      <c r="K17" s="8"/>
      <c r="L17" s="8"/>
      <c r="M17" s="8"/>
      <c r="N17" s="8"/>
      <c r="O17" s="8"/>
    </row>
    <row r="18" spans="2:15" s="4" customFormat="1" ht="13.5" customHeight="1">
      <c r="B18" s="60" t="s">
        <v>167</v>
      </c>
      <c r="C18" s="5"/>
      <c r="D18" s="5"/>
      <c r="E18" s="5"/>
      <c r="F18" s="5"/>
      <c r="G18" s="5"/>
      <c r="H18" s="5"/>
      <c r="I18" s="5"/>
      <c r="J18" s="5"/>
      <c r="K18" s="5"/>
      <c r="L18" s="5"/>
      <c r="M18" s="5"/>
      <c r="N18" s="5"/>
      <c r="O18" s="5"/>
    </row>
    <row r="19" spans="2:15" s="9" customFormat="1" ht="13.5" customHeight="1">
      <c r="B19" s="61" t="s">
        <v>203</v>
      </c>
      <c r="C19" s="10"/>
      <c r="D19" s="10"/>
      <c r="E19" s="10"/>
      <c r="F19" s="10"/>
      <c r="G19" s="10"/>
      <c r="H19" s="10"/>
      <c r="I19" s="10"/>
      <c r="J19" s="10"/>
      <c r="K19" s="10"/>
      <c r="L19" s="10"/>
      <c r="M19" s="10"/>
      <c r="N19" s="10"/>
      <c r="O19" s="11"/>
    </row>
    <row r="20" spans="2:15" s="9" customFormat="1" ht="13.5" customHeight="1">
      <c r="B20" s="61" t="s">
        <v>73</v>
      </c>
      <c r="G20" s="10"/>
      <c r="H20" s="10"/>
      <c r="I20" s="10"/>
      <c r="J20" s="10"/>
      <c r="K20" s="10"/>
      <c r="L20" s="10"/>
      <c r="M20" s="10"/>
      <c r="N20" s="10"/>
      <c r="O20" s="11"/>
    </row>
    <row r="21" spans="2:15" s="9" customFormat="1" ht="13.5" customHeight="1">
      <c r="B21" s="61"/>
      <c r="G21" s="10"/>
      <c r="H21" s="10"/>
      <c r="I21" s="10"/>
      <c r="J21" s="10"/>
      <c r="K21" s="10"/>
      <c r="L21" s="10"/>
      <c r="M21" s="10"/>
      <c r="N21" s="10"/>
      <c r="O21" s="11"/>
    </row>
    <row r="22" spans="2:15" s="12" customFormat="1" ht="13.5" customHeight="1"/>
    <row r="23" spans="2:15" s="9" customFormat="1" ht="16.5" customHeight="1">
      <c r="B23" s="4" t="s">
        <v>187</v>
      </c>
      <c r="C23" s="13"/>
      <c r="D23" s="13"/>
      <c r="E23" s="13"/>
      <c r="F23" s="13"/>
      <c r="G23" s="13"/>
      <c r="H23" s="13"/>
      <c r="I23" s="13"/>
      <c r="J23" s="13"/>
      <c r="K23" s="13"/>
      <c r="L23" s="13"/>
      <c r="M23" s="13"/>
      <c r="N23" s="13"/>
      <c r="O23" s="14"/>
    </row>
    <row r="24" spans="2:15" s="9" customFormat="1" ht="16.5" customHeight="1">
      <c r="B24" s="4" t="s">
        <v>186</v>
      </c>
      <c r="C24" s="15"/>
      <c r="D24" s="15"/>
      <c r="E24" s="15"/>
      <c r="F24" s="15"/>
      <c r="G24" s="15"/>
      <c r="H24" s="15"/>
      <c r="I24" s="15"/>
      <c r="J24" s="15"/>
      <c r="K24" s="15"/>
      <c r="L24" s="15"/>
      <c r="M24" s="15"/>
      <c r="N24" s="15"/>
      <c r="O24" s="16"/>
    </row>
    <row r="25" spans="2:15" s="9" customFormat="1" ht="15.75" customHeight="1">
      <c r="B25" s="17"/>
      <c r="C25" s="5"/>
      <c r="D25" s="5"/>
      <c r="E25" s="5"/>
      <c r="F25" s="5"/>
      <c r="G25" s="5"/>
      <c r="H25" s="5"/>
      <c r="I25" s="5"/>
      <c r="J25" s="5"/>
      <c r="K25" s="5"/>
      <c r="L25" s="5"/>
      <c r="M25" s="5"/>
      <c r="N25" s="5"/>
      <c r="O25" s="5"/>
    </row>
    <row r="26" spans="2:15" s="9" customFormat="1" ht="15.75" customHeight="1">
      <c r="B26" s="5"/>
      <c r="C26" s="6"/>
      <c r="D26" s="6"/>
      <c r="E26" s="6"/>
      <c r="F26" s="6"/>
      <c r="G26" s="6"/>
      <c r="H26" s="6"/>
      <c r="I26" s="6"/>
      <c r="J26" s="6"/>
      <c r="K26" s="6"/>
      <c r="L26" s="6"/>
      <c r="M26" s="6"/>
      <c r="N26" s="6"/>
      <c r="O26" s="6"/>
    </row>
    <row r="27" spans="2:15" s="9" customFormat="1" ht="15.75" customHeight="1">
      <c r="B27" s="5"/>
      <c r="C27" s="6"/>
      <c r="D27" s="6"/>
      <c r="E27" s="6"/>
      <c r="F27" s="6"/>
      <c r="G27" s="6"/>
      <c r="H27" s="6"/>
      <c r="I27" s="6"/>
      <c r="J27" s="6"/>
      <c r="K27" s="6"/>
      <c r="L27" s="6"/>
      <c r="M27" s="6"/>
      <c r="N27" s="6"/>
      <c r="O27" s="6"/>
    </row>
    <row r="28" spans="2:15" s="9" customFormat="1" ht="15.75" customHeight="1">
      <c r="B28" s="5"/>
      <c r="C28" s="6"/>
      <c r="D28" s="6"/>
      <c r="E28" s="6"/>
      <c r="F28" s="6"/>
      <c r="G28" s="6"/>
      <c r="H28" s="6"/>
      <c r="I28" s="6"/>
      <c r="J28" s="6"/>
      <c r="K28" s="6"/>
      <c r="L28" s="6"/>
      <c r="M28" s="6"/>
      <c r="N28" s="6"/>
      <c r="O28" s="6"/>
    </row>
    <row r="29" spans="2:15" s="9" customFormat="1" ht="15.75" customHeight="1">
      <c r="B29" s="5"/>
      <c r="C29" s="6"/>
      <c r="D29" s="6"/>
      <c r="E29" s="6"/>
      <c r="F29" s="6"/>
      <c r="G29" s="6"/>
      <c r="H29" s="6"/>
      <c r="I29" s="6"/>
      <c r="J29" s="6"/>
      <c r="K29" s="6"/>
      <c r="L29" s="6"/>
      <c r="M29" s="6"/>
      <c r="N29" s="6"/>
      <c r="O29" s="6"/>
    </row>
    <row r="30" spans="2:15" s="9" customFormat="1" ht="15.75" customHeight="1">
      <c r="B30" s="5"/>
      <c r="C30" s="6"/>
      <c r="D30" s="6"/>
      <c r="E30" s="6"/>
      <c r="F30" s="6"/>
      <c r="G30" s="6"/>
      <c r="H30" s="6"/>
      <c r="I30" s="6"/>
      <c r="J30" s="6"/>
      <c r="K30" s="6"/>
      <c r="L30" s="6"/>
      <c r="M30" s="6"/>
      <c r="N30" s="6"/>
      <c r="O30" s="6"/>
    </row>
    <row r="31" spans="2:15" s="9" customFormat="1" ht="15.75" customHeight="1">
      <c r="B31" s="5"/>
      <c r="C31" s="6"/>
      <c r="D31" s="6"/>
      <c r="E31" s="6"/>
      <c r="F31" s="6"/>
      <c r="G31" s="6"/>
      <c r="H31" s="6"/>
      <c r="I31" s="6"/>
      <c r="J31" s="6"/>
      <c r="K31" s="6"/>
      <c r="L31" s="6"/>
      <c r="M31" s="6"/>
      <c r="N31" s="6"/>
      <c r="O31" s="6"/>
    </row>
    <row r="32" spans="2:15" s="9" customFormat="1" ht="15.75" customHeight="1">
      <c r="B32" s="5"/>
      <c r="C32" s="6"/>
      <c r="D32" s="6"/>
      <c r="E32" s="6"/>
      <c r="F32" s="6"/>
      <c r="G32" s="6"/>
      <c r="H32" s="6"/>
      <c r="I32" s="6"/>
      <c r="J32" s="6"/>
      <c r="K32" s="6"/>
      <c r="L32" s="6"/>
      <c r="M32" s="6"/>
      <c r="N32" s="6"/>
      <c r="O32" s="6"/>
    </row>
    <row r="33" spans="2:15" s="9" customFormat="1" ht="15.75" customHeight="1">
      <c r="B33" s="5"/>
      <c r="C33" s="6"/>
      <c r="D33" s="6"/>
      <c r="E33" s="6"/>
      <c r="F33" s="6"/>
      <c r="G33" s="6"/>
      <c r="H33" s="6"/>
      <c r="I33" s="6"/>
      <c r="J33" s="6"/>
      <c r="K33" s="6"/>
      <c r="L33" s="6"/>
      <c r="M33" s="6"/>
      <c r="N33" s="6"/>
      <c r="O33" s="6"/>
    </row>
    <row r="34" spans="2:15" s="9" customFormat="1" ht="15.75" customHeight="1">
      <c r="B34" s="6"/>
      <c r="C34" s="6"/>
      <c r="D34" s="6"/>
      <c r="E34" s="6"/>
      <c r="F34" s="6"/>
      <c r="G34" s="6"/>
      <c r="H34" s="6"/>
      <c r="I34" s="6"/>
      <c r="J34" s="6"/>
      <c r="K34" s="6"/>
      <c r="L34" s="6"/>
      <c r="M34" s="6"/>
      <c r="N34" s="6"/>
      <c r="O34" s="6"/>
    </row>
    <row r="35" spans="2:15" s="9" customFormat="1" ht="15.75" customHeight="1">
      <c r="B35" s="6"/>
      <c r="C35" s="6"/>
      <c r="D35" s="6"/>
      <c r="E35" s="6"/>
      <c r="F35" s="6"/>
      <c r="G35" s="6"/>
      <c r="H35" s="6"/>
      <c r="I35" s="6"/>
      <c r="J35" s="6"/>
      <c r="K35" s="6"/>
      <c r="L35" s="6"/>
      <c r="M35" s="6"/>
      <c r="N35" s="6"/>
      <c r="O35" s="6"/>
    </row>
    <row r="36" spans="2:15" s="4" customFormat="1" ht="15.75" customHeight="1">
      <c r="B36" s="6"/>
      <c r="C36" s="6"/>
      <c r="D36" s="6"/>
      <c r="E36" s="6"/>
      <c r="F36" s="6"/>
      <c r="G36" s="6"/>
      <c r="H36" s="6"/>
      <c r="I36" s="6"/>
      <c r="J36" s="6"/>
      <c r="K36" s="6"/>
      <c r="L36" s="6"/>
      <c r="M36" s="6"/>
      <c r="N36" s="6"/>
      <c r="O36" s="6"/>
    </row>
    <row r="37" spans="2:15" s="4" customFormat="1" ht="15.75" customHeight="1">
      <c r="B37" s="6"/>
      <c r="C37" s="6"/>
      <c r="D37" s="6"/>
      <c r="E37" s="6"/>
      <c r="F37" s="6"/>
      <c r="G37" s="6"/>
      <c r="H37" s="6"/>
      <c r="I37" s="6"/>
      <c r="J37" s="6"/>
      <c r="K37" s="6"/>
      <c r="L37" s="6"/>
      <c r="M37" s="6"/>
      <c r="N37" s="6"/>
      <c r="O37" s="6"/>
    </row>
    <row r="38" spans="2:15" s="4" customFormat="1" ht="15.75" customHeight="1">
      <c r="B38" s="6"/>
      <c r="C38" s="6"/>
      <c r="D38" s="6"/>
      <c r="E38" s="6"/>
      <c r="F38" s="6"/>
      <c r="G38" s="6"/>
      <c r="H38" s="6"/>
      <c r="I38" s="6"/>
      <c r="J38" s="6"/>
      <c r="K38" s="6"/>
      <c r="L38" s="6"/>
      <c r="M38" s="6"/>
      <c r="N38" s="6"/>
      <c r="O38" s="6"/>
    </row>
    <row r="39" spans="2:15" s="4" customFormat="1" ht="15.75" customHeight="1">
      <c r="B39" s="5"/>
      <c r="C39" s="6"/>
      <c r="D39" s="6"/>
      <c r="E39" s="6"/>
      <c r="F39" s="6"/>
      <c r="G39" s="6"/>
      <c r="H39" s="6"/>
      <c r="I39" s="6"/>
      <c r="J39" s="6"/>
      <c r="K39" s="6"/>
      <c r="L39" s="6"/>
      <c r="M39" s="6"/>
      <c r="N39" s="6"/>
      <c r="O39" s="6"/>
    </row>
    <row r="40" spans="2:15" s="4" customFormat="1" ht="15.75" customHeight="1">
      <c r="B40" s="5"/>
      <c r="C40" s="6"/>
      <c r="D40" s="6"/>
      <c r="E40" s="6"/>
      <c r="F40" s="6"/>
      <c r="G40" s="6"/>
      <c r="H40" s="6"/>
      <c r="I40" s="6"/>
      <c r="J40" s="6"/>
      <c r="K40" s="6"/>
      <c r="L40" s="6"/>
      <c r="M40" s="6"/>
      <c r="N40" s="6"/>
      <c r="O40" s="6"/>
    </row>
    <row r="41" spans="2:15" s="9" customFormat="1" ht="15.75" customHeight="1">
      <c r="B41" s="5"/>
      <c r="C41" s="6"/>
      <c r="D41" s="6"/>
      <c r="E41" s="6"/>
      <c r="F41" s="6"/>
      <c r="G41" s="6"/>
      <c r="H41" s="6"/>
      <c r="I41" s="6"/>
      <c r="J41" s="6"/>
      <c r="K41" s="6"/>
      <c r="L41" s="6"/>
      <c r="M41" s="6"/>
      <c r="N41" s="6"/>
      <c r="O41" s="6"/>
    </row>
    <row r="42" spans="2:15" s="9" customFormat="1" ht="15.75" customHeight="1">
      <c r="B42" s="5"/>
      <c r="C42" s="6"/>
      <c r="D42" s="6"/>
      <c r="E42" s="6"/>
      <c r="F42" s="6"/>
      <c r="G42" s="6"/>
      <c r="H42" s="6"/>
      <c r="I42" s="6"/>
      <c r="J42" s="6"/>
      <c r="K42" s="6"/>
      <c r="L42" s="6"/>
      <c r="M42" s="6"/>
      <c r="N42" s="6"/>
      <c r="O42" s="6"/>
    </row>
    <row r="43" spans="2:15" s="12" customFormat="1" ht="15.75" customHeight="1">
      <c r="B43" s="6"/>
      <c r="C43" s="6"/>
      <c r="D43" s="6"/>
      <c r="E43" s="6"/>
      <c r="F43" s="6"/>
      <c r="G43" s="6"/>
      <c r="H43" s="6"/>
      <c r="I43" s="6"/>
      <c r="J43" s="6"/>
      <c r="K43" s="6"/>
      <c r="L43" s="6"/>
      <c r="M43" s="6"/>
      <c r="N43" s="6"/>
      <c r="O43" s="6"/>
    </row>
    <row r="44" spans="2:15" s="12" customFormat="1" ht="15.75" customHeight="1">
      <c r="B44" s="5"/>
      <c r="C44" s="6"/>
      <c r="D44" s="6"/>
      <c r="E44" s="6"/>
      <c r="F44" s="6"/>
      <c r="G44" s="6"/>
      <c r="H44" s="6"/>
      <c r="I44" s="6"/>
      <c r="J44" s="6"/>
      <c r="K44" s="6"/>
      <c r="L44" s="6"/>
      <c r="M44" s="6"/>
      <c r="N44" s="6"/>
      <c r="O44" s="6"/>
    </row>
    <row r="45" spans="2:15" s="9" customFormat="1" ht="15.75" customHeight="1">
      <c r="B45" s="5"/>
      <c r="C45" s="6"/>
      <c r="D45" s="6"/>
      <c r="E45" s="6"/>
      <c r="F45" s="6"/>
      <c r="G45" s="6"/>
      <c r="H45" s="6"/>
      <c r="I45" s="6"/>
      <c r="J45" s="6"/>
      <c r="K45" s="6"/>
      <c r="L45" s="6"/>
      <c r="M45" s="6"/>
      <c r="N45" s="6"/>
      <c r="O45" s="6"/>
    </row>
    <row r="46" spans="2:15" s="9" customFormat="1" ht="15.75" customHeight="1">
      <c r="B46" s="5"/>
      <c r="C46" s="6"/>
      <c r="D46" s="6"/>
      <c r="E46" s="6"/>
      <c r="F46" s="6"/>
      <c r="G46" s="6"/>
      <c r="H46" s="6"/>
      <c r="I46" s="6"/>
      <c r="J46" s="6"/>
      <c r="K46" s="6"/>
      <c r="L46" s="6"/>
      <c r="M46" s="6"/>
      <c r="N46" s="6"/>
      <c r="O46" s="6"/>
    </row>
    <row r="47" spans="2:15"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7" spans="2:15" s="4" customFormat="1" ht="15.75" customHeight="1">
      <c r="B57" s="7"/>
      <c r="C57" s="8"/>
      <c r="D57" s="8"/>
      <c r="E57" s="8"/>
      <c r="F57" s="8"/>
      <c r="G57" s="8"/>
      <c r="H57" s="8"/>
      <c r="I57" s="8"/>
      <c r="J57" s="8"/>
      <c r="K57" s="8"/>
      <c r="L57" s="8"/>
      <c r="M57" s="8"/>
      <c r="N57" s="8"/>
      <c r="O57" s="8"/>
    </row>
    <row r="58" spans="2:15" s="4" customFormat="1" ht="15.75" customHeight="1">
      <c r="B58" s="7"/>
      <c r="C58" s="8"/>
      <c r="D58" s="8"/>
      <c r="E58" s="8"/>
      <c r="F58" s="8"/>
      <c r="G58" s="8"/>
      <c r="H58" s="8"/>
      <c r="I58" s="8"/>
      <c r="J58" s="8"/>
      <c r="K58" s="8"/>
      <c r="L58" s="8"/>
      <c r="M58" s="8"/>
      <c r="N58" s="8"/>
      <c r="O58" s="8"/>
    </row>
    <row r="59" spans="2:15" s="4" customFormat="1" ht="15.75" customHeight="1">
      <c r="B59" s="7"/>
      <c r="C59" s="8"/>
      <c r="D59" s="8"/>
      <c r="E59" s="8"/>
      <c r="F59" s="8"/>
      <c r="G59" s="8"/>
      <c r="H59" s="8"/>
      <c r="I59" s="8"/>
      <c r="J59" s="8"/>
      <c r="K59" s="8"/>
      <c r="L59" s="8"/>
      <c r="M59" s="8"/>
      <c r="N59" s="8"/>
      <c r="O59" s="8"/>
    </row>
    <row r="60" spans="2:15" s="4" customFormat="1" ht="15.75" customHeight="1">
      <c r="B60" s="7"/>
      <c r="C60" s="8"/>
      <c r="D60" s="8"/>
      <c r="E60" s="8"/>
      <c r="F60" s="8"/>
      <c r="G60" s="8"/>
      <c r="H60" s="8"/>
      <c r="I60" s="8"/>
      <c r="J60" s="8"/>
      <c r="K60" s="8"/>
      <c r="L60" s="8"/>
      <c r="M60" s="8"/>
      <c r="N60" s="8"/>
      <c r="O60" s="8"/>
    </row>
    <row r="61" spans="2:15" s="4" customFormat="1" ht="13.5" customHeight="1">
      <c r="B61" s="55" t="s">
        <v>231</v>
      </c>
      <c r="C61" s="8"/>
      <c r="D61" s="8"/>
      <c r="E61" s="8"/>
      <c r="F61" s="8"/>
      <c r="G61" s="8"/>
      <c r="H61" s="8"/>
      <c r="I61" s="8"/>
      <c r="J61" s="8"/>
      <c r="K61" s="8"/>
      <c r="L61" s="8"/>
      <c r="M61" s="8"/>
      <c r="N61" s="8"/>
      <c r="O61" s="8"/>
    </row>
    <row r="62" spans="2:15" s="4" customFormat="1" ht="13.5" customHeight="1">
      <c r="B62" s="59" t="s">
        <v>106</v>
      </c>
      <c r="C62" s="8"/>
      <c r="D62" s="8"/>
      <c r="E62" s="8"/>
      <c r="F62" s="8"/>
      <c r="G62" s="8"/>
      <c r="H62" s="8"/>
      <c r="I62" s="8"/>
      <c r="J62" s="8"/>
      <c r="K62" s="8"/>
      <c r="L62" s="8"/>
      <c r="M62" s="8"/>
      <c r="N62" s="8"/>
      <c r="O62" s="8"/>
    </row>
    <row r="63" spans="2:15" s="4" customFormat="1" ht="13.5" customHeight="1">
      <c r="B63" s="59" t="s">
        <v>229</v>
      </c>
      <c r="C63" s="8"/>
      <c r="D63" s="8"/>
      <c r="E63" s="8"/>
      <c r="F63" s="8"/>
      <c r="G63" s="8"/>
      <c r="H63" s="8"/>
      <c r="I63" s="8"/>
      <c r="J63" s="8"/>
      <c r="K63" s="8"/>
      <c r="L63" s="8"/>
      <c r="M63" s="8"/>
      <c r="N63" s="8"/>
      <c r="O63" s="8"/>
    </row>
    <row r="64" spans="2:15" s="4" customFormat="1" ht="13.5" customHeight="1">
      <c r="B64" s="62" t="s">
        <v>134</v>
      </c>
      <c r="C64" s="5"/>
      <c r="D64" s="5"/>
      <c r="E64" s="5"/>
      <c r="F64" s="5"/>
      <c r="G64" s="5"/>
      <c r="H64" s="5"/>
      <c r="I64" s="5"/>
      <c r="J64" s="5"/>
      <c r="K64" s="5"/>
      <c r="L64" s="5"/>
      <c r="M64" s="5"/>
      <c r="N64" s="5"/>
      <c r="O64" s="5"/>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B1:R51"/>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3" width="8.625" style="6" customWidth="1"/>
    <col min="4" max="4" width="9.875" style="6" customWidth="1"/>
    <col min="5" max="5" width="9.125" style="6" customWidth="1"/>
    <col min="6" max="6" width="6.625" style="6" customWidth="1"/>
    <col min="7" max="8" width="9.125" style="6" customWidth="1"/>
    <col min="9" max="9" width="6.625" style="6" customWidth="1"/>
    <col min="10" max="11" width="9.5" style="6" customWidth="1"/>
    <col min="12" max="12" width="6.625" style="6" customWidth="1"/>
    <col min="13" max="14" width="9.125" style="6" customWidth="1"/>
    <col min="15" max="15" width="6.625" style="6" customWidth="1"/>
    <col min="16" max="16" width="7.625" style="6" customWidth="1"/>
    <col min="17" max="17" width="2.625" style="6" customWidth="1"/>
    <col min="18" max="18" width="7.625" style="6" customWidth="1"/>
    <col min="19" max="16384" width="7.625" style="6"/>
  </cols>
  <sheetData>
    <row r="1" spans="2:18" s="4" customFormat="1" ht="16.5" customHeight="1">
      <c r="B1" s="4" t="s">
        <v>199</v>
      </c>
      <c r="C1" s="13"/>
      <c r="D1" s="13"/>
      <c r="E1" s="13"/>
      <c r="F1" s="11"/>
      <c r="G1" s="32"/>
      <c r="H1" s="11"/>
      <c r="I1" s="11"/>
      <c r="J1" s="11"/>
      <c r="K1" s="11"/>
      <c r="L1" s="11"/>
      <c r="M1" s="11"/>
      <c r="N1" s="11"/>
      <c r="O1" s="9"/>
      <c r="P1" s="9"/>
      <c r="Q1" s="9"/>
      <c r="R1" s="9"/>
    </row>
    <row r="2" spans="2:18" s="4" customFormat="1" ht="16.5" customHeight="1">
      <c r="B2" s="4" t="s">
        <v>166</v>
      </c>
      <c r="C2" s="13"/>
      <c r="D2" s="13"/>
      <c r="E2" s="13"/>
      <c r="F2" s="11"/>
      <c r="G2" s="32"/>
      <c r="H2" s="11"/>
      <c r="I2" s="11"/>
      <c r="J2" s="11"/>
      <c r="K2" s="11"/>
      <c r="L2" s="11"/>
      <c r="M2" s="11"/>
      <c r="N2" s="11"/>
      <c r="O2" s="9"/>
      <c r="P2" s="9"/>
      <c r="Q2" s="9"/>
      <c r="R2" s="9"/>
    </row>
    <row r="3" spans="2:18" s="4" customFormat="1" ht="15.75" customHeight="1">
      <c r="B3" s="201" t="s">
        <v>131</v>
      </c>
      <c r="C3" s="118"/>
      <c r="D3" s="118"/>
      <c r="E3" s="352">
        <v>275162961.19572133</v>
      </c>
      <c r="F3" s="352"/>
      <c r="G3" s="119"/>
      <c r="H3" s="119"/>
      <c r="I3" s="119"/>
      <c r="J3" s="119"/>
      <c r="K3" s="119"/>
      <c r="L3" s="120"/>
      <c r="M3" s="120"/>
      <c r="N3" s="120"/>
      <c r="O3" s="120"/>
      <c r="P3" s="125" t="s">
        <v>80</v>
      </c>
      <c r="Q3" s="9"/>
      <c r="R3" s="9"/>
    </row>
    <row r="4" spans="2:18" s="4" customFormat="1" ht="15.75" customHeight="1">
      <c r="B4" s="121"/>
      <c r="C4" s="201" t="s">
        <v>162</v>
      </c>
      <c r="D4" s="118"/>
      <c r="E4" s="353">
        <v>248710311.71991485</v>
      </c>
      <c r="F4" s="353"/>
      <c r="G4" s="122"/>
      <c r="H4" s="123"/>
      <c r="I4" s="118"/>
      <c r="J4" s="118"/>
      <c r="K4" s="118"/>
      <c r="L4" s="118"/>
      <c r="M4" s="118"/>
      <c r="N4" s="124"/>
      <c r="O4" s="125"/>
      <c r="P4" s="1"/>
      <c r="Q4" s="9"/>
      <c r="R4" s="9"/>
    </row>
    <row r="5" spans="2:18" ht="15.75" customHeight="1">
      <c r="B5" s="121"/>
      <c r="C5" s="126"/>
      <c r="D5" s="127"/>
      <c r="E5" s="127"/>
      <c r="F5" s="127"/>
      <c r="G5" s="128"/>
      <c r="H5" s="128"/>
      <c r="I5" s="128"/>
      <c r="J5" s="128"/>
      <c r="K5" s="128"/>
      <c r="L5" s="128"/>
      <c r="M5" s="128"/>
      <c r="N5" s="128"/>
      <c r="O5" s="129"/>
      <c r="P5" s="1"/>
      <c r="Q5" s="9"/>
      <c r="R5" s="9"/>
    </row>
    <row r="6" spans="2:18" ht="15.75" customHeight="1">
      <c r="B6" s="121"/>
      <c r="C6" s="126"/>
      <c r="D6" s="350" t="s">
        <v>115</v>
      </c>
      <c r="E6" s="351"/>
      <c r="F6" s="130"/>
      <c r="G6" s="128"/>
      <c r="H6" s="128"/>
      <c r="I6" s="128"/>
      <c r="J6" s="128"/>
      <c r="K6" s="128"/>
      <c r="L6" s="131"/>
      <c r="M6" s="128"/>
      <c r="N6" s="128"/>
      <c r="O6" s="129"/>
      <c r="P6" s="1"/>
      <c r="Q6" s="9"/>
      <c r="R6" s="9"/>
    </row>
    <row r="7" spans="2:18" ht="15.75" customHeight="1">
      <c r="B7" s="121"/>
      <c r="C7" s="126"/>
      <c r="D7" s="354">
        <v>40852319.583813623</v>
      </c>
      <c r="E7" s="355"/>
      <c r="F7" s="132">
        <v>0.16425663777792801</v>
      </c>
      <c r="G7" s="128"/>
      <c r="H7" s="128"/>
      <c r="I7" s="128"/>
      <c r="J7" s="128"/>
      <c r="K7" s="128"/>
      <c r="L7" s="131"/>
      <c r="M7" s="127"/>
      <c r="N7" s="127"/>
      <c r="O7" s="129"/>
      <c r="P7" s="1"/>
      <c r="Q7" s="9"/>
      <c r="R7" s="9"/>
    </row>
    <row r="8" spans="2:18" ht="15.75" customHeight="1">
      <c r="B8" s="121"/>
      <c r="C8" s="126"/>
      <c r="D8" s="126"/>
      <c r="E8" s="129"/>
      <c r="F8" s="127"/>
      <c r="G8" s="356" t="s">
        <v>218</v>
      </c>
      <c r="H8" s="357"/>
      <c r="I8" s="133"/>
      <c r="J8" s="356" t="s">
        <v>220</v>
      </c>
      <c r="K8" s="357"/>
      <c r="L8" s="133"/>
      <c r="M8" s="360" t="s">
        <v>61</v>
      </c>
      <c r="N8" s="361"/>
      <c r="O8" s="129"/>
      <c r="P8" s="1"/>
      <c r="Q8" s="9"/>
      <c r="R8" s="9"/>
    </row>
    <row r="9" spans="2:18" ht="15.75" customHeight="1">
      <c r="B9" s="121"/>
      <c r="C9" s="126"/>
      <c r="D9" s="126"/>
      <c r="E9" s="129"/>
      <c r="F9" s="127"/>
      <c r="G9" s="358"/>
      <c r="H9" s="359"/>
      <c r="I9" s="128"/>
      <c r="J9" s="358"/>
      <c r="K9" s="359"/>
      <c r="L9" s="128"/>
      <c r="M9" s="362" t="s">
        <v>222</v>
      </c>
      <c r="N9" s="363"/>
      <c r="O9" s="129"/>
      <c r="P9" s="1"/>
      <c r="Q9" s="9"/>
      <c r="R9" s="9"/>
    </row>
    <row r="10" spans="2:18" ht="15.75" customHeight="1">
      <c r="B10" s="121"/>
      <c r="C10" s="126"/>
      <c r="D10" s="364" t="s">
        <v>116</v>
      </c>
      <c r="E10" s="365"/>
      <c r="F10" s="127"/>
      <c r="G10" s="358"/>
      <c r="H10" s="359"/>
      <c r="I10" s="128"/>
      <c r="J10" s="354">
        <v>11224127.94890612</v>
      </c>
      <c r="K10" s="355"/>
      <c r="L10" s="130">
        <v>4.5129322830595675E-2</v>
      </c>
      <c r="M10" s="366">
        <v>6182896.5815961212</v>
      </c>
      <c r="N10" s="367"/>
      <c r="O10" s="129"/>
      <c r="P10" s="1"/>
      <c r="Q10" s="9"/>
      <c r="R10" s="9"/>
    </row>
    <row r="11" spans="2:18" ht="15.75" customHeight="1">
      <c r="B11" s="121"/>
      <c r="C11" s="126"/>
      <c r="D11" s="368">
        <v>207857992.13610089</v>
      </c>
      <c r="E11" s="369"/>
      <c r="F11" s="130">
        <v>0.83574336222207057</v>
      </c>
      <c r="G11" s="368">
        <v>37594236.011713289</v>
      </c>
      <c r="H11" s="369"/>
      <c r="I11" s="134">
        <v>0.15115672426984064</v>
      </c>
      <c r="J11" s="356" t="s">
        <v>221</v>
      </c>
      <c r="K11" s="357"/>
      <c r="L11" s="133"/>
      <c r="M11" s="135"/>
      <c r="N11" s="127"/>
      <c r="O11" s="129"/>
      <c r="P11" s="1"/>
      <c r="Q11" s="9"/>
      <c r="R11" s="9"/>
    </row>
    <row r="12" spans="2:18" ht="15.75" customHeight="1">
      <c r="B12" s="121"/>
      <c r="C12" s="126"/>
      <c r="D12" s="136"/>
      <c r="E12" s="134"/>
      <c r="F12" s="127"/>
      <c r="G12" s="137"/>
      <c r="H12" s="138"/>
      <c r="I12" s="134"/>
      <c r="J12" s="358"/>
      <c r="K12" s="359"/>
      <c r="L12" s="128"/>
      <c r="M12" s="135"/>
      <c r="N12" s="127"/>
      <c r="O12" s="129"/>
      <c r="P12" s="1"/>
      <c r="Q12" s="9"/>
      <c r="R12" s="9"/>
    </row>
    <row r="13" spans="2:18" ht="15.75" customHeight="1">
      <c r="B13" s="121"/>
      <c r="C13" s="126"/>
      <c r="D13" s="136"/>
      <c r="E13" s="139"/>
      <c r="F13" s="127"/>
      <c r="G13" s="126"/>
      <c r="H13" s="129"/>
      <c r="I13" s="128"/>
      <c r="J13" s="354">
        <v>26370108.062807173</v>
      </c>
      <c r="K13" s="355"/>
      <c r="L13" s="130">
        <v>0.10602740143924499</v>
      </c>
      <c r="M13" s="135"/>
      <c r="N13" s="127"/>
      <c r="O13" s="129"/>
      <c r="P13" s="1"/>
      <c r="Q13" s="9"/>
      <c r="R13" s="9"/>
    </row>
    <row r="14" spans="2:18" ht="15.75" customHeight="1">
      <c r="B14" s="121"/>
      <c r="C14" s="126"/>
      <c r="D14" s="136"/>
      <c r="E14" s="139"/>
      <c r="F14" s="127"/>
      <c r="G14" s="356" t="s">
        <v>219</v>
      </c>
      <c r="H14" s="357"/>
      <c r="I14" s="133"/>
      <c r="J14" s="128"/>
      <c r="K14" s="140"/>
      <c r="L14" s="128"/>
      <c r="M14" s="131"/>
      <c r="N14" s="127"/>
      <c r="O14" s="129"/>
      <c r="P14" s="1"/>
      <c r="Q14" s="9"/>
      <c r="R14" s="9"/>
    </row>
    <row r="15" spans="2:18" s="4" customFormat="1" ht="13.5" customHeight="1">
      <c r="B15" s="121"/>
      <c r="C15" s="126"/>
      <c r="D15" s="136"/>
      <c r="E15" s="141"/>
      <c r="F15" s="127"/>
      <c r="G15" s="358"/>
      <c r="H15" s="359"/>
      <c r="I15" s="142"/>
      <c r="J15" s="142"/>
      <c r="K15" s="140"/>
      <c r="L15" s="128"/>
      <c r="M15" s="131"/>
      <c r="N15" s="127"/>
      <c r="O15" s="129"/>
      <c r="P15" s="1"/>
      <c r="Q15" s="9"/>
      <c r="R15" s="9"/>
    </row>
    <row r="16" spans="2:18" s="9" customFormat="1" ht="13.5" customHeight="1">
      <c r="B16" s="121"/>
      <c r="C16" s="126"/>
      <c r="D16" s="136"/>
      <c r="E16" s="139"/>
      <c r="F16" s="127"/>
      <c r="G16" s="368">
        <v>170263756.12438759</v>
      </c>
      <c r="H16" s="369"/>
      <c r="I16" s="130">
        <v>0.68458663795222996</v>
      </c>
      <c r="J16" s="128"/>
      <c r="K16" s="128"/>
      <c r="L16" s="128"/>
      <c r="M16" s="131"/>
      <c r="N16" s="127"/>
      <c r="O16" s="129"/>
      <c r="P16" s="1"/>
    </row>
    <row r="17" spans="2:18" s="9" customFormat="1" ht="13.5" customHeight="1">
      <c r="B17" s="121"/>
      <c r="C17" s="126"/>
      <c r="D17" s="136"/>
      <c r="E17" s="139"/>
      <c r="F17" s="127"/>
      <c r="G17" s="143"/>
      <c r="H17" s="144"/>
      <c r="I17" s="130"/>
      <c r="J17" s="128"/>
      <c r="K17" s="128"/>
      <c r="L17" s="128"/>
      <c r="M17" s="131"/>
      <c r="N17" s="127"/>
      <c r="O17" s="129"/>
      <c r="P17" s="1"/>
    </row>
    <row r="18" spans="2:18" s="4" customFormat="1" ht="13.5" customHeight="1">
      <c r="B18" s="121"/>
      <c r="C18" s="126"/>
      <c r="D18" s="136"/>
      <c r="E18" s="139"/>
      <c r="F18" s="127"/>
      <c r="G18" s="143"/>
      <c r="H18" s="144"/>
      <c r="I18" s="130"/>
      <c r="J18" s="128"/>
      <c r="K18" s="128"/>
      <c r="L18" s="128"/>
      <c r="M18" s="131"/>
      <c r="N18" s="127"/>
      <c r="O18" s="129"/>
      <c r="P18" s="1"/>
      <c r="Q18" s="9"/>
      <c r="R18" s="9"/>
    </row>
    <row r="19" spans="2:18" s="12" customFormat="1" ht="18" customHeight="1">
      <c r="B19" s="121"/>
      <c r="C19" s="126"/>
      <c r="D19" s="136"/>
      <c r="E19" s="139"/>
      <c r="F19" s="127"/>
      <c r="G19" s="143"/>
      <c r="H19" s="144"/>
      <c r="I19" s="130"/>
      <c r="J19" s="128"/>
      <c r="K19" s="128"/>
      <c r="L19" s="128"/>
      <c r="M19" s="131"/>
      <c r="N19" s="127"/>
      <c r="O19" s="129"/>
      <c r="P19" s="1"/>
      <c r="Q19" s="9"/>
      <c r="R19" s="9"/>
    </row>
    <row r="20" spans="2:18" s="9" customFormat="1" ht="15" customHeight="1">
      <c r="B20" s="121"/>
      <c r="C20" s="126"/>
      <c r="D20" s="145"/>
      <c r="E20" s="146"/>
      <c r="F20" s="147"/>
      <c r="G20" s="145"/>
      <c r="H20" s="146"/>
      <c r="I20" s="128"/>
      <c r="J20" s="128"/>
      <c r="K20" s="128"/>
      <c r="L20" s="128"/>
      <c r="M20" s="131"/>
      <c r="N20" s="127"/>
      <c r="O20" s="129"/>
      <c r="P20" s="1"/>
    </row>
    <row r="21" spans="2:18" s="9" customFormat="1" ht="15" customHeight="1">
      <c r="B21" s="121"/>
      <c r="C21" s="148"/>
      <c r="D21" s="149"/>
      <c r="E21" s="149"/>
      <c r="F21" s="149"/>
      <c r="G21" s="149"/>
      <c r="H21" s="149"/>
      <c r="I21" s="149"/>
      <c r="J21" s="149"/>
      <c r="K21" s="149"/>
      <c r="L21" s="149"/>
      <c r="M21" s="149"/>
      <c r="N21" s="149"/>
      <c r="O21" s="150"/>
      <c r="P21" s="1"/>
    </row>
    <row r="22" spans="2:18" s="9" customFormat="1" ht="15" customHeight="1">
      <c r="B22" s="151"/>
      <c r="C22" s="152"/>
      <c r="D22" s="152"/>
      <c r="E22" s="152"/>
      <c r="F22" s="153"/>
      <c r="G22" s="153"/>
      <c r="H22" s="153"/>
      <c r="I22" s="153"/>
      <c r="J22" s="153"/>
      <c r="K22" s="153"/>
      <c r="L22" s="154"/>
      <c r="M22" s="154"/>
      <c r="N22" s="154"/>
      <c r="O22" s="154"/>
      <c r="P22" s="2"/>
    </row>
    <row r="23" spans="2:18" s="9" customFormat="1" ht="13.5" customHeight="1">
      <c r="B23" s="55" t="s">
        <v>231</v>
      </c>
      <c r="C23" s="8"/>
      <c r="D23" s="8"/>
      <c r="E23" s="8"/>
      <c r="F23" s="8"/>
      <c r="G23" s="8"/>
      <c r="H23" s="8"/>
      <c r="I23" s="8"/>
      <c r="J23" s="8"/>
      <c r="K23" s="8"/>
      <c r="L23" s="8"/>
      <c r="M23" s="8"/>
      <c r="N23" s="31"/>
      <c r="O23" s="31"/>
      <c r="P23" s="31"/>
      <c r="Q23" s="31"/>
      <c r="R23" s="31"/>
    </row>
    <row r="24" spans="2:18" s="9" customFormat="1" ht="13.5" customHeight="1">
      <c r="B24" s="85" t="s">
        <v>117</v>
      </c>
      <c r="C24" s="8"/>
      <c r="D24" s="8"/>
      <c r="E24" s="8"/>
      <c r="F24" s="8"/>
      <c r="G24" s="8"/>
      <c r="H24" s="8"/>
      <c r="I24" s="8"/>
      <c r="J24" s="8"/>
      <c r="K24" s="8"/>
      <c r="L24" s="8"/>
      <c r="M24" s="8"/>
      <c r="N24" s="31"/>
      <c r="O24" s="31"/>
      <c r="P24" s="31"/>
      <c r="Q24" s="31"/>
      <c r="R24" s="31"/>
    </row>
    <row r="25" spans="2:18" s="9" customFormat="1" ht="13.5" customHeight="1">
      <c r="B25" s="60" t="s">
        <v>153</v>
      </c>
      <c r="C25" s="5"/>
      <c r="D25" s="5"/>
      <c r="E25" s="5"/>
      <c r="F25" s="5"/>
      <c r="G25" s="5"/>
      <c r="H25" s="5"/>
      <c r="I25" s="5"/>
      <c r="J25" s="5"/>
      <c r="K25" s="5"/>
      <c r="L25" s="5"/>
      <c r="M25" s="5"/>
      <c r="N25" s="5"/>
      <c r="O25" s="5"/>
      <c r="P25" s="5"/>
      <c r="Q25" s="5"/>
      <c r="R25" s="5"/>
    </row>
    <row r="26" spans="2:18" s="9" customFormat="1" ht="13.5" customHeight="1">
      <c r="B26" s="60" t="s">
        <v>152</v>
      </c>
      <c r="C26" s="5"/>
      <c r="D26" s="5"/>
      <c r="E26" s="5"/>
      <c r="F26" s="5"/>
      <c r="G26" s="5"/>
      <c r="H26" s="5"/>
      <c r="I26" s="5"/>
      <c r="J26" s="5"/>
      <c r="K26" s="5"/>
      <c r="L26" s="5"/>
      <c r="M26" s="5"/>
      <c r="N26" s="5"/>
      <c r="O26" s="5"/>
      <c r="P26" s="5"/>
      <c r="Q26" s="5"/>
      <c r="R26" s="5"/>
    </row>
    <row r="27" spans="2:18" s="9" customFormat="1" ht="13.5" customHeight="1">
      <c r="B27" s="61" t="s">
        <v>161</v>
      </c>
      <c r="C27" s="10"/>
      <c r="D27" s="10"/>
      <c r="E27" s="10"/>
      <c r="F27" s="10"/>
      <c r="G27" s="10"/>
      <c r="H27" s="10"/>
      <c r="I27" s="11"/>
      <c r="J27" s="32"/>
      <c r="K27" s="11"/>
      <c r="L27" s="11"/>
      <c r="M27" s="11"/>
      <c r="N27" s="11"/>
      <c r="O27" s="11"/>
      <c r="P27" s="11"/>
      <c r="Q27" s="11"/>
    </row>
    <row r="28" spans="2:18" s="9" customFormat="1" ht="13.5" customHeight="1">
      <c r="B28" s="61" t="s">
        <v>205</v>
      </c>
      <c r="C28" s="10"/>
      <c r="D28" s="10"/>
      <c r="E28" s="10"/>
      <c r="F28" s="10"/>
      <c r="G28" s="10"/>
      <c r="H28" s="10"/>
      <c r="I28" s="11"/>
      <c r="J28" s="32"/>
      <c r="K28" s="11"/>
      <c r="L28" s="11"/>
      <c r="M28" s="11"/>
      <c r="N28" s="11"/>
      <c r="O28" s="11"/>
      <c r="P28" s="11"/>
      <c r="Q28" s="11"/>
    </row>
    <row r="29" spans="2:18" s="9" customFormat="1" ht="13.5" customHeight="1">
      <c r="B29" s="61" t="s">
        <v>154</v>
      </c>
      <c r="G29" s="10"/>
      <c r="H29" s="10"/>
      <c r="I29" s="11"/>
      <c r="J29" s="32"/>
      <c r="K29" s="11"/>
      <c r="L29" s="11"/>
      <c r="M29" s="11"/>
      <c r="N29" s="11"/>
      <c r="O29" s="11"/>
      <c r="P29" s="11"/>
      <c r="Q29" s="11"/>
    </row>
    <row r="30" spans="2:18" s="9" customFormat="1" ht="15" customHeight="1">
      <c r="B30" s="13"/>
      <c r="C30" s="13"/>
      <c r="D30" s="13"/>
      <c r="E30" s="13"/>
      <c r="F30" s="13"/>
      <c r="G30" s="13"/>
      <c r="H30" s="13"/>
      <c r="I30" s="14"/>
      <c r="J30" s="14"/>
      <c r="K30" s="14"/>
      <c r="L30" s="14"/>
      <c r="M30" s="14"/>
      <c r="N30" s="14"/>
      <c r="O30" s="14"/>
      <c r="P30" s="14"/>
      <c r="Q30" s="13"/>
      <c r="R30" s="12"/>
    </row>
    <row r="31" spans="2:18" s="9" customFormat="1" ht="15" customHeight="1">
      <c r="C31" s="13"/>
      <c r="D31" s="53"/>
      <c r="E31" s="13"/>
      <c r="F31" s="13"/>
      <c r="G31" s="13"/>
      <c r="H31" s="13"/>
      <c r="I31" s="14"/>
      <c r="J31" s="14"/>
      <c r="K31" s="14"/>
      <c r="L31" s="14"/>
      <c r="M31" s="14"/>
      <c r="N31" s="14"/>
      <c r="O31" s="14"/>
      <c r="P31" s="14"/>
      <c r="Q31" s="13"/>
      <c r="R31" s="12"/>
    </row>
    <row r="32" spans="2:18" s="9" customFormat="1" ht="15" customHeight="1">
      <c r="B32" s="15"/>
      <c r="C32" s="15"/>
      <c r="D32" s="15"/>
      <c r="E32" s="15"/>
      <c r="F32" s="15"/>
      <c r="G32" s="15"/>
      <c r="H32" s="15"/>
      <c r="I32" s="16"/>
      <c r="J32" s="16"/>
      <c r="K32" s="16"/>
      <c r="L32" s="16"/>
      <c r="M32" s="16"/>
      <c r="N32" s="16"/>
    </row>
    <row r="33" spans="2:18" s="9" customFormat="1" ht="15" customHeight="1">
      <c r="B33" s="17"/>
      <c r="C33" s="5"/>
      <c r="D33" s="5"/>
      <c r="E33" s="5"/>
      <c r="F33" s="5"/>
      <c r="G33" s="5"/>
      <c r="H33" s="5"/>
      <c r="I33" s="5"/>
      <c r="J33" s="5"/>
      <c r="K33" s="5"/>
      <c r="L33" s="5"/>
      <c r="M33" s="5"/>
      <c r="N33" s="5"/>
      <c r="O33" s="5"/>
      <c r="P33" s="5"/>
      <c r="Q33" s="5"/>
      <c r="R33" s="5"/>
    </row>
    <row r="34" spans="2:18" s="9" customFormat="1" ht="15" customHeight="1">
      <c r="B34" s="5"/>
      <c r="C34" s="6"/>
      <c r="D34" s="6"/>
      <c r="E34" s="6"/>
      <c r="F34" s="6"/>
      <c r="G34" s="6"/>
      <c r="H34" s="6"/>
      <c r="I34" s="6"/>
      <c r="J34" s="6"/>
      <c r="K34" s="6"/>
      <c r="L34" s="6"/>
      <c r="M34" s="6"/>
      <c r="N34" s="6"/>
      <c r="O34" s="6"/>
      <c r="P34" s="6"/>
      <c r="Q34" s="6"/>
      <c r="R34" s="6"/>
    </row>
    <row r="35" spans="2:18" s="9" customFormat="1" ht="15" customHeight="1">
      <c r="B35" s="5"/>
      <c r="C35" s="6"/>
      <c r="D35" s="6"/>
      <c r="E35" s="6"/>
      <c r="F35" s="6"/>
      <c r="G35" s="6"/>
      <c r="H35" s="6"/>
      <c r="I35" s="6"/>
      <c r="J35" s="6"/>
      <c r="K35" s="6"/>
      <c r="L35" s="6"/>
      <c r="M35" s="6"/>
      <c r="N35" s="6"/>
      <c r="O35" s="6"/>
      <c r="P35" s="6"/>
      <c r="Q35" s="6"/>
      <c r="R35" s="6"/>
    </row>
    <row r="36" spans="2:18" s="9" customFormat="1" ht="15" customHeight="1">
      <c r="B36" s="5"/>
      <c r="C36" s="6"/>
      <c r="D36" s="6"/>
      <c r="E36" s="6"/>
      <c r="F36" s="6"/>
      <c r="G36" s="6"/>
      <c r="H36" s="6"/>
      <c r="I36" s="6"/>
      <c r="J36" s="6"/>
      <c r="K36" s="6"/>
      <c r="L36" s="6"/>
      <c r="M36" s="6"/>
      <c r="N36" s="6"/>
      <c r="O36" s="6"/>
      <c r="P36" s="6"/>
      <c r="Q36" s="6"/>
      <c r="R36" s="6"/>
    </row>
    <row r="37" spans="2:18" s="9" customFormat="1" ht="15" customHeight="1">
      <c r="B37" s="5"/>
      <c r="C37" s="6"/>
      <c r="D37" s="6"/>
      <c r="E37" s="6"/>
      <c r="F37" s="6"/>
      <c r="G37" s="6"/>
      <c r="H37" s="6"/>
      <c r="I37" s="6"/>
      <c r="J37" s="6"/>
      <c r="K37" s="6"/>
      <c r="L37" s="6"/>
      <c r="M37" s="6"/>
      <c r="N37" s="6"/>
      <c r="O37" s="6"/>
      <c r="P37" s="6"/>
      <c r="Q37" s="6"/>
      <c r="R37" s="6"/>
    </row>
    <row r="38" spans="2:18" s="9" customFormat="1" ht="15" customHeight="1">
      <c r="B38" s="5"/>
      <c r="C38" s="6"/>
      <c r="D38" s="6"/>
      <c r="E38" s="6"/>
      <c r="F38" s="6"/>
      <c r="G38" s="6"/>
      <c r="H38" s="6"/>
      <c r="I38" s="6"/>
      <c r="J38" s="6"/>
      <c r="K38" s="6"/>
      <c r="L38" s="6"/>
      <c r="M38" s="6"/>
      <c r="N38" s="6"/>
      <c r="O38" s="6"/>
      <c r="P38" s="6"/>
      <c r="Q38" s="6"/>
      <c r="R38" s="6"/>
    </row>
    <row r="39" spans="2:18" s="9" customFormat="1" ht="15" customHeight="1">
      <c r="B39" s="5"/>
      <c r="C39" s="6"/>
      <c r="D39" s="6"/>
      <c r="E39" s="6"/>
      <c r="F39" s="6"/>
      <c r="G39" s="6"/>
      <c r="H39" s="6"/>
      <c r="I39" s="6"/>
      <c r="J39" s="6"/>
      <c r="K39" s="6"/>
      <c r="L39" s="6"/>
      <c r="M39" s="6"/>
      <c r="N39" s="6"/>
      <c r="O39" s="6"/>
      <c r="P39" s="6"/>
      <c r="Q39" s="6"/>
      <c r="R39" s="6"/>
    </row>
    <row r="40" spans="2:18" s="9" customFormat="1" ht="15" customHeight="1">
      <c r="B40" s="5"/>
      <c r="C40" s="6"/>
      <c r="D40" s="6"/>
      <c r="E40" s="6"/>
      <c r="F40" s="6"/>
      <c r="G40" s="6"/>
      <c r="H40" s="6"/>
      <c r="I40" s="6"/>
      <c r="J40" s="6"/>
      <c r="K40" s="6"/>
      <c r="L40" s="6"/>
      <c r="M40" s="6"/>
      <c r="N40" s="6"/>
      <c r="O40" s="6"/>
      <c r="P40" s="6"/>
      <c r="Q40" s="6"/>
      <c r="R40" s="6"/>
    </row>
    <row r="41" spans="2:18" s="9" customFormat="1" ht="15" customHeight="1">
      <c r="B41" s="5"/>
      <c r="C41" s="6"/>
      <c r="D41" s="6"/>
      <c r="E41" s="6"/>
      <c r="F41" s="6"/>
      <c r="G41" s="6"/>
      <c r="H41" s="6"/>
      <c r="I41" s="6"/>
      <c r="J41" s="6"/>
      <c r="K41" s="6"/>
      <c r="L41" s="6"/>
      <c r="M41" s="6"/>
      <c r="N41" s="6"/>
      <c r="O41" s="6"/>
      <c r="P41" s="6"/>
      <c r="Q41" s="6"/>
      <c r="R41" s="6"/>
    </row>
    <row r="42" spans="2:18" s="9" customFormat="1" ht="15" customHeight="1">
      <c r="B42" s="6"/>
      <c r="C42" s="6"/>
      <c r="D42" s="6"/>
      <c r="E42" s="6"/>
      <c r="F42" s="6"/>
      <c r="G42" s="6"/>
      <c r="H42" s="6"/>
      <c r="I42" s="6"/>
      <c r="J42" s="6"/>
      <c r="K42" s="6"/>
      <c r="L42" s="6"/>
      <c r="M42" s="6"/>
      <c r="N42" s="6"/>
      <c r="O42" s="6"/>
      <c r="P42" s="6"/>
      <c r="Q42" s="6"/>
      <c r="R42" s="6"/>
    </row>
    <row r="43" spans="2:18" s="9" customFormat="1" ht="15" customHeight="1">
      <c r="B43" s="6"/>
      <c r="C43" s="6"/>
      <c r="D43" s="6"/>
      <c r="E43" s="6"/>
      <c r="F43" s="6"/>
      <c r="G43" s="6"/>
      <c r="H43" s="6"/>
      <c r="I43" s="6"/>
      <c r="J43" s="6"/>
      <c r="K43" s="6"/>
      <c r="L43" s="6"/>
      <c r="M43" s="6"/>
      <c r="N43" s="6"/>
      <c r="O43" s="6"/>
      <c r="P43" s="6"/>
      <c r="Q43" s="6"/>
      <c r="R43" s="6"/>
    </row>
    <row r="44" spans="2:18" s="4" customFormat="1" ht="15" customHeight="1">
      <c r="B44" s="6"/>
      <c r="C44" s="6"/>
      <c r="D44" s="6"/>
      <c r="E44" s="6"/>
      <c r="F44" s="6"/>
      <c r="G44" s="6"/>
      <c r="H44" s="6"/>
      <c r="I44" s="6"/>
      <c r="J44" s="6"/>
      <c r="K44" s="6"/>
      <c r="L44" s="6"/>
      <c r="M44" s="6"/>
      <c r="N44" s="6"/>
      <c r="O44" s="6"/>
      <c r="P44" s="6"/>
      <c r="Q44" s="6"/>
      <c r="R44" s="6"/>
    </row>
    <row r="45" spans="2:18" s="4" customFormat="1" ht="15" customHeight="1">
      <c r="B45" s="6"/>
      <c r="C45" s="6"/>
      <c r="D45" s="6"/>
      <c r="E45" s="6"/>
      <c r="F45" s="6"/>
      <c r="G45" s="6"/>
      <c r="H45" s="6"/>
      <c r="I45" s="6"/>
      <c r="J45" s="6"/>
      <c r="K45" s="6"/>
      <c r="L45" s="6"/>
      <c r="M45" s="6"/>
      <c r="N45" s="6"/>
      <c r="O45" s="6"/>
      <c r="P45" s="6"/>
      <c r="Q45" s="6"/>
      <c r="R45" s="6"/>
    </row>
    <row r="46" spans="2:18" s="9" customFormat="1" ht="15" customHeight="1">
      <c r="B46" s="6"/>
      <c r="C46" s="6"/>
      <c r="D46" s="6"/>
      <c r="E46" s="6"/>
      <c r="F46" s="6"/>
      <c r="G46" s="6"/>
      <c r="H46" s="6"/>
      <c r="I46" s="6"/>
      <c r="J46" s="6"/>
      <c r="K46" s="6"/>
      <c r="L46" s="6"/>
      <c r="M46" s="6"/>
      <c r="N46" s="6"/>
      <c r="O46" s="6"/>
      <c r="P46" s="6"/>
      <c r="Q46" s="6"/>
      <c r="R46" s="6"/>
    </row>
    <row r="47" spans="2:18" s="9" customFormat="1" ht="15" customHeight="1">
      <c r="B47" s="5"/>
      <c r="C47" s="6"/>
      <c r="D47" s="6"/>
      <c r="E47" s="6"/>
      <c r="F47" s="6"/>
      <c r="G47" s="6"/>
      <c r="H47" s="6"/>
      <c r="I47" s="6"/>
      <c r="J47" s="6"/>
      <c r="K47" s="6"/>
      <c r="L47" s="6"/>
      <c r="M47" s="6"/>
      <c r="N47" s="6"/>
      <c r="O47" s="6"/>
      <c r="P47" s="6"/>
      <c r="Q47" s="6"/>
      <c r="R47" s="6"/>
    </row>
    <row r="48" spans="2:18" s="12" customFormat="1" ht="15" customHeight="1">
      <c r="B48" s="5"/>
      <c r="C48" s="6"/>
      <c r="D48" s="6"/>
      <c r="E48" s="6"/>
      <c r="F48" s="6"/>
      <c r="G48" s="6"/>
      <c r="H48" s="6"/>
      <c r="I48" s="6"/>
      <c r="J48" s="6"/>
      <c r="K48" s="6"/>
      <c r="L48" s="6"/>
      <c r="M48" s="6"/>
      <c r="N48" s="6"/>
      <c r="O48" s="6"/>
      <c r="P48" s="6"/>
      <c r="Q48" s="6"/>
      <c r="R48" s="6"/>
    </row>
    <row r="49" spans="2:18" s="9" customFormat="1" ht="15" customHeight="1">
      <c r="B49" s="5"/>
      <c r="C49" s="6"/>
      <c r="D49" s="6"/>
      <c r="E49" s="6"/>
      <c r="F49" s="6"/>
      <c r="G49" s="6"/>
      <c r="H49" s="6"/>
      <c r="I49" s="6"/>
      <c r="J49" s="6"/>
      <c r="K49" s="6"/>
      <c r="L49" s="6"/>
      <c r="M49" s="6"/>
      <c r="N49" s="6"/>
      <c r="O49" s="6"/>
      <c r="P49" s="6"/>
      <c r="Q49" s="6"/>
      <c r="R49" s="6"/>
    </row>
    <row r="50" spans="2:18" ht="15" customHeight="1">
      <c r="B50" s="6"/>
      <c r="R50" s="54"/>
    </row>
    <row r="51" spans="2:18" ht="15.75" customHeight="1">
      <c r="R51" s="55"/>
    </row>
  </sheetData>
  <mergeCells count="17">
    <mergeCell ref="J13:K13"/>
    <mergeCell ref="G14:H15"/>
    <mergeCell ref="G16:H16"/>
    <mergeCell ref="D11:E11"/>
    <mergeCell ref="G11:H11"/>
    <mergeCell ref="J11:K12"/>
    <mergeCell ref="J8:K9"/>
    <mergeCell ref="M8:N8"/>
    <mergeCell ref="M9:N9"/>
    <mergeCell ref="D10:E10"/>
    <mergeCell ref="J10:K10"/>
    <mergeCell ref="M10:N10"/>
    <mergeCell ref="D6:E6"/>
    <mergeCell ref="E3:F3"/>
    <mergeCell ref="E4:F4"/>
    <mergeCell ref="D7:E7"/>
    <mergeCell ref="G8:H10"/>
  </mergeCells>
  <phoneticPr fontId="3"/>
  <pageMargins left="0.70866141732283472" right="0.70866141732283472" top="0.74803149606299213" bottom="0.74803149606299213" header="0.31496062992125984" footer="0.31496062992125984"/>
  <pageSetup paperSize="8" scale="69" orientation="landscape" r:id="rId1"/>
  <headerFooter>
    <oddHeader>&amp;R&amp;"ＭＳ 明朝,標準"&amp;12 2-14.①ジェネリック医薬品分析(医科･調剤)</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9"/>
  <dimension ref="B1:L80"/>
  <sheetViews>
    <sheetView showGridLines="0" zoomScaleNormal="100" zoomScaleSheetLayoutView="100" workbookViewId="0"/>
  </sheetViews>
  <sheetFormatPr defaultColWidth="9" defaultRowHeight="13.5"/>
  <cols>
    <col min="1" max="1" width="4.625" style="20" customWidth="1"/>
    <col min="2" max="2" width="3.625" style="20" customWidth="1"/>
    <col min="3" max="3" width="12.625" style="20" customWidth="1"/>
    <col min="4" max="7" width="11.625" style="20" customWidth="1"/>
    <col min="8" max="8" width="11.625" style="3" customWidth="1"/>
    <col min="9" max="12" width="11.625" style="20" customWidth="1"/>
    <col min="13" max="16384" width="9" style="20"/>
  </cols>
  <sheetData>
    <row r="1" spans="2:12" ht="16.5" customHeight="1">
      <c r="B1" s="18" t="s">
        <v>199</v>
      </c>
    </row>
    <row r="2" spans="2:12" ht="16.5" customHeight="1">
      <c r="B2" s="18" t="s">
        <v>196</v>
      </c>
    </row>
    <row r="3" spans="2:12" ht="10.5" customHeight="1">
      <c r="B3" s="377"/>
      <c r="C3" s="335" t="s">
        <v>85</v>
      </c>
      <c r="D3" s="375" t="s">
        <v>135</v>
      </c>
      <c r="E3" s="375" t="s">
        <v>136</v>
      </c>
      <c r="F3" s="374" t="s">
        <v>137</v>
      </c>
      <c r="G3" s="375" t="s">
        <v>141</v>
      </c>
      <c r="H3" s="372" t="s">
        <v>142</v>
      </c>
      <c r="I3" s="21"/>
      <c r="J3" s="22"/>
      <c r="K3" s="374" t="s">
        <v>140</v>
      </c>
      <c r="L3" s="375" t="s">
        <v>118</v>
      </c>
    </row>
    <row r="4" spans="2:12" ht="69" customHeight="1">
      <c r="B4" s="377"/>
      <c r="C4" s="335"/>
      <c r="D4" s="376"/>
      <c r="E4" s="376"/>
      <c r="F4" s="373"/>
      <c r="G4" s="376"/>
      <c r="H4" s="373"/>
      <c r="I4" s="202" t="s">
        <v>138</v>
      </c>
      <c r="J4" s="202" t="s">
        <v>139</v>
      </c>
      <c r="K4" s="373"/>
      <c r="L4" s="376"/>
    </row>
    <row r="5" spans="2:12" s="97" customFormat="1" ht="13.5" customHeight="1">
      <c r="B5" s="209">
        <v>1</v>
      </c>
      <c r="C5" s="95" t="s">
        <v>50</v>
      </c>
      <c r="D5" s="235">
        <v>76536378690.33992</v>
      </c>
      <c r="E5" s="235">
        <f>SUM(F5,G5)</f>
        <v>69059605263.995087</v>
      </c>
      <c r="F5" s="235">
        <v>11596488737.328407</v>
      </c>
      <c r="G5" s="236">
        <f>SUM(H5,K5)</f>
        <v>57463116526.666672</v>
      </c>
      <c r="H5" s="237">
        <f>SUM(I5:J5)</f>
        <v>10453643586.104607</v>
      </c>
      <c r="I5" s="235">
        <v>3125949050.5131197</v>
      </c>
      <c r="J5" s="235">
        <v>7327694535.5914879</v>
      </c>
      <c r="K5" s="235">
        <v>47009472940.562065</v>
      </c>
      <c r="L5" s="275">
        <v>1714604519.0278201</v>
      </c>
    </row>
    <row r="6" spans="2:12" s="97" customFormat="1" ht="13.5" customHeight="1">
      <c r="B6" s="209">
        <v>2</v>
      </c>
      <c r="C6" s="95" t="s">
        <v>86</v>
      </c>
      <c r="D6" s="235">
        <v>2651673826.4761796</v>
      </c>
      <c r="E6" s="235">
        <f t="shared" ref="E6:E69" si="0">SUM(F6,G6)</f>
        <v>2379916692.6878304</v>
      </c>
      <c r="F6" s="235">
        <v>416215463.94901997</v>
      </c>
      <c r="G6" s="235">
        <f t="shared" ref="G6:G69" si="1">SUM(H6,K6)</f>
        <v>1963701228.7388105</v>
      </c>
      <c r="H6" s="236">
        <f t="shared" ref="H6:H69" si="2">SUM(I6:J6)</f>
        <v>352715091.92306012</v>
      </c>
      <c r="I6" s="235">
        <v>102718730.8</v>
      </c>
      <c r="J6" s="235">
        <v>249996361.12306011</v>
      </c>
      <c r="K6" s="235">
        <v>1610986136.8157504</v>
      </c>
      <c r="L6" s="275">
        <v>56998911.349999979</v>
      </c>
    </row>
    <row r="7" spans="2:12" s="97" customFormat="1" ht="13.5" customHeight="1">
      <c r="B7" s="209">
        <v>3</v>
      </c>
      <c r="C7" s="95" t="s">
        <v>87</v>
      </c>
      <c r="D7" s="235">
        <v>1861724606.2554829</v>
      </c>
      <c r="E7" s="235">
        <f t="shared" si="0"/>
        <v>1677166692.0111687</v>
      </c>
      <c r="F7" s="235">
        <v>257373664.55323711</v>
      </c>
      <c r="G7" s="235">
        <f t="shared" si="1"/>
        <v>1419793027.4579315</v>
      </c>
      <c r="H7" s="236">
        <f t="shared" si="2"/>
        <v>267268641.12628001</v>
      </c>
      <c r="I7" s="235">
        <v>78124269.154999956</v>
      </c>
      <c r="J7" s="235">
        <v>189144371.97128007</v>
      </c>
      <c r="K7" s="235">
        <v>1152524386.3316514</v>
      </c>
      <c r="L7" s="275">
        <v>42500251.43999999</v>
      </c>
    </row>
    <row r="8" spans="2:12" s="97" customFormat="1" ht="13.5" customHeight="1">
      <c r="B8" s="209">
        <v>4</v>
      </c>
      <c r="C8" s="95" t="s">
        <v>88</v>
      </c>
      <c r="D8" s="235">
        <v>2066981263.0852363</v>
      </c>
      <c r="E8" s="235">
        <f t="shared" si="0"/>
        <v>1847335613.5520923</v>
      </c>
      <c r="F8" s="235">
        <v>320718822.62758422</v>
      </c>
      <c r="G8" s="235">
        <f t="shared" si="1"/>
        <v>1526616790.9245081</v>
      </c>
      <c r="H8" s="236">
        <f t="shared" si="2"/>
        <v>265124978.60620016</v>
      </c>
      <c r="I8" s="235">
        <v>79251154.680000022</v>
      </c>
      <c r="J8" s="235">
        <v>185873823.92620015</v>
      </c>
      <c r="K8" s="235">
        <v>1261491812.3183079</v>
      </c>
      <c r="L8" s="275">
        <v>42983833.300000004</v>
      </c>
    </row>
    <row r="9" spans="2:12" s="97" customFormat="1" ht="13.5" customHeight="1">
      <c r="B9" s="209">
        <v>5</v>
      </c>
      <c r="C9" s="95" t="s">
        <v>89</v>
      </c>
      <c r="D9" s="235">
        <v>1734499036.7621586</v>
      </c>
      <c r="E9" s="235">
        <f t="shared" si="0"/>
        <v>1580224579.4879591</v>
      </c>
      <c r="F9" s="235">
        <v>261771280.58738801</v>
      </c>
      <c r="G9" s="235">
        <f t="shared" si="1"/>
        <v>1318453298.9005711</v>
      </c>
      <c r="H9" s="236">
        <f t="shared" si="2"/>
        <v>219155174.7588</v>
      </c>
      <c r="I9" s="235">
        <v>67722827.700000048</v>
      </c>
      <c r="J9" s="235">
        <v>151432347.05879995</v>
      </c>
      <c r="K9" s="235">
        <v>1099298124.1417711</v>
      </c>
      <c r="L9" s="275">
        <v>36910860.899999954</v>
      </c>
    </row>
    <row r="10" spans="2:12" s="97" customFormat="1" ht="13.5" customHeight="1">
      <c r="B10" s="209">
        <v>6</v>
      </c>
      <c r="C10" s="95" t="s">
        <v>90</v>
      </c>
      <c r="D10" s="235">
        <v>2385960376.2453599</v>
      </c>
      <c r="E10" s="235">
        <f t="shared" si="0"/>
        <v>2147981298.8063293</v>
      </c>
      <c r="F10" s="235">
        <v>397681319.78872025</v>
      </c>
      <c r="G10" s="235">
        <f t="shared" si="1"/>
        <v>1750299979.0176089</v>
      </c>
      <c r="H10" s="236">
        <f t="shared" si="2"/>
        <v>273343066.73536992</v>
      </c>
      <c r="I10" s="235">
        <v>77540604.070000023</v>
      </c>
      <c r="J10" s="235">
        <v>195802462.6653699</v>
      </c>
      <c r="K10" s="235">
        <v>1476956912.282239</v>
      </c>
      <c r="L10" s="275">
        <v>42241378.090000026</v>
      </c>
    </row>
    <row r="11" spans="2:12" s="97" customFormat="1" ht="13.5" customHeight="1">
      <c r="B11" s="209">
        <v>7</v>
      </c>
      <c r="C11" s="95" t="s">
        <v>91</v>
      </c>
      <c r="D11" s="235">
        <v>2596727463.8804584</v>
      </c>
      <c r="E11" s="235">
        <f t="shared" si="0"/>
        <v>2378577205.7344799</v>
      </c>
      <c r="F11" s="235">
        <v>340632114.03107977</v>
      </c>
      <c r="G11" s="235">
        <f t="shared" si="1"/>
        <v>2037945091.7034004</v>
      </c>
      <c r="H11" s="236">
        <f t="shared" si="2"/>
        <v>381305384.18383974</v>
      </c>
      <c r="I11" s="235">
        <v>110901826.59999995</v>
      </c>
      <c r="J11" s="235">
        <v>270403557.58383977</v>
      </c>
      <c r="K11" s="235">
        <v>1656639707.5195606</v>
      </c>
      <c r="L11" s="275">
        <v>61563692.849999972</v>
      </c>
    </row>
    <row r="12" spans="2:12" s="97" customFormat="1" ht="13.5" customHeight="1">
      <c r="B12" s="209">
        <v>8</v>
      </c>
      <c r="C12" s="95" t="s">
        <v>51</v>
      </c>
      <c r="D12" s="235">
        <v>1935268816.4816401</v>
      </c>
      <c r="E12" s="235">
        <f t="shared" si="0"/>
        <v>1752406874.449367</v>
      </c>
      <c r="F12" s="235">
        <v>240834763.66712916</v>
      </c>
      <c r="G12" s="235">
        <f t="shared" si="1"/>
        <v>1511572110.782238</v>
      </c>
      <c r="H12" s="236">
        <f t="shared" si="2"/>
        <v>295772074.39699996</v>
      </c>
      <c r="I12" s="235">
        <v>90434273.964999989</v>
      </c>
      <c r="J12" s="235">
        <v>205337800.43199998</v>
      </c>
      <c r="K12" s="235">
        <v>1215800036.3852382</v>
      </c>
      <c r="L12" s="275">
        <v>48789247.540000007</v>
      </c>
    </row>
    <row r="13" spans="2:12" s="97" customFormat="1" ht="13.5" customHeight="1">
      <c r="B13" s="209">
        <v>9</v>
      </c>
      <c r="C13" s="95" t="s">
        <v>92</v>
      </c>
      <c r="D13" s="235">
        <v>1110102484.4190085</v>
      </c>
      <c r="E13" s="235">
        <f t="shared" si="0"/>
        <v>994187608.38292003</v>
      </c>
      <c r="F13" s="235">
        <v>169468678.53653017</v>
      </c>
      <c r="G13" s="236">
        <f t="shared" si="1"/>
        <v>824718929.84638989</v>
      </c>
      <c r="H13" s="257">
        <f t="shared" si="2"/>
        <v>141383929.90700006</v>
      </c>
      <c r="I13" s="235">
        <v>42666247.770000011</v>
      </c>
      <c r="J13" s="235">
        <v>98717682.137000069</v>
      </c>
      <c r="K13" s="235">
        <v>683334999.93938982</v>
      </c>
      <c r="L13" s="275">
        <v>23403090.11999999</v>
      </c>
    </row>
    <row r="14" spans="2:12" s="97" customFormat="1" ht="13.5" customHeight="1">
      <c r="B14" s="209">
        <v>10</v>
      </c>
      <c r="C14" s="95" t="s">
        <v>52</v>
      </c>
      <c r="D14" s="235">
        <v>2772102736.9802403</v>
      </c>
      <c r="E14" s="235">
        <f t="shared" si="0"/>
        <v>2511932872.5492802</v>
      </c>
      <c r="F14" s="235">
        <v>438762260.05238986</v>
      </c>
      <c r="G14" s="235">
        <f t="shared" si="1"/>
        <v>2073170612.4968905</v>
      </c>
      <c r="H14" s="236">
        <f t="shared" si="2"/>
        <v>323885434.48804021</v>
      </c>
      <c r="I14" s="235">
        <v>78461956.110000059</v>
      </c>
      <c r="J14" s="235">
        <v>245423478.37804016</v>
      </c>
      <c r="K14" s="235">
        <v>1749285178.0088503</v>
      </c>
      <c r="L14" s="275">
        <v>43078166.66499994</v>
      </c>
    </row>
    <row r="15" spans="2:12" s="97" customFormat="1" ht="13.5" customHeight="1">
      <c r="B15" s="209">
        <v>11</v>
      </c>
      <c r="C15" s="95" t="s">
        <v>53</v>
      </c>
      <c r="D15" s="235">
        <v>4812801124.8280344</v>
      </c>
      <c r="E15" s="235">
        <f t="shared" si="0"/>
        <v>4336926208.5239077</v>
      </c>
      <c r="F15" s="235">
        <v>771724636.9519397</v>
      </c>
      <c r="G15" s="235">
        <f t="shared" si="1"/>
        <v>3565201571.5719681</v>
      </c>
      <c r="H15" s="236">
        <f t="shared" si="2"/>
        <v>534448943.40017974</v>
      </c>
      <c r="I15" s="235">
        <v>152855181.87500003</v>
      </c>
      <c r="J15" s="235">
        <v>381593761.52517968</v>
      </c>
      <c r="K15" s="235">
        <v>3030752628.1717882</v>
      </c>
      <c r="L15" s="275">
        <v>83247413.120000064</v>
      </c>
    </row>
    <row r="16" spans="2:12" s="97" customFormat="1" ht="13.5" customHeight="1">
      <c r="B16" s="209">
        <v>12</v>
      </c>
      <c r="C16" s="95" t="s">
        <v>93</v>
      </c>
      <c r="D16" s="235">
        <v>2332116104.6438541</v>
      </c>
      <c r="E16" s="235">
        <f t="shared" si="0"/>
        <v>2113403560.2182894</v>
      </c>
      <c r="F16" s="235">
        <v>354983879.50576007</v>
      </c>
      <c r="G16" s="235">
        <f t="shared" si="1"/>
        <v>1758419680.7125292</v>
      </c>
      <c r="H16" s="236">
        <f t="shared" si="2"/>
        <v>367532033.94777006</v>
      </c>
      <c r="I16" s="235">
        <v>119619831.86999999</v>
      </c>
      <c r="J16" s="235">
        <v>247912202.07777005</v>
      </c>
      <c r="K16" s="235">
        <v>1390887646.7647591</v>
      </c>
      <c r="L16" s="275">
        <v>66161330.919999994</v>
      </c>
    </row>
    <row r="17" spans="2:12" s="97" customFormat="1" ht="13.5" customHeight="1">
      <c r="B17" s="209">
        <v>13</v>
      </c>
      <c r="C17" s="95" t="s">
        <v>94</v>
      </c>
      <c r="D17" s="235">
        <v>3958540947.5409021</v>
      </c>
      <c r="E17" s="235">
        <f t="shared" si="0"/>
        <v>3548069998.5981855</v>
      </c>
      <c r="F17" s="235">
        <v>607607247.34651649</v>
      </c>
      <c r="G17" s="235">
        <f t="shared" si="1"/>
        <v>2940462751.2516689</v>
      </c>
      <c r="H17" s="236">
        <f t="shared" si="2"/>
        <v>632131778.38436043</v>
      </c>
      <c r="I17" s="235">
        <v>196395469.80263981</v>
      </c>
      <c r="J17" s="235">
        <v>435736308.58172059</v>
      </c>
      <c r="K17" s="235">
        <v>2308330972.8673086</v>
      </c>
      <c r="L17" s="275">
        <v>106101289.88402002</v>
      </c>
    </row>
    <row r="18" spans="2:12" s="97" customFormat="1" ht="13.5" customHeight="1">
      <c r="B18" s="209">
        <v>14</v>
      </c>
      <c r="C18" s="95" t="s">
        <v>95</v>
      </c>
      <c r="D18" s="235">
        <v>3107533681.2249556</v>
      </c>
      <c r="E18" s="235">
        <f t="shared" si="0"/>
        <v>2814552064.7557802</v>
      </c>
      <c r="F18" s="235">
        <v>444477653.19320053</v>
      </c>
      <c r="G18" s="235">
        <f t="shared" si="1"/>
        <v>2370074411.5625796</v>
      </c>
      <c r="H18" s="236">
        <f t="shared" si="2"/>
        <v>461558786.72587979</v>
      </c>
      <c r="I18" s="235">
        <v>142902349.78999999</v>
      </c>
      <c r="J18" s="235">
        <v>318656436.93587977</v>
      </c>
      <c r="K18" s="235">
        <v>1908515624.8366997</v>
      </c>
      <c r="L18" s="275">
        <v>79830453.939999908</v>
      </c>
    </row>
    <row r="19" spans="2:12" s="97" customFormat="1" ht="13.5" customHeight="1">
      <c r="B19" s="209">
        <v>15</v>
      </c>
      <c r="C19" s="95" t="s">
        <v>96</v>
      </c>
      <c r="D19" s="235">
        <v>5191905441.0850029</v>
      </c>
      <c r="E19" s="235">
        <f t="shared" si="0"/>
        <v>4680135420.6939087</v>
      </c>
      <c r="F19" s="235">
        <v>790227912.99549532</v>
      </c>
      <c r="G19" s="235">
        <f t="shared" si="1"/>
        <v>3889907507.6984138</v>
      </c>
      <c r="H19" s="236">
        <f t="shared" si="2"/>
        <v>659787941.67882049</v>
      </c>
      <c r="I19" s="235">
        <v>193192254.58000001</v>
      </c>
      <c r="J19" s="235">
        <v>466595687.09882051</v>
      </c>
      <c r="K19" s="235">
        <v>3230119566.0195932</v>
      </c>
      <c r="L19" s="275">
        <v>105072658.65500006</v>
      </c>
    </row>
    <row r="20" spans="2:12" s="97" customFormat="1" ht="13.5" customHeight="1">
      <c r="B20" s="209">
        <v>16</v>
      </c>
      <c r="C20" s="95" t="s">
        <v>54</v>
      </c>
      <c r="D20" s="235">
        <v>3392338426.615087</v>
      </c>
      <c r="E20" s="235">
        <f t="shared" si="0"/>
        <v>3062910337.59445</v>
      </c>
      <c r="F20" s="235">
        <v>434222209.72334987</v>
      </c>
      <c r="G20" s="235">
        <f t="shared" si="1"/>
        <v>2628688127.8710999</v>
      </c>
      <c r="H20" s="236">
        <f t="shared" si="2"/>
        <v>567364917.93257976</v>
      </c>
      <c r="I20" s="235">
        <v>188669932.99999994</v>
      </c>
      <c r="J20" s="235">
        <v>378694984.93257982</v>
      </c>
      <c r="K20" s="235">
        <v>2061323209.9385202</v>
      </c>
      <c r="L20" s="275">
        <v>104469335.60000001</v>
      </c>
    </row>
    <row r="21" spans="2:12" s="97" customFormat="1" ht="13.5" customHeight="1">
      <c r="B21" s="209">
        <v>17</v>
      </c>
      <c r="C21" s="95" t="s">
        <v>97</v>
      </c>
      <c r="D21" s="235">
        <v>4720258637.4113741</v>
      </c>
      <c r="E21" s="235">
        <f t="shared" si="0"/>
        <v>4247662661.5281515</v>
      </c>
      <c r="F21" s="235">
        <v>714797889.20495057</v>
      </c>
      <c r="G21" s="236">
        <f t="shared" si="1"/>
        <v>3532864772.3232012</v>
      </c>
      <c r="H21" s="257">
        <f t="shared" si="2"/>
        <v>670145656.70681202</v>
      </c>
      <c r="I21" s="235">
        <v>215681942.22720015</v>
      </c>
      <c r="J21" s="235">
        <v>454463714.47961187</v>
      </c>
      <c r="K21" s="235">
        <v>2862719115.6163893</v>
      </c>
      <c r="L21" s="275">
        <v>117653547.67539994</v>
      </c>
    </row>
    <row r="22" spans="2:12" s="97" customFormat="1" ht="13.5" customHeight="1">
      <c r="B22" s="209">
        <v>18</v>
      </c>
      <c r="C22" s="95" t="s">
        <v>55</v>
      </c>
      <c r="D22" s="235">
        <v>4122107135.2333798</v>
      </c>
      <c r="E22" s="235">
        <f t="shared" si="0"/>
        <v>3711423339.2373791</v>
      </c>
      <c r="F22" s="235">
        <v>642740310.11485922</v>
      </c>
      <c r="G22" s="235">
        <f t="shared" si="1"/>
        <v>3068683029.12252</v>
      </c>
      <c r="H22" s="236">
        <f>SUM(I22:J22)</f>
        <v>621447972.99224043</v>
      </c>
      <c r="I22" s="235">
        <v>188664767.05328006</v>
      </c>
      <c r="J22" s="235">
        <v>432783205.93896031</v>
      </c>
      <c r="K22" s="235">
        <v>2447235056.1302795</v>
      </c>
      <c r="L22" s="275">
        <v>103929042.52539995</v>
      </c>
    </row>
    <row r="23" spans="2:12" s="97" customFormat="1" ht="13.5" customHeight="1">
      <c r="B23" s="209">
        <v>19</v>
      </c>
      <c r="C23" s="95" t="s">
        <v>98</v>
      </c>
      <c r="D23" s="235">
        <v>2754009334.9222927</v>
      </c>
      <c r="E23" s="235">
        <f t="shared" si="0"/>
        <v>2430662690.6855359</v>
      </c>
      <c r="F23" s="235">
        <v>451693335.21019065</v>
      </c>
      <c r="G23" s="235">
        <f t="shared" si="1"/>
        <v>1978969355.4753451</v>
      </c>
      <c r="H23" s="236">
        <f t="shared" si="2"/>
        <v>375376646.40063411</v>
      </c>
      <c r="I23" s="235">
        <v>107366890.285</v>
      </c>
      <c r="J23" s="235">
        <v>268009756.11563411</v>
      </c>
      <c r="K23" s="235">
        <v>1603592709.0747111</v>
      </c>
      <c r="L23" s="275">
        <v>58507423.920000002</v>
      </c>
    </row>
    <row r="24" spans="2:12" s="97" customFormat="1" ht="13.5" customHeight="1">
      <c r="B24" s="209">
        <v>20</v>
      </c>
      <c r="C24" s="95" t="s">
        <v>99</v>
      </c>
      <c r="D24" s="235">
        <v>4789383967.5732527</v>
      </c>
      <c r="E24" s="235">
        <f t="shared" si="0"/>
        <v>4332869222.3367825</v>
      </c>
      <c r="F24" s="235">
        <v>752418974.81444061</v>
      </c>
      <c r="G24" s="235">
        <f t="shared" si="1"/>
        <v>3580450247.5223417</v>
      </c>
      <c r="H24" s="236">
        <f t="shared" si="2"/>
        <v>545531060.92791009</v>
      </c>
      <c r="I24" s="235">
        <v>149723524.60600007</v>
      </c>
      <c r="J24" s="235">
        <v>395807536.32191008</v>
      </c>
      <c r="K24" s="235">
        <v>3034919186.5944314</v>
      </c>
      <c r="L24" s="275">
        <v>81097194.262000054</v>
      </c>
    </row>
    <row r="25" spans="2:12" s="97" customFormat="1" ht="13.5" customHeight="1">
      <c r="B25" s="209">
        <v>21</v>
      </c>
      <c r="C25" s="95" t="s">
        <v>100</v>
      </c>
      <c r="D25" s="235">
        <v>3165825670.9680862</v>
      </c>
      <c r="E25" s="235">
        <f>SUM(F25,G25)</f>
        <v>2869454838.9609904</v>
      </c>
      <c r="F25" s="235">
        <v>475744670.4440403</v>
      </c>
      <c r="G25" s="235">
        <f>SUM(H25,K25)</f>
        <v>2393710168.5169501</v>
      </c>
      <c r="H25" s="236">
        <f t="shared" si="2"/>
        <v>416382366.04636031</v>
      </c>
      <c r="I25" s="235">
        <v>128426434.25000012</v>
      </c>
      <c r="J25" s="235">
        <v>287955931.79636019</v>
      </c>
      <c r="K25" s="235">
        <v>1977327802.4705896</v>
      </c>
      <c r="L25" s="275">
        <v>70605290.454999968</v>
      </c>
    </row>
    <row r="26" spans="2:12" s="97" customFormat="1" ht="13.5" customHeight="1">
      <c r="B26" s="209">
        <v>22</v>
      </c>
      <c r="C26" s="95" t="s">
        <v>56</v>
      </c>
      <c r="D26" s="235">
        <v>4081032844.3613839</v>
      </c>
      <c r="E26" s="235">
        <f t="shared" si="0"/>
        <v>3690260679.6623302</v>
      </c>
      <c r="F26" s="235">
        <v>652163596.42501032</v>
      </c>
      <c r="G26" s="235">
        <f t="shared" si="1"/>
        <v>3038097083.2373199</v>
      </c>
      <c r="H26" s="236">
        <f t="shared" si="2"/>
        <v>527490943.01963979</v>
      </c>
      <c r="I26" s="235">
        <v>153038094.07900006</v>
      </c>
      <c r="J26" s="235">
        <v>374452848.94063973</v>
      </c>
      <c r="K26" s="235">
        <v>2510606140.21768</v>
      </c>
      <c r="L26" s="275">
        <v>85321976.841000006</v>
      </c>
    </row>
    <row r="27" spans="2:12" s="97" customFormat="1" ht="13.5" customHeight="1">
      <c r="B27" s="209">
        <v>23</v>
      </c>
      <c r="C27" s="95" t="s">
        <v>101</v>
      </c>
      <c r="D27" s="235">
        <v>6311777110.6747808</v>
      </c>
      <c r="E27" s="235">
        <f t="shared" si="0"/>
        <v>5709474628.8606243</v>
      </c>
      <c r="F27" s="235">
        <v>1003799051.6260984</v>
      </c>
      <c r="G27" s="235">
        <f t="shared" si="1"/>
        <v>4705675577.2345257</v>
      </c>
      <c r="H27" s="236">
        <f t="shared" si="2"/>
        <v>863340787.88790035</v>
      </c>
      <c r="I27" s="235">
        <v>238770364.79500026</v>
      </c>
      <c r="J27" s="235">
        <v>624570423.09290016</v>
      </c>
      <c r="K27" s="235">
        <v>3842334789.3466249</v>
      </c>
      <c r="L27" s="275">
        <v>130244828.045</v>
      </c>
    </row>
    <row r="28" spans="2:12" s="97" customFormat="1" ht="13.5" customHeight="1">
      <c r="B28" s="209">
        <v>24</v>
      </c>
      <c r="C28" s="95" t="s">
        <v>102</v>
      </c>
      <c r="D28" s="235">
        <v>2843506650.2517719</v>
      </c>
      <c r="E28" s="235">
        <f t="shared" si="0"/>
        <v>2578944346.0404549</v>
      </c>
      <c r="F28" s="235">
        <v>397557331.49297124</v>
      </c>
      <c r="G28" s="235">
        <f t="shared" si="1"/>
        <v>2181387014.5474834</v>
      </c>
      <c r="H28" s="236">
        <f t="shared" si="2"/>
        <v>425681558.38563192</v>
      </c>
      <c r="I28" s="235">
        <v>143296933.1999999</v>
      </c>
      <c r="J28" s="235">
        <v>282384625.18563199</v>
      </c>
      <c r="K28" s="235">
        <v>1755705456.1618516</v>
      </c>
      <c r="L28" s="275">
        <v>80361343.730000019</v>
      </c>
    </row>
    <row r="29" spans="2:12" s="97" customFormat="1" ht="13.5" customHeight="1">
      <c r="B29" s="209">
        <v>25</v>
      </c>
      <c r="C29" s="95" t="s">
        <v>103</v>
      </c>
      <c r="D29" s="235">
        <v>1838201002.4199917</v>
      </c>
      <c r="E29" s="235">
        <f t="shared" si="0"/>
        <v>1663125828.6368852</v>
      </c>
      <c r="F29" s="235">
        <v>258871670.48650602</v>
      </c>
      <c r="G29" s="236">
        <f t="shared" si="1"/>
        <v>1404254158.1503792</v>
      </c>
      <c r="H29" s="257">
        <f t="shared" si="2"/>
        <v>265468415.5422999</v>
      </c>
      <c r="I29" s="235">
        <v>79523188.25000003</v>
      </c>
      <c r="J29" s="235">
        <v>185945227.29229987</v>
      </c>
      <c r="K29" s="235">
        <v>1138785742.6080792</v>
      </c>
      <c r="L29" s="275">
        <v>43531957.200000033</v>
      </c>
    </row>
    <row r="30" spans="2:12" s="97" customFormat="1" ht="13.5" customHeight="1">
      <c r="B30" s="209">
        <v>26</v>
      </c>
      <c r="C30" s="95" t="s">
        <v>30</v>
      </c>
      <c r="D30" s="235">
        <v>27121603456.075306</v>
      </c>
      <c r="E30" s="235">
        <f t="shared" si="0"/>
        <v>24348726863.396549</v>
      </c>
      <c r="F30" s="235">
        <v>3990153387.1373987</v>
      </c>
      <c r="G30" s="235">
        <f t="shared" si="1"/>
        <v>20358573476.259151</v>
      </c>
      <c r="H30" s="236">
        <f t="shared" si="2"/>
        <v>3725749925.6343489</v>
      </c>
      <c r="I30" s="235">
        <v>1134272141.2760003</v>
      </c>
      <c r="J30" s="235">
        <v>2591477784.3583488</v>
      </c>
      <c r="K30" s="235">
        <v>16632823550.624804</v>
      </c>
      <c r="L30" s="275">
        <v>631983719.99629998</v>
      </c>
    </row>
    <row r="31" spans="2:12" s="97" customFormat="1" ht="13.5" customHeight="1">
      <c r="B31" s="209">
        <v>27</v>
      </c>
      <c r="C31" s="95" t="s">
        <v>31</v>
      </c>
      <c r="D31" s="235">
        <v>4356322376.7036772</v>
      </c>
      <c r="E31" s="235">
        <f t="shared" si="0"/>
        <v>3839483784.4342585</v>
      </c>
      <c r="F31" s="235">
        <v>681108738.3790251</v>
      </c>
      <c r="G31" s="235">
        <f t="shared" si="1"/>
        <v>3158375046.0552335</v>
      </c>
      <c r="H31" s="236">
        <f t="shared" si="2"/>
        <v>530136919.00013989</v>
      </c>
      <c r="I31" s="235">
        <v>166859777.22500008</v>
      </c>
      <c r="J31" s="235">
        <v>363277141.77513981</v>
      </c>
      <c r="K31" s="235">
        <v>2628238127.0550938</v>
      </c>
      <c r="L31" s="275">
        <v>91165926.262499958</v>
      </c>
    </row>
    <row r="32" spans="2:12" s="97" customFormat="1" ht="13.5" customHeight="1">
      <c r="B32" s="209">
        <v>28</v>
      </c>
      <c r="C32" s="95" t="s">
        <v>32</v>
      </c>
      <c r="D32" s="235">
        <v>3778234695.9014511</v>
      </c>
      <c r="E32" s="235">
        <f t="shared" si="0"/>
        <v>3393487419.0219698</v>
      </c>
      <c r="F32" s="235">
        <v>551654027.30347991</v>
      </c>
      <c r="G32" s="235">
        <f t="shared" si="1"/>
        <v>2841833391.7184896</v>
      </c>
      <c r="H32" s="236">
        <f t="shared" si="2"/>
        <v>513458483.07394004</v>
      </c>
      <c r="I32" s="235">
        <v>159852696.04000008</v>
      </c>
      <c r="J32" s="235">
        <v>353605787.03393996</v>
      </c>
      <c r="K32" s="235">
        <v>2328374908.6445494</v>
      </c>
      <c r="L32" s="275">
        <v>88801132.504999951</v>
      </c>
    </row>
    <row r="33" spans="2:12" s="97" customFormat="1" ht="13.5" customHeight="1">
      <c r="B33" s="209">
        <v>29</v>
      </c>
      <c r="C33" s="95" t="s">
        <v>33</v>
      </c>
      <c r="D33" s="235">
        <v>3104909848.5190992</v>
      </c>
      <c r="E33" s="235">
        <f t="shared" si="0"/>
        <v>2794253609.7023287</v>
      </c>
      <c r="F33" s="235">
        <v>468511706.59118944</v>
      </c>
      <c r="G33" s="235">
        <f t="shared" si="1"/>
        <v>2325741903.1111393</v>
      </c>
      <c r="H33" s="236">
        <f t="shared" si="2"/>
        <v>435773500.39453</v>
      </c>
      <c r="I33" s="235">
        <v>116318024.99000002</v>
      </c>
      <c r="J33" s="235">
        <v>319455475.40452999</v>
      </c>
      <c r="K33" s="235">
        <v>1889968402.7166092</v>
      </c>
      <c r="L33" s="275">
        <v>63708405.199999988</v>
      </c>
    </row>
    <row r="34" spans="2:12" s="97" customFormat="1" ht="13.5" customHeight="1">
      <c r="B34" s="209">
        <v>30</v>
      </c>
      <c r="C34" s="95" t="s">
        <v>34</v>
      </c>
      <c r="D34" s="235">
        <v>4223368343.4560971</v>
      </c>
      <c r="E34" s="235">
        <f t="shared" si="0"/>
        <v>3807626624.4409409</v>
      </c>
      <c r="F34" s="235">
        <v>638456068.19158053</v>
      </c>
      <c r="G34" s="235">
        <f t="shared" si="1"/>
        <v>3169170556.2493606</v>
      </c>
      <c r="H34" s="236">
        <f t="shared" si="2"/>
        <v>558290859.10959995</v>
      </c>
      <c r="I34" s="235">
        <v>172670494.50300011</v>
      </c>
      <c r="J34" s="235">
        <v>385620364.60659981</v>
      </c>
      <c r="K34" s="235">
        <v>2610879697.1397605</v>
      </c>
      <c r="L34" s="275">
        <v>96630918.922799975</v>
      </c>
    </row>
    <row r="35" spans="2:12" s="97" customFormat="1" ht="13.5" customHeight="1">
      <c r="B35" s="209">
        <v>31</v>
      </c>
      <c r="C35" s="95" t="s">
        <v>35</v>
      </c>
      <c r="D35" s="235">
        <v>5839015262.5310888</v>
      </c>
      <c r="E35" s="235">
        <f t="shared" si="0"/>
        <v>5282828885.7966328</v>
      </c>
      <c r="F35" s="235">
        <v>761492023.99435949</v>
      </c>
      <c r="G35" s="235">
        <f t="shared" si="1"/>
        <v>4521336861.8022738</v>
      </c>
      <c r="H35" s="236">
        <f t="shared" si="2"/>
        <v>855823751.1435802</v>
      </c>
      <c r="I35" s="235">
        <v>262370942.87600011</v>
      </c>
      <c r="J35" s="235">
        <v>593452808.26758015</v>
      </c>
      <c r="K35" s="235">
        <v>3665513110.6586933</v>
      </c>
      <c r="L35" s="275">
        <v>148724393.36200008</v>
      </c>
    </row>
    <row r="36" spans="2:12" s="97" customFormat="1" ht="13.5" customHeight="1">
      <c r="B36" s="209">
        <v>32</v>
      </c>
      <c r="C36" s="95" t="s">
        <v>36</v>
      </c>
      <c r="D36" s="235">
        <v>4400901352.4735126</v>
      </c>
      <c r="E36" s="235">
        <f t="shared" si="0"/>
        <v>3975270443.6089087</v>
      </c>
      <c r="F36" s="235">
        <v>677397692.74110997</v>
      </c>
      <c r="G36" s="235">
        <f t="shared" si="1"/>
        <v>3297872750.8677988</v>
      </c>
      <c r="H36" s="236">
        <f t="shared" si="2"/>
        <v>633502229.98115945</v>
      </c>
      <c r="I36" s="235">
        <v>202465451.14199993</v>
      </c>
      <c r="J36" s="235">
        <v>431036778.83915955</v>
      </c>
      <c r="K36" s="235">
        <v>2664370520.8866391</v>
      </c>
      <c r="L36" s="275">
        <v>112713282.74399991</v>
      </c>
    </row>
    <row r="37" spans="2:12" s="97" customFormat="1" ht="13.5" customHeight="1">
      <c r="B37" s="209">
        <v>33</v>
      </c>
      <c r="C37" s="95" t="s">
        <v>37</v>
      </c>
      <c r="D37" s="235">
        <v>1418851576.4903827</v>
      </c>
      <c r="E37" s="235">
        <f t="shared" si="0"/>
        <v>1255776096.3915138</v>
      </c>
      <c r="F37" s="235">
        <v>211533129.93665469</v>
      </c>
      <c r="G37" s="236">
        <f t="shared" si="1"/>
        <v>1044242966.4548593</v>
      </c>
      <c r="H37" s="257">
        <f t="shared" si="2"/>
        <v>198764182.9314</v>
      </c>
      <c r="I37" s="235">
        <v>53734754.499999993</v>
      </c>
      <c r="J37" s="235">
        <v>145029428.4314</v>
      </c>
      <c r="K37" s="235">
        <v>845478783.52345932</v>
      </c>
      <c r="L37" s="275">
        <v>30239660.999999989</v>
      </c>
    </row>
    <row r="38" spans="2:12" s="97" customFormat="1" ht="13.5" customHeight="1">
      <c r="B38" s="209">
        <v>34</v>
      </c>
      <c r="C38" s="95" t="s">
        <v>38</v>
      </c>
      <c r="D38" s="235">
        <v>6104514882.2886543</v>
      </c>
      <c r="E38" s="235">
        <f t="shared" si="0"/>
        <v>5465004190.9735222</v>
      </c>
      <c r="F38" s="235">
        <v>855801044.68776023</v>
      </c>
      <c r="G38" s="235">
        <f t="shared" si="1"/>
        <v>4609203146.2857618</v>
      </c>
      <c r="H38" s="236">
        <f t="shared" si="2"/>
        <v>877650688.48408055</v>
      </c>
      <c r="I38" s="235">
        <v>241771824.75000009</v>
      </c>
      <c r="J38" s="235">
        <v>635878863.73408043</v>
      </c>
      <c r="K38" s="235">
        <v>3731552457.8016815</v>
      </c>
      <c r="L38" s="275">
        <v>132365660.75</v>
      </c>
    </row>
    <row r="39" spans="2:12" s="97" customFormat="1" ht="13.5" customHeight="1">
      <c r="B39" s="209">
        <v>35</v>
      </c>
      <c r="C39" s="95" t="s">
        <v>1</v>
      </c>
      <c r="D39" s="235">
        <v>12232878394.811562</v>
      </c>
      <c r="E39" s="235">
        <f t="shared" si="0"/>
        <v>11006668261.681696</v>
      </c>
      <c r="F39" s="235">
        <v>1763013049.798399</v>
      </c>
      <c r="G39" s="235">
        <f t="shared" si="1"/>
        <v>9243655211.883297</v>
      </c>
      <c r="H39" s="236">
        <f t="shared" si="2"/>
        <v>1747954614.6933949</v>
      </c>
      <c r="I39" s="235">
        <v>549056375.91999984</v>
      </c>
      <c r="J39" s="235">
        <v>1198898238.7733951</v>
      </c>
      <c r="K39" s="235">
        <v>7495700597.1899014</v>
      </c>
      <c r="L39" s="275">
        <v>304585963.76499981</v>
      </c>
    </row>
    <row r="40" spans="2:12" s="97" customFormat="1" ht="13.5" customHeight="1">
      <c r="B40" s="209">
        <v>36</v>
      </c>
      <c r="C40" s="95" t="s">
        <v>2</v>
      </c>
      <c r="D40" s="235">
        <v>3431476821.3778749</v>
      </c>
      <c r="E40" s="235">
        <f t="shared" si="0"/>
        <v>3109667875.8425894</v>
      </c>
      <c r="F40" s="235">
        <v>496817775.85242009</v>
      </c>
      <c r="G40" s="235">
        <f t="shared" si="1"/>
        <v>2612850099.990169</v>
      </c>
      <c r="H40" s="236">
        <f t="shared" si="2"/>
        <v>450188401.29625988</v>
      </c>
      <c r="I40" s="235">
        <v>127026049.75200009</v>
      </c>
      <c r="J40" s="235">
        <v>323162351.54425979</v>
      </c>
      <c r="K40" s="235">
        <v>2162661698.6939092</v>
      </c>
      <c r="L40" s="275">
        <v>67143761.111999959</v>
      </c>
    </row>
    <row r="41" spans="2:12" s="97" customFormat="1" ht="13.5" customHeight="1">
      <c r="B41" s="209">
        <v>37</v>
      </c>
      <c r="C41" s="95" t="s">
        <v>3</v>
      </c>
      <c r="D41" s="235">
        <v>10916123532.309589</v>
      </c>
      <c r="E41" s="235">
        <f t="shared" si="0"/>
        <v>9869483189.1540604</v>
      </c>
      <c r="F41" s="235">
        <v>1520858721.2136717</v>
      </c>
      <c r="G41" s="235">
        <f t="shared" si="1"/>
        <v>8348624467.9403896</v>
      </c>
      <c r="H41" s="236">
        <f t="shared" si="2"/>
        <v>1481491987.2221103</v>
      </c>
      <c r="I41" s="235">
        <v>449233929.64499992</v>
      </c>
      <c r="J41" s="235">
        <v>1032258057.5771104</v>
      </c>
      <c r="K41" s="235">
        <v>6867132480.7182789</v>
      </c>
      <c r="L41" s="275">
        <v>249953922.88000005</v>
      </c>
    </row>
    <row r="42" spans="2:12" s="97" customFormat="1" ht="13.5" customHeight="1">
      <c r="B42" s="209">
        <v>38</v>
      </c>
      <c r="C42" s="210" t="s">
        <v>39</v>
      </c>
      <c r="D42" s="235">
        <v>2346930178.8196735</v>
      </c>
      <c r="E42" s="235">
        <f t="shared" si="0"/>
        <v>2111992316.4187717</v>
      </c>
      <c r="F42" s="235">
        <v>341832937.27283186</v>
      </c>
      <c r="G42" s="235">
        <f t="shared" si="1"/>
        <v>1770159379.1459398</v>
      </c>
      <c r="H42" s="236">
        <f t="shared" si="2"/>
        <v>339570108.01450002</v>
      </c>
      <c r="I42" s="235">
        <v>97132878.735000074</v>
      </c>
      <c r="J42" s="235">
        <v>242437229.27949995</v>
      </c>
      <c r="K42" s="235">
        <v>1430589271.1314399</v>
      </c>
      <c r="L42" s="275">
        <v>52217076.11999999</v>
      </c>
    </row>
    <row r="43" spans="2:12" s="97" customFormat="1" ht="13.5" customHeight="1">
      <c r="B43" s="209">
        <v>39</v>
      </c>
      <c r="C43" s="210" t="s">
        <v>7</v>
      </c>
      <c r="D43" s="235">
        <v>12243151979.353884</v>
      </c>
      <c r="E43" s="235">
        <f t="shared" si="0"/>
        <v>11192164957.052618</v>
      </c>
      <c r="F43" s="235">
        <v>1965784089.3524992</v>
      </c>
      <c r="G43" s="235">
        <f t="shared" si="1"/>
        <v>9226380867.700119</v>
      </c>
      <c r="H43" s="236">
        <f t="shared" si="2"/>
        <v>1478471407.6112387</v>
      </c>
      <c r="I43" s="235">
        <v>417231366.78999972</v>
      </c>
      <c r="J43" s="235">
        <v>1061240040.821239</v>
      </c>
      <c r="K43" s="235">
        <v>7747909460.0888805</v>
      </c>
      <c r="L43" s="275">
        <v>234154959.75500005</v>
      </c>
    </row>
    <row r="44" spans="2:12" s="97" customFormat="1" ht="13.5" customHeight="1">
      <c r="B44" s="209">
        <v>40</v>
      </c>
      <c r="C44" s="210" t="s">
        <v>40</v>
      </c>
      <c r="D44" s="235">
        <v>2664268310.6219592</v>
      </c>
      <c r="E44" s="235">
        <f t="shared" si="0"/>
        <v>2406633973.7916589</v>
      </c>
      <c r="F44" s="235">
        <v>376106801.59193975</v>
      </c>
      <c r="G44" s="235">
        <f t="shared" si="1"/>
        <v>2030527172.199719</v>
      </c>
      <c r="H44" s="236">
        <f t="shared" si="2"/>
        <v>388919360.37201977</v>
      </c>
      <c r="I44" s="235">
        <v>118373870.25</v>
      </c>
      <c r="J44" s="235">
        <v>270545490.12201977</v>
      </c>
      <c r="K44" s="235">
        <v>1641607811.8276992</v>
      </c>
      <c r="L44" s="275">
        <v>65459897.175000012</v>
      </c>
    </row>
    <row r="45" spans="2:12" s="97" customFormat="1" ht="13.5" customHeight="1">
      <c r="B45" s="209">
        <v>41</v>
      </c>
      <c r="C45" s="210" t="s">
        <v>11</v>
      </c>
      <c r="D45" s="235">
        <v>4881290637.4068861</v>
      </c>
      <c r="E45" s="235">
        <f t="shared" si="0"/>
        <v>4428210344.465497</v>
      </c>
      <c r="F45" s="235">
        <v>735399626.5843755</v>
      </c>
      <c r="G45" s="236">
        <f t="shared" si="1"/>
        <v>3692810717.8811216</v>
      </c>
      <c r="H45" s="257">
        <f t="shared" si="2"/>
        <v>677546316.39286971</v>
      </c>
      <c r="I45" s="235">
        <v>199427211.42000005</v>
      </c>
      <c r="J45" s="235">
        <v>478119104.97286963</v>
      </c>
      <c r="K45" s="235">
        <v>3015264401.4882517</v>
      </c>
      <c r="L45" s="275">
        <v>106834827.1000001</v>
      </c>
    </row>
    <row r="46" spans="2:12" s="97" customFormat="1" ht="13.5" customHeight="1">
      <c r="B46" s="209">
        <v>42</v>
      </c>
      <c r="C46" s="210" t="s">
        <v>12</v>
      </c>
      <c r="D46" s="235">
        <v>13008762121.249666</v>
      </c>
      <c r="E46" s="235">
        <f t="shared" si="0"/>
        <v>11855984505.534195</v>
      </c>
      <c r="F46" s="235">
        <v>1980171096.6824138</v>
      </c>
      <c r="G46" s="235">
        <f t="shared" si="1"/>
        <v>9875813408.8517818</v>
      </c>
      <c r="H46" s="236">
        <f t="shared" si="2"/>
        <v>1624236531.1408656</v>
      </c>
      <c r="I46" s="235">
        <v>456891301.64499998</v>
      </c>
      <c r="J46" s="235">
        <v>1167345229.4958656</v>
      </c>
      <c r="K46" s="235">
        <v>8251576877.7109165</v>
      </c>
      <c r="L46" s="275">
        <v>250502702.01499999</v>
      </c>
    </row>
    <row r="47" spans="2:12" s="97" customFormat="1" ht="13.5" customHeight="1">
      <c r="B47" s="209">
        <v>43</v>
      </c>
      <c r="C47" s="210" t="s">
        <v>8</v>
      </c>
      <c r="D47" s="235">
        <v>8277725826.6705418</v>
      </c>
      <c r="E47" s="235">
        <f t="shared" si="0"/>
        <v>7502043671.8274164</v>
      </c>
      <c r="F47" s="235">
        <v>1226753866.6531117</v>
      </c>
      <c r="G47" s="235">
        <f t="shared" si="1"/>
        <v>6275289805.174305</v>
      </c>
      <c r="H47" s="236">
        <f t="shared" si="2"/>
        <v>1036384231.53266</v>
      </c>
      <c r="I47" s="235">
        <v>309566134.60500014</v>
      </c>
      <c r="J47" s="235">
        <v>726818096.92765987</v>
      </c>
      <c r="K47" s="235">
        <v>5238905573.6416454</v>
      </c>
      <c r="L47" s="275">
        <v>171345659.29999998</v>
      </c>
    </row>
    <row r="48" spans="2:12" s="97" customFormat="1" ht="13.5" customHeight="1">
      <c r="B48" s="209">
        <v>44</v>
      </c>
      <c r="C48" s="210" t="s">
        <v>18</v>
      </c>
      <c r="D48" s="235">
        <v>8331005694.4968948</v>
      </c>
      <c r="E48" s="235">
        <f t="shared" si="0"/>
        <v>7544862564.1862183</v>
      </c>
      <c r="F48" s="235">
        <v>1332917635.3010578</v>
      </c>
      <c r="G48" s="235">
        <f t="shared" si="1"/>
        <v>6211944928.8851604</v>
      </c>
      <c r="H48" s="236">
        <f t="shared" si="2"/>
        <v>1066069115.5181899</v>
      </c>
      <c r="I48" s="235">
        <v>297515814.13499981</v>
      </c>
      <c r="J48" s="235">
        <v>768553301.38319016</v>
      </c>
      <c r="K48" s="235">
        <v>5145875813.366971</v>
      </c>
      <c r="L48" s="275">
        <v>159097449.0625</v>
      </c>
    </row>
    <row r="49" spans="2:12" s="97" customFormat="1" ht="13.5" customHeight="1">
      <c r="B49" s="209">
        <v>45</v>
      </c>
      <c r="C49" s="210" t="s">
        <v>41</v>
      </c>
      <c r="D49" s="235">
        <v>3139043779.3280625</v>
      </c>
      <c r="E49" s="235">
        <f t="shared" si="0"/>
        <v>2822676749.6946392</v>
      </c>
      <c r="F49" s="235">
        <v>490458603.87138963</v>
      </c>
      <c r="G49" s="235">
        <f t="shared" si="1"/>
        <v>2332218145.8232493</v>
      </c>
      <c r="H49" s="236">
        <f t="shared" si="2"/>
        <v>419202174.4617402</v>
      </c>
      <c r="I49" s="235">
        <v>114492479.35000013</v>
      </c>
      <c r="J49" s="235">
        <v>304709695.11174005</v>
      </c>
      <c r="K49" s="235">
        <v>1913015971.3615091</v>
      </c>
      <c r="L49" s="275">
        <v>59824160.849999979</v>
      </c>
    </row>
    <row r="50" spans="2:12" s="97" customFormat="1" ht="13.5" customHeight="1">
      <c r="B50" s="209">
        <v>46</v>
      </c>
      <c r="C50" s="210" t="s">
        <v>21</v>
      </c>
      <c r="D50" s="235">
        <v>4048455140.3767166</v>
      </c>
      <c r="E50" s="235">
        <f t="shared" si="0"/>
        <v>3636009420.4385214</v>
      </c>
      <c r="F50" s="235">
        <v>566965278.7842499</v>
      </c>
      <c r="G50" s="235">
        <f t="shared" si="1"/>
        <v>3069044141.6542716</v>
      </c>
      <c r="H50" s="236">
        <f t="shared" si="2"/>
        <v>529784961.81937969</v>
      </c>
      <c r="I50" s="235">
        <v>152584509.58199981</v>
      </c>
      <c r="J50" s="235">
        <v>377200452.23737991</v>
      </c>
      <c r="K50" s="235">
        <v>2539259179.8348918</v>
      </c>
      <c r="L50" s="275">
        <v>84349478.093999967</v>
      </c>
    </row>
    <row r="51" spans="2:12" s="97" customFormat="1" ht="13.5" customHeight="1">
      <c r="B51" s="209">
        <v>47</v>
      </c>
      <c r="C51" s="210" t="s">
        <v>13</v>
      </c>
      <c r="D51" s="235">
        <v>7887770370.3640757</v>
      </c>
      <c r="E51" s="235">
        <f t="shared" si="0"/>
        <v>7170181048.3515949</v>
      </c>
      <c r="F51" s="235">
        <v>1285356243.4350595</v>
      </c>
      <c r="G51" s="235">
        <f t="shared" si="1"/>
        <v>5884824804.9165354</v>
      </c>
      <c r="H51" s="236">
        <f t="shared" si="2"/>
        <v>896052764.54766011</v>
      </c>
      <c r="I51" s="235">
        <v>255106133.69500002</v>
      </c>
      <c r="J51" s="235">
        <v>640946630.85266006</v>
      </c>
      <c r="K51" s="235">
        <v>4988772040.3688755</v>
      </c>
      <c r="L51" s="275">
        <v>140705727.27000001</v>
      </c>
    </row>
    <row r="52" spans="2:12" s="97" customFormat="1" ht="13.5" customHeight="1">
      <c r="B52" s="209">
        <v>48</v>
      </c>
      <c r="C52" s="210" t="s">
        <v>22</v>
      </c>
      <c r="D52" s="235">
        <v>4478677177.408433</v>
      </c>
      <c r="E52" s="235">
        <f t="shared" si="0"/>
        <v>4056363459.9085732</v>
      </c>
      <c r="F52" s="235">
        <v>584576393.66509986</v>
      </c>
      <c r="G52" s="235">
        <f t="shared" si="1"/>
        <v>3471787066.2434735</v>
      </c>
      <c r="H52" s="236">
        <f t="shared" si="2"/>
        <v>688389434.4257201</v>
      </c>
      <c r="I52" s="235">
        <v>195253380.70000008</v>
      </c>
      <c r="J52" s="235">
        <v>493136053.72572005</v>
      </c>
      <c r="K52" s="235">
        <v>2783397631.8177533</v>
      </c>
      <c r="L52" s="275">
        <v>107956745.38000005</v>
      </c>
    </row>
    <row r="53" spans="2:12" s="97" customFormat="1" ht="13.5" customHeight="1">
      <c r="B53" s="209">
        <v>49</v>
      </c>
      <c r="C53" s="210" t="s">
        <v>23</v>
      </c>
      <c r="D53" s="235">
        <v>4111256557.6901598</v>
      </c>
      <c r="E53" s="235">
        <f t="shared" si="0"/>
        <v>3681524893.1763291</v>
      </c>
      <c r="F53" s="235">
        <v>649329332.63857996</v>
      </c>
      <c r="G53" s="236">
        <f t="shared" si="1"/>
        <v>3032195560.5377493</v>
      </c>
      <c r="H53" s="257">
        <f t="shared" si="2"/>
        <v>575268417.92709982</v>
      </c>
      <c r="I53" s="235">
        <v>176362872.70500004</v>
      </c>
      <c r="J53" s="235">
        <v>398905545.22209978</v>
      </c>
      <c r="K53" s="235">
        <v>2456927142.6106496</v>
      </c>
      <c r="L53" s="275">
        <v>96016621.154999927</v>
      </c>
    </row>
    <row r="54" spans="2:12" s="97" customFormat="1" ht="13.5" customHeight="1">
      <c r="B54" s="209">
        <v>50</v>
      </c>
      <c r="C54" s="210" t="s">
        <v>14</v>
      </c>
      <c r="D54" s="235">
        <v>3888432483.7630115</v>
      </c>
      <c r="E54" s="235">
        <f t="shared" si="0"/>
        <v>3498854796.3139853</v>
      </c>
      <c r="F54" s="235">
        <v>517805032.03957045</v>
      </c>
      <c r="G54" s="235">
        <f t="shared" si="1"/>
        <v>2981049764.274415</v>
      </c>
      <c r="H54" s="236">
        <f t="shared" si="2"/>
        <v>650811728.62570965</v>
      </c>
      <c r="I54" s="235">
        <v>209006167.16500002</v>
      </c>
      <c r="J54" s="235">
        <v>441805561.46070963</v>
      </c>
      <c r="K54" s="235">
        <v>2330238035.6487055</v>
      </c>
      <c r="L54" s="275">
        <v>118895911.42249992</v>
      </c>
    </row>
    <row r="55" spans="2:12" s="97" customFormat="1" ht="13.5" customHeight="1">
      <c r="B55" s="209">
        <v>51</v>
      </c>
      <c r="C55" s="210" t="s">
        <v>42</v>
      </c>
      <c r="D55" s="235">
        <v>5524566991.917469</v>
      </c>
      <c r="E55" s="235">
        <f t="shared" si="0"/>
        <v>5003707634.3714123</v>
      </c>
      <c r="F55" s="235">
        <v>716891253.96762013</v>
      </c>
      <c r="G55" s="235">
        <f t="shared" si="1"/>
        <v>4286816380.4037924</v>
      </c>
      <c r="H55" s="236">
        <f t="shared" si="2"/>
        <v>793466194.18321967</v>
      </c>
      <c r="I55" s="235">
        <v>249802458.62200022</v>
      </c>
      <c r="J55" s="235">
        <v>543663735.56121945</v>
      </c>
      <c r="K55" s="235">
        <v>3493350186.2205729</v>
      </c>
      <c r="L55" s="275">
        <v>137070173.30399984</v>
      </c>
    </row>
    <row r="56" spans="2:12" s="97" customFormat="1" ht="13.5" customHeight="1">
      <c r="B56" s="209">
        <v>52</v>
      </c>
      <c r="C56" s="210" t="s">
        <v>4</v>
      </c>
      <c r="D56" s="235">
        <v>4145039184.6072912</v>
      </c>
      <c r="E56" s="235">
        <f t="shared" si="0"/>
        <v>3752327606.5654526</v>
      </c>
      <c r="F56" s="235">
        <v>557234205.14775538</v>
      </c>
      <c r="G56" s="235">
        <f t="shared" si="1"/>
        <v>3195093401.4176974</v>
      </c>
      <c r="H56" s="236">
        <f t="shared" si="2"/>
        <v>528520275.81875992</v>
      </c>
      <c r="I56" s="235">
        <v>163271728.94500008</v>
      </c>
      <c r="J56" s="235">
        <v>365248546.87375981</v>
      </c>
      <c r="K56" s="235">
        <v>2666573125.5989375</v>
      </c>
      <c r="L56" s="275">
        <v>90972681.949999973</v>
      </c>
    </row>
    <row r="57" spans="2:12" s="97" customFormat="1" ht="13.5" customHeight="1">
      <c r="B57" s="209">
        <v>53</v>
      </c>
      <c r="C57" s="210" t="s">
        <v>19</v>
      </c>
      <c r="D57" s="235">
        <v>2291699383.5345793</v>
      </c>
      <c r="E57" s="235">
        <f t="shared" si="0"/>
        <v>2066094541.7875936</v>
      </c>
      <c r="F57" s="235">
        <v>352233662.37428969</v>
      </c>
      <c r="G57" s="235">
        <f t="shared" si="1"/>
        <v>1713860879.4133039</v>
      </c>
      <c r="H57" s="236">
        <f t="shared" si="2"/>
        <v>320454446.45506823</v>
      </c>
      <c r="I57" s="235">
        <v>108812464.31000006</v>
      </c>
      <c r="J57" s="235">
        <v>211641982.14506817</v>
      </c>
      <c r="K57" s="235">
        <v>1393406432.9582355</v>
      </c>
      <c r="L57" s="275">
        <v>59798491.479999922</v>
      </c>
    </row>
    <row r="58" spans="2:12" s="97" customFormat="1" ht="13.5" customHeight="1">
      <c r="B58" s="209">
        <v>54</v>
      </c>
      <c r="C58" s="210" t="s">
        <v>24</v>
      </c>
      <c r="D58" s="235">
        <v>3779686334.7929969</v>
      </c>
      <c r="E58" s="235">
        <f t="shared" si="0"/>
        <v>3379915583.1911373</v>
      </c>
      <c r="F58" s="235">
        <v>588079859.37018013</v>
      </c>
      <c r="G58" s="235">
        <f t="shared" si="1"/>
        <v>2791835723.8209572</v>
      </c>
      <c r="H58" s="236">
        <f t="shared" si="2"/>
        <v>500071728.22059965</v>
      </c>
      <c r="I58" s="235">
        <v>147734764.32499996</v>
      </c>
      <c r="J58" s="235">
        <v>352336963.89559966</v>
      </c>
      <c r="K58" s="235">
        <v>2291763995.6003575</v>
      </c>
      <c r="L58" s="275">
        <v>80321864.199999928</v>
      </c>
    </row>
    <row r="59" spans="2:12" s="97" customFormat="1" ht="13.5" customHeight="1">
      <c r="B59" s="209">
        <v>55</v>
      </c>
      <c r="C59" s="210" t="s">
        <v>15</v>
      </c>
      <c r="D59" s="235">
        <v>3963488892.8582988</v>
      </c>
      <c r="E59" s="235">
        <f t="shared" si="0"/>
        <v>3596561641.0636854</v>
      </c>
      <c r="F59" s="235">
        <v>657875423.00146925</v>
      </c>
      <c r="G59" s="235">
        <f t="shared" si="1"/>
        <v>2938686218.0622163</v>
      </c>
      <c r="H59" s="236">
        <f t="shared" si="2"/>
        <v>538735109.9732796</v>
      </c>
      <c r="I59" s="235">
        <v>160480721.85999992</v>
      </c>
      <c r="J59" s="235">
        <v>378254388.11327964</v>
      </c>
      <c r="K59" s="235">
        <v>2399951108.0889368</v>
      </c>
      <c r="L59" s="275">
        <v>87970439.410000056</v>
      </c>
    </row>
    <row r="60" spans="2:12" s="97" customFormat="1" ht="13.5" customHeight="1">
      <c r="B60" s="209">
        <v>56</v>
      </c>
      <c r="C60" s="210" t="s">
        <v>9</v>
      </c>
      <c r="D60" s="235">
        <v>2624276619.0576267</v>
      </c>
      <c r="E60" s="235">
        <f t="shared" si="0"/>
        <v>2376188716.7127714</v>
      </c>
      <c r="F60" s="235">
        <v>414705491.67016006</v>
      </c>
      <c r="G60" s="235">
        <f t="shared" si="1"/>
        <v>1961483225.0426111</v>
      </c>
      <c r="H60" s="236">
        <f t="shared" si="2"/>
        <v>306655216.54942638</v>
      </c>
      <c r="I60" s="235">
        <v>76473553.610000014</v>
      </c>
      <c r="J60" s="235">
        <v>230181662.93942636</v>
      </c>
      <c r="K60" s="235">
        <v>1654828008.4931848</v>
      </c>
      <c r="L60" s="275">
        <v>42553608.210000016</v>
      </c>
    </row>
    <row r="61" spans="2:12" s="97" customFormat="1" ht="13.5" customHeight="1">
      <c r="B61" s="209">
        <v>57</v>
      </c>
      <c r="C61" s="210" t="s">
        <v>43</v>
      </c>
      <c r="D61" s="235">
        <v>1840888627.3014851</v>
      </c>
      <c r="E61" s="235">
        <f t="shared" si="0"/>
        <v>1658277313.4110603</v>
      </c>
      <c r="F61" s="235">
        <v>259041898.60739979</v>
      </c>
      <c r="G61" s="236">
        <f t="shared" si="1"/>
        <v>1399235414.8036606</v>
      </c>
      <c r="H61" s="257">
        <f t="shared" si="2"/>
        <v>277954036.57250029</v>
      </c>
      <c r="I61" s="235">
        <v>93542548.88000007</v>
      </c>
      <c r="J61" s="235">
        <v>184411487.69250023</v>
      </c>
      <c r="K61" s="235">
        <v>1121281378.2311604</v>
      </c>
      <c r="L61" s="275">
        <v>52114727.909999974</v>
      </c>
    </row>
    <row r="62" spans="2:12" s="97" customFormat="1" ht="13.5" customHeight="1">
      <c r="B62" s="209">
        <v>58</v>
      </c>
      <c r="C62" s="210" t="s">
        <v>25</v>
      </c>
      <c r="D62" s="235">
        <v>2143606168.2373092</v>
      </c>
      <c r="E62" s="235">
        <f t="shared" si="0"/>
        <v>1947527102.9088631</v>
      </c>
      <c r="F62" s="235">
        <v>306056654.33867943</v>
      </c>
      <c r="G62" s="235">
        <f t="shared" si="1"/>
        <v>1641470448.5701838</v>
      </c>
      <c r="H62" s="236">
        <f t="shared" si="2"/>
        <v>295064346.74818003</v>
      </c>
      <c r="I62" s="235">
        <v>96009237.105000108</v>
      </c>
      <c r="J62" s="235">
        <v>199055109.64317989</v>
      </c>
      <c r="K62" s="235">
        <v>1346406101.8220036</v>
      </c>
      <c r="L62" s="275">
        <v>53271872.930000007</v>
      </c>
    </row>
    <row r="63" spans="2:12" s="97" customFormat="1" ht="13.5" customHeight="1">
      <c r="B63" s="209">
        <v>59</v>
      </c>
      <c r="C63" s="210" t="s">
        <v>20</v>
      </c>
      <c r="D63" s="235">
        <v>15652190408.562359</v>
      </c>
      <c r="E63" s="235">
        <f t="shared" si="0"/>
        <v>14176008254.767084</v>
      </c>
      <c r="F63" s="235">
        <v>2241004948.2679424</v>
      </c>
      <c r="G63" s="235">
        <f t="shared" si="1"/>
        <v>11935003306.499142</v>
      </c>
      <c r="H63" s="236">
        <f t="shared" si="2"/>
        <v>2506428604.3772449</v>
      </c>
      <c r="I63" s="235">
        <v>782858847.8119998</v>
      </c>
      <c r="J63" s="235">
        <v>1723569756.5652452</v>
      </c>
      <c r="K63" s="235">
        <v>9428574702.1218967</v>
      </c>
      <c r="L63" s="275">
        <v>432800548.32899988</v>
      </c>
    </row>
    <row r="64" spans="2:12" s="97" customFormat="1" ht="13.5" customHeight="1">
      <c r="B64" s="209">
        <v>60</v>
      </c>
      <c r="C64" s="210" t="s">
        <v>44</v>
      </c>
      <c r="D64" s="235">
        <v>1958376971.2321808</v>
      </c>
      <c r="E64" s="235">
        <f t="shared" si="0"/>
        <v>1767630132.9286988</v>
      </c>
      <c r="F64" s="235">
        <v>284995632.17003983</v>
      </c>
      <c r="G64" s="235">
        <f t="shared" si="1"/>
        <v>1482634500.7586589</v>
      </c>
      <c r="H64" s="236">
        <f t="shared" si="2"/>
        <v>277030195.48149979</v>
      </c>
      <c r="I64" s="235">
        <v>90994392.379999936</v>
      </c>
      <c r="J64" s="235">
        <v>186035803.10149986</v>
      </c>
      <c r="K64" s="235">
        <v>1205604305.2771592</v>
      </c>
      <c r="L64" s="275">
        <v>50426019.129999913</v>
      </c>
    </row>
    <row r="65" spans="2:12" s="97" customFormat="1" ht="13.5" customHeight="1">
      <c r="B65" s="209">
        <v>61</v>
      </c>
      <c r="C65" s="210" t="s">
        <v>16</v>
      </c>
      <c r="D65" s="235">
        <v>1809678189.2942593</v>
      </c>
      <c r="E65" s="235">
        <f t="shared" si="0"/>
        <v>1644976207.8460586</v>
      </c>
      <c r="F65" s="235">
        <v>261724862.4731496</v>
      </c>
      <c r="G65" s="235">
        <f t="shared" si="1"/>
        <v>1383251345.3729091</v>
      </c>
      <c r="H65" s="236">
        <f t="shared" si="2"/>
        <v>247917054.59103999</v>
      </c>
      <c r="I65" s="235">
        <v>75541137.090000063</v>
      </c>
      <c r="J65" s="235">
        <v>172375917.50103992</v>
      </c>
      <c r="K65" s="235">
        <v>1135334290.7818692</v>
      </c>
      <c r="L65" s="275">
        <v>42293921.870000012</v>
      </c>
    </row>
    <row r="66" spans="2:12" s="97" customFormat="1" ht="13.5" customHeight="1">
      <c r="B66" s="209">
        <v>62</v>
      </c>
      <c r="C66" s="210" t="s">
        <v>17</v>
      </c>
      <c r="D66" s="235">
        <v>2731775433.8324509</v>
      </c>
      <c r="E66" s="235">
        <f t="shared" si="0"/>
        <v>2511889293.6191397</v>
      </c>
      <c r="F66" s="235">
        <v>392603680.70173979</v>
      </c>
      <c r="G66" s="235">
        <f t="shared" si="1"/>
        <v>2119285612.9173996</v>
      </c>
      <c r="H66" s="236">
        <f t="shared" si="2"/>
        <v>325461927.81323999</v>
      </c>
      <c r="I66" s="235">
        <v>102920699.21899998</v>
      </c>
      <c r="J66" s="235">
        <v>222541228.59424001</v>
      </c>
      <c r="K66" s="235">
        <v>1793823685.1041596</v>
      </c>
      <c r="L66" s="275">
        <v>57274162.878000006</v>
      </c>
    </row>
    <row r="67" spans="2:12" s="97" customFormat="1" ht="13.5" customHeight="1">
      <c r="B67" s="209">
        <v>63</v>
      </c>
      <c r="C67" s="210" t="s">
        <v>26</v>
      </c>
      <c r="D67" s="235">
        <v>2078949997.8428168</v>
      </c>
      <c r="E67" s="235">
        <f t="shared" si="0"/>
        <v>1898958593.7969508</v>
      </c>
      <c r="F67" s="235">
        <v>245107128.03846037</v>
      </c>
      <c r="G67" s="235">
        <f t="shared" si="1"/>
        <v>1653851465.7584903</v>
      </c>
      <c r="H67" s="236">
        <f t="shared" si="2"/>
        <v>345961230.64812011</v>
      </c>
      <c r="I67" s="235">
        <v>99388175.575000033</v>
      </c>
      <c r="J67" s="235">
        <v>246573055.07312009</v>
      </c>
      <c r="K67" s="235">
        <v>1307890235.1103702</v>
      </c>
      <c r="L67" s="275">
        <v>57173348.749999955</v>
      </c>
    </row>
    <row r="68" spans="2:12" s="97" customFormat="1" ht="13.5" customHeight="1">
      <c r="B68" s="209">
        <v>64</v>
      </c>
      <c r="C68" s="210" t="s">
        <v>45</v>
      </c>
      <c r="D68" s="235">
        <v>2097575435.1789672</v>
      </c>
      <c r="E68" s="235">
        <f t="shared" si="0"/>
        <v>1904824138.2229016</v>
      </c>
      <c r="F68" s="235">
        <v>277224292.58080047</v>
      </c>
      <c r="G68" s="235">
        <f t="shared" si="1"/>
        <v>1627599845.642101</v>
      </c>
      <c r="H68" s="236">
        <f t="shared" si="2"/>
        <v>306613602.46009994</v>
      </c>
      <c r="I68" s="235">
        <v>97171480.099999994</v>
      </c>
      <c r="J68" s="235">
        <v>209442122.36009997</v>
      </c>
      <c r="K68" s="235">
        <v>1320986243.1820011</v>
      </c>
      <c r="L68" s="275">
        <v>54521297.175000004</v>
      </c>
    </row>
    <row r="69" spans="2:12" s="97" customFormat="1" ht="13.5" customHeight="1">
      <c r="B69" s="209">
        <v>65</v>
      </c>
      <c r="C69" s="210" t="s">
        <v>10</v>
      </c>
      <c r="D69" s="235">
        <v>970471595.47852969</v>
      </c>
      <c r="E69" s="235">
        <f t="shared" si="0"/>
        <v>883526035.67803025</v>
      </c>
      <c r="F69" s="235">
        <v>146711360.28600007</v>
      </c>
      <c r="G69" s="236">
        <f t="shared" si="1"/>
        <v>736814675.39203024</v>
      </c>
      <c r="H69" s="257">
        <f t="shared" si="2"/>
        <v>140854144.90585989</v>
      </c>
      <c r="I69" s="235">
        <v>39836076.730000019</v>
      </c>
      <c r="J69" s="235">
        <v>101018068.17585988</v>
      </c>
      <c r="K69" s="235">
        <v>595960530.48617041</v>
      </c>
      <c r="L69" s="275">
        <v>21834906.190000001</v>
      </c>
    </row>
    <row r="70" spans="2:12" s="97" customFormat="1" ht="13.5" customHeight="1">
      <c r="B70" s="209">
        <v>66</v>
      </c>
      <c r="C70" s="210" t="s">
        <v>5</v>
      </c>
      <c r="D70" s="235">
        <v>1034713266.9855309</v>
      </c>
      <c r="E70" s="235">
        <f t="shared" ref="E70:E78" si="3">SUM(F70,G70)</f>
        <v>949344180.41343069</v>
      </c>
      <c r="F70" s="235">
        <v>146719833.04504013</v>
      </c>
      <c r="G70" s="235">
        <f t="shared" ref="G70:G78" si="4">SUM(H70,K70)</f>
        <v>802624347.36839056</v>
      </c>
      <c r="H70" s="236">
        <f t="shared" ref="H70:H78" si="5">SUM(I70:J70)</f>
        <v>115712341.7855</v>
      </c>
      <c r="I70" s="235">
        <v>32764297.579999983</v>
      </c>
      <c r="J70" s="235">
        <v>82948044.205500022</v>
      </c>
      <c r="K70" s="235">
        <v>686912005.58289051</v>
      </c>
      <c r="L70" s="275">
        <v>17711515.070000004</v>
      </c>
    </row>
    <row r="71" spans="2:12" s="97" customFormat="1" ht="13.5" customHeight="1">
      <c r="B71" s="209">
        <v>67</v>
      </c>
      <c r="C71" s="210" t="s">
        <v>6</v>
      </c>
      <c r="D71" s="235">
        <v>452818850.5206002</v>
      </c>
      <c r="E71" s="235">
        <f t="shared" si="3"/>
        <v>416119870.25580001</v>
      </c>
      <c r="F71" s="235">
        <v>69338853.867280036</v>
      </c>
      <c r="G71" s="235">
        <f t="shared" si="4"/>
        <v>346781016.38851994</v>
      </c>
      <c r="H71" s="236">
        <f t="shared" si="5"/>
        <v>48470210.702199958</v>
      </c>
      <c r="I71" s="235">
        <v>10175476.589999998</v>
      </c>
      <c r="J71" s="235">
        <v>38294734.112199962</v>
      </c>
      <c r="K71" s="235">
        <v>298310805.68632001</v>
      </c>
      <c r="L71" s="275">
        <v>5520066.4899999993</v>
      </c>
    </row>
    <row r="72" spans="2:12" s="97" customFormat="1" ht="13.5" customHeight="1">
      <c r="B72" s="209">
        <v>68</v>
      </c>
      <c r="C72" s="210" t="s">
        <v>46</v>
      </c>
      <c r="D72" s="235">
        <v>527939707.5910002</v>
      </c>
      <c r="E72" s="235">
        <f t="shared" si="3"/>
        <v>475386923.10930026</v>
      </c>
      <c r="F72" s="235">
        <v>87504799.940800041</v>
      </c>
      <c r="G72" s="235">
        <f t="shared" si="4"/>
        <v>387882123.16850019</v>
      </c>
      <c r="H72" s="236">
        <f t="shared" si="5"/>
        <v>82221029.792999938</v>
      </c>
      <c r="I72" s="235">
        <v>22315081.34999999</v>
      </c>
      <c r="J72" s="235">
        <v>59905948.442999952</v>
      </c>
      <c r="K72" s="235">
        <v>305661093.37550026</v>
      </c>
      <c r="L72" s="275">
        <v>11919331.200000007</v>
      </c>
    </row>
    <row r="73" spans="2:12" s="97" customFormat="1" ht="13.5" customHeight="1">
      <c r="B73" s="209">
        <v>69</v>
      </c>
      <c r="C73" s="210" t="s">
        <v>47</v>
      </c>
      <c r="D73" s="235">
        <v>1430046827.8474119</v>
      </c>
      <c r="E73" s="235">
        <f t="shared" si="3"/>
        <v>1309506756.9703007</v>
      </c>
      <c r="F73" s="235">
        <v>217932652.89169988</v>
      </c>
      <c r="G73" s="235">
        <f t="shared" si="4"/>
        <v>1091574104.0786009</v>
      </c>
      <c r="H73" s="236">
        <f t="shared" si="5"/>
        <v>215610093.63189995</v>
      </c>
      <c r="I73" s="235">
        <v>49509087.68999999</v>
      </c>
      <c r="J73" s="235">
        <v>166101005.94189996</v>
      </c>
      <c r="K73" s="235">
        <v>875964010.44670093</v>
      </c>
      <c r="L73" s="275">
        <v>26874674.489999991</v>
      </c>
    </row>
    <row r="74" spans="2:12" s="97" customFormat="1" ht="13.5" customHeight="1">
      <c r="B74" s="209">
        <v>70</v>
      </c>
      <c r="C74" s="210" t="s">
        <v>48</v>
      </c>
      <c r="D74" s="235">
        <v>252964614.7205599</v>
      </c>
      <c r="E74" s="235">
        <f t="shared" si="3"/>
        <v>227252209.65330011</v>
      </c>
      <c r="F74" s="235">
        <v>39409867.485999994</v>
      </c>
      <c r="G74" s="235">
        <f t="shared" si="4"/>
        <v>187842342.16730011</v>
      </c>
      <c r="H74" s="236">
        <f t="shared" si="5"/>
        <v>23800928.037300006</v>
      </c>
      <c r="I74" s="235">
        <v>7588908.0500000017</v>
      </c>
      <c r="J74" s="235">
        <v>16212019.987300003</v>
      </c>
      <c r="K74" s="235">
        <v>164041414.13000008</v>
      </c>
      <c r="L74" s="275">
        <v>3765962.5499999984</v>
      </c>
    </row>
    <row r="75" spans="2:12" s="97" customFormat="1" ht="13.5" customHeight="1">
      <c r="B75" s="209">
        <v>71</v>
      </c>
      <c r="C75" s="210" t="s">
        <v>49</v>
      </c>
      <c r="D75" s="235">
        <v>734396268.88699973</v>
      </c>
      <c r="E75" s="235">
        <f t="shared" si="3"/>
        <v>668403899.93120003</v>
      </c>
      <c r="F75" s="235">
        <v>118719908.85599989</v>
      </c>
      <c r="G75" s="235">
        <f t="shared" si="4"/>
        <v>549683991.07520008</v>
      </c>
      <c r="H75" s="236">
        <f t="shared" si="5"/>
        <v>84649857.195400029</v>
      </c>
      <c r="I75" s="235">
        <v>22946364.149999999</v>
      </c>
      <c r="J75" s="235">
        <v>61703493.045400023</v>
      </c>
      <c r="K75" s="235">
        <v>465034133.87980002</v>
      </c>
      <c r="L75" s="275">
        <v>12620987.999999996</v>
      </c>
    </row>
    <row r="76" spans="2:12" s="97" customFormat="1" ht="13.5" customHeight="1">
      <c r="B76" s="209">
        <v>72</v>
      </c>
      <c r="C76" s="210" t="s">
        <v>27</v>
      </c>
      <c r="D76" s="235">
        <v>453699519.52167016</v>
      </c>
      <c r="E76" s="235">
        <f t="shared" si="3"/>
        <v>412094111.69160032</v>
      </c>
      <c r="F76" s="235">
        <v>63096157.091099955</v>
      </c>
      <c r="G76" s="235">
        <f t="shared" si="4"/>
        <v>348997954.60050035</v>
      </c>
      <c r="H76" s="236">
        <f t="shared" si="5"/>
        <v>67725470.590999991</v>
      </c>
      <c r="I76" s="235">
        <v>25057312.850000009</v>
      </c>
      <c r="J76" s="235">
        <v>42668157.740999989</v>
      </c>
      <c r="K76" s="235">
        <v>281272484.00950032</v>
      </c>
      <c r="L76" s="275">
        <v>13327109.899999997</v>
      </c>
    </row>
    <row r="77" spans="2:12" s="97" customFormat="1" ht="13.5" customHeight="1">
      <c r="B77" s="209">
        <v>73</v>
      </c>
      <c r="C77" s="210" t="s">
        <v>28</v>
      </c>
      <c r="D77" s="235">
        <v>694992922.20697927</v>
      </c>
      <c r="E77" s="235">
        <f t="shared" si="3"/>
        <v>625315576.65078032</v>
      </c>
      <c r="F77" s="235">
        <v>94683908.554160088</v>
      </c>
      <c r="G77" s="236">
        <f t="shared" si="4"/>
        <v>530631668.09662026</v>
      </c>
      <c r="H77" s="257">
        <f t="shared" si="5"/>
        <v>88884342.742500022</v>
      </c>
      <c r="I77" s="235">
        <v>23701672.900000006</v>
      </c>
      <c r="J77" s="235">
        <v>65182669.842500016</v>
      </c>
      <c r="K77" s="235">
        <v>441747325.35412025</v>
      </c>
      <c r="L77" s="275">
        <v>12611414.75</v>
      </c>
    </row>
    <row r="78" spans="2:12" s="97" customFormat="1" ht="13.5" customHeight="1" thickBot="1">
      <c r="B78" s="209">
        <v>74</v>
      </c>
      <c r="C78" s="210" t="s">
        <v>29</v>
      </c>
      <c r="D78" s="235">
        <v>319372948.95948005</v>
      </c>
      <c r="E78" s="235">
        <f t="shared" si="3"/>
        <v>291817048.1652</v>
      </c>
      <c r="F78" s="235">
        <v>36833595.195659995</v>
      </c>
      <c r="G78" s="235">
        <f t="shared" si="4"/>
        <v>254983452.96954</v>
      </c>
      <c r="H78" s="258">
        <f t="shared" si="5"/>
        <v>48587866.611939996</v>
      </c>
      <c r="I78" s="235">
        <v>18977968.550000001</v>
      </c>
      <c r="J78" s="235">
        <v>29609898.061939999</v>
      </c>
      <c r="K78" s="235">
        <v>206395586.3576</v>
      </c>
      <c r="L78" s="275">
        <v>10148693.199999997</v>
      </c>
    </row>
    <row r="79" spans="2:12" s="97" customFormat="1" ht="13.5" customHeight="1" thickTop="1">
      <c r="B79" s="370" t="s">
        <v>0</v>
      </c>
      <c r="C79" s="371"/>
      <c r="D79" s="199">
        <f>'ポテンシャル(金額)'!E3</f>
        <v>275162961.19572133</v>
      </c>
      <c r="E79" s="199">
        <f>'ポテンシャル(金額)'!E4</f>
        <v>248710311.71991485</v>
      </c>
      <c r="F79" s="199">
        <f>'ポテンシャル(金額)'!D7</f>
        <v>40852319.583813623</v>
      </c>
      <c r="G79" s="199">
        <f>'ポテンシャル(金額)'!D11</f>
        <v>207857992.13610089</v>
      </c>
      <c r="H79" s="200">
        <f>'ポテンシャル(金額)'!G11</f>
        <v>37594236.011713289</v>
      </c>
      <c r="I79" s="199">
        <f>'ポテンシャル(金額)'!J10</f>
        <v>11224127.94890612</v>
      </c>
      <c r="J79" s="199">
        <f>'ポテンシャル(金額)'!J13</f>
        <v>26370108.062807173</v>
      </c>
      <c r="K79" s="199">
        <f>'ポテンシャル(金額)'!G16</f>
        <v>170263756.12438759</v>
      </c>
      <c r="L79" s="117">
        <f>'ポテンシャル(金額)'!M10</f>
        <v>6182896.5815961212</v>
      </c>
    </row>
    <row r="80" spans="2:12" s="97" customFormat="1">
      <c r="H80" s="98"/>
    </row>
  </sheetData>
  <mergeCells count="10">
    <mergeCell ref="B79:C79"/>
    <mergeCell ref="H3:H4"/>
    <mergeCell ref="K3:K4"/>
    <mergeCell ref="L3:L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8" scale="70" fitToWidth="0" fitToHeight="0" orientation="landscape" r:id="rId1"/>
  <headerFooter>
    <oddHeader>&amp;R&amp;"ＭＳ 明朝,標準"&amp;12 2-14.①ジェネリック医薬品分析(医科･調剤)</oddHeader>
  </headerFooter>
  <ignoredErrors>
    <ignoredError sqref="E5:E78 G78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emptyCellReference="1"/>
    <ignoredError sqref="H5:H78" formulaRange="1"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dimension ref="B1:V50"/>
  <sheetViews>
    <sheetView showGridLines="0" zoomScaleNormal="100" zoomScaleSheetLayoutView="100" workbookViewId="0"/>
  </sheetViews>
  <sheetFormatPr defaultColWidth="7.625" defaultRowHeight="15.75" customHeight="1"/>
  <cols>
    <col min="1" max="1" width="4.625" style="36" customWidth="1"/>
    <col min="2" max="2" width="5.5" style="43" customWidth="1"/>
    <col min="3" max="4" width="8.75" style="36" customWidth="1"/>
    <col min="5" max="5" width="4.875" style="36" customWidth="1"/>
    <col min="6" max="6" width="7.625" style="36" customWidth="1"/>
    <col min="7" max="7" width="4.875" style="36" customWidth="1"/>
    <col min="8" max="9" width="7.625" style="36" customWidth="1"/>
    <col min="10" max="10" width="4.875" style="36" customWidth="1"/>
    <col min="11" max="11" width="7.625" style="36" customWidth="1"/>
    <col min="12" max="12" width="5.5" style="36" customWidth="1"/>
    <col min="13" max="13" width="7.625" style="36" customWidth="1"/>
    <col min="14" max="14" width="4.75" style="36" customWidth="1"/>
    <col min="15" max="15" width="3.375" style="36" customWidth="1"/>
    <col min="16" max="18" width="7.625" style="36" customWidth="1"/>
    <col min="19" max="19" width="3.375" style="36" customWidth="1"/>
    <col min="20" max="20" width="3.125" style="36" customWidth="1"/>
    <col min="21" max="21" width="4.25" style="36" customWidth="1"/>
    <col min="22" max="22" width="3.25" style="36" customWidth="1"/>
    <col min="23" max="16384" width="7.625" style="36"/>
  </cols>
  <sheetData>
    <row r="1" spans="2:21" ht="16.5" customHeight="1">
      <c r="B1" s="35" t="s">
        <v>200</v>
      </c>
      <c r="C1" s="37"/>
      <c r="D1" s="37"/>
      <c r="E1" s="37"/>
      <c r="F1" s="38"/>
      <c r="G1" s="39"/>
      <c r="H1" s="38"/>
      <c r="I1" s="38"/>
      <c r="J1" s="38"/>
      <c r="K1" s="38"/>
      <c r="L1" s="38"/>
      <c r="M1" s="38"/>
      <c r="N1" s="38"/>
      <c r="O1" s="38"/>
      <c r="P1" s="38"/>
      <c r="Q1" s="38"/>
      <c r="R1" s="38"/>
      <c r="S1" s="38"/>
      <c r="T1" s="40"/>
      <c r="U1" s="41"/>
    </row>
    <row r="2" spans="2:21" ht="16.5" customHeight="1">
      <c r="B2" s="36" t="s">
        <v>166</v>
      </c>
      <c r="C2" s="37"/>
      <c r="D2" s="37"/>
      <c r="E2" s="37"/>
      <c r="F2" s="38"/>
      <c r="G2" s="39"/>
      <c r="H2" s="38"/>
      <c r="I2" s="38"/>
      <c r="J2" s="38"/>
      <c r="K2" s="38"/>
      <c r="L2" s="38"/>
      <c r="M2" s="38"/>
      <c r="N2" s="38"/>
      <c r="O2" s="38"/>
      <c r="P2" s="38"/>
      <c r="Q2" s="38"/>
      <c r="R2" s="38"/>
      <c r="S2" s="38"/>
      <c r="T2" s="40"/>
      <c r="U2" s="41"/>
    </row>
    <row r="3" spans="2:21" ht="15.75" customHeight="1">
      <c r="B3" s="203" t="s">
        <v>132</v>
      </c>
      <c r="C3" s="155"/>
      <c r="D3" s="156"/>
      <c r="E3" s="383">
        <v>7367665362.8063202</v>
      </c>
      <c r="F3" s="383"/>
      <c r="G3" s="157"/>
      <c r="H3" s="157"/>
      <c r="I3" s="157"/>
      <c r="J3" s="157"/>
      <c r="K3" s="157"/>
      <c r="L3" s="157"/>
      <c r="M3" s="157"/>
      <c r="N3" s="158"/>
      <c r="O3" s="158"/>
      <c r="P3" s="157"/>
      <c r="Q3" s="158"/>
      <c r="R3" s="158"/>
      <c r="S3" s="157"/>
      <c r="T3" s="159"/>
      <c r="U3" s="86"/>
    </row>
    <row r="4" spans="2:21" ht="15.75" customHeight="1">
      <c r="B4" s="160"/>
      <c r="C4" s="203" t="s">
        <v>133</v>
      </c>
      <c r="D4" s="155"/>
      <c r="E4" s="384">
        <v>6196846609.6133909</v>
      </c>
      <c r="F4" s="384"/>
      <c r="G4" s="157"/>
      <c r="H4" s="161"/>
      <c r="I4" s="157"/>
      <c r="J4" s="155"/>
      <c r="K4" s="155"/>
      <c r="L4" s="155"/>
      <c r="M4" s="155"/>
      <c r="N4" s="162"/>
      <c r="O4" s="162"/>
      <c r="P4" s="162"/>
      <c r="Q4" s="162"/>
      <c r="R4" s="162"/>
      <c r="S4" s="162"/>
      <c r="T4" s="163" t="s">
        <v>81</v>
      </c>
      <c r="U4" s="87"/>
    </row>
    <row r="5" spans="2:21" ht="15.75" customHeight="1" thickBot="1">
      <c r="B5" s="160"/>
      <c r="C5" s="160"/>
      <c r="D5" s="164"/>
      <c r="E5" s="164"/>
      <c r="F5" s="164"/>
      <c r="G5" s="164"/>
      <c r="H5" s="165"/>
      <c r="I5" s="165"/>
      <c r="J5" s="165"/>
      <c r="K5" s="165"/>
      <c r="L5" s="165"/>
      <c r="M5" s="165"/>
      <c r="N5" s="165"/>
      <c r="O5" s="165"/>
      <c r="P5" s="165"/>
      <c r="Q5" s="165"/>
      <c r="R5" s="165"/>
      <c r="S5" s="165"/>
      <c r="T5" s="166"/>
      <c r="U5" s="87"/>
    </row>
    <row r="6" spans="2:21" ht="15.75" customHeight="1">
      <c r="B6" s="160"/>
      <c r="C6" s="160"/>
      <c r="D6" s="380" t="s">
        <v>82</v>
      </c>
      <c r="E6" s="381"/>
      <c r="F6" s="382"/>
      <c r="G6" s="167"/>
      <c r="H6" s="165"/>
      <c r="I6" s="165"/>
      <c r="J6" s="165"/>
      <c r="K6" s="165"/>
      <c r="L6" s="165"/>
      <c r="M6" s="168"/>
      <c r="N6" s="164"/>
      <c r="O6" s="164"/>
      <c r="P6" s="169" t="s">
        <v>227</v>
      </c>
      <c r="Q6" s="170"/>
      <c r="R6" s="171"/>
      <c r="S6" s="164"/>
      <c r="T6" s="166"/>
      <c r="U6" s="87"/>
    </row>
    <row r="7" spans="2:21" ht="15.75" customHeight="1">
      <c r="B7" s="160"/>
      <c r="C7" s="160"/>
      <c r="D7" s="172"/>
      <c r="E7" s="173"/>
      <c r="F7" s="174"/>
      <c r="G7" s="167"/>
      <c r="H7" s="165"/>
      <c r="I7" s="165"/>
      <c r="J7" s="165"/>
      <c r="K7" s="165"/>
      <c r="L7" s="165"/>
      <c r="M7" s="168"/>
      <c r="N7" s="164"/>
      <c r="O7" s="164"/>
      <c r="P7" s="175"/>
      <c r="Q7" s="164"/>
      <c r="R7" s="176"/>
      <c r="S7" s="164"/>
      <c r="T7" s="166"/>
      <c r="U7" s="87"/>
    </row>
    <row r="8" spans="2:21" ht="15.75" customHeight="1">
      <c r="B8" s="160"/>
      <c r="C8" s="160"/>
      <c r="D8" s="354">
        <v>2284602030.6002297</v>
      </c>
      <c r="E8" s="395"/>
      <c r="F8" s="355"/>
      <c r="G8" s="260">
        <v>0.36867170910056812</v>
      </c>
      <c r="H8" s="165"/>
      <c r="I8" s="165"/>
      <c r="J8" s="165"/>
      <c r="K8" s="165"/>
      <c r="L8" s="165"/>
      <c r="M8" s="168"/>
      <c r="N8" s="164"/>
      <c r="O8" s="164"/>
      <c r="P8" s="396">
        <v>2284602030.6002297</v>
      </c>
      <c r="Q8" s="397"/>
      <c r="R8" s="398"/>
      <c r="S8" s="378">
        <v>0.78309246202312899</v>
      </c>
      <c r="T8" s="379"/>
      <c r="U8" s="87"/>
    </row>
    <row r="9" spans="2:21" ht="15.75" customHeight="1">
      <c r="B9" s="160"/>
      <c r="C9" s="160"/>
      <c r="D9" s="399"/>
      <c r="E9" s="400"/>
      <c r="F9" s="401"/>
      <c r="G9" s="164"/>
      <c r="H9" s="402" t="s">
        <v>223</v>
      </c>
      <c r="I9" s="403"/>
      <c r="J9" s="177"/>
      <c r="K9" s="385" t="s">
        <v>225</v>
      </c>
      <c r="L9" s="386"/>
      <c r="M9" s="387"/>
      <c r="N9" s="178"/>
      <c r="O9" s="164"/>
      <c r="P9" s="406" t="s">
        <v>225</v>
      </c>
      <c r="Q9" s="407"/>
      <c r="R9" s="408"/>
      <c r="S9" s="164"/>
      <c r="T9" s="166"/>
      <c r="U9" s="87"/>
    </row>
    <row r="10" spans="2:21" ht="15.75" customHeight="1">
      <c r="B10" s="160"/>
      <c r="C10" s="160"/>
      <c r="D10" s="411" t="s">
        <v>83</v>
      </c>
      <c r="E10" s="412"/>
      <c r="F10" s="413"/>
      <c r="G10" s="164"/>
      <c r="H10" s="404"/>
      <c r="I10" s="405"/>
      <c r="J10" s="165"/>
      <c r="K10" s="388"/>
      <c r="L10" s="389"/>
      <c r="M10" s="390"/>
      <c r="N10" s="179"/>
      <c r="O10" s="164"/>
      <c r="P10" s="409"/>
      <c r="Q10" s="392"/>
      <c r="R10" s="410"/>
      <c r="S10" s="164"/>
      <c r="T10" s="166"/>
      <c r="U10" s="87"/>
    </row>
    <row r="11" spans="2:21" ht="15.75" customHeight="1" thickBot="1">
      <c r="B11" s="160"/>
      <c r="C11" s="160"/>
      <c r="D11" s="368">
        <v>3912244579.0131602</v>
      </c>
      <c r="E11" s="414"/>
      <c r="F11" s="369"/>
      <c r="G11" s="204">
        <v>0.63132829089943177</v>
      </c>
      <c r="H11" s="404"/>
      <c r="I11" s="405"/>
      <c r="J11" s="165"/>
      <c r="K11" s="354">
        <v>347390774.38380003</v>
      </c>
      <c r="L11" s="395"/>
      <c r="M11" s="355"/>
      <c r="N11" s="167">
        <v>5.6059282449380014E-2</v>
      </c>
      <c r="O11" s="164"/>
      <c r="P11" s="415">
        <v>347390774.38380003</v>
      </c>
      <c r="Q11" s="416"/>
      <c r="R11" s="417"/>
      <c r="S11" s="378">
        <v>0.119075048149572</v>
      </c>
      <c r="T11" s="379"/>
      <c r="U11" s="87"/>
    </row>
    <row r="12" spans="2:21" ht="15.75" customHeight="1">
      <c r="B12" s="160"/>
      <c r="C12" s="160"/>
      <c r="D12" s="160"/>
      <c r="E12" s="164"/>
      <c r="F12" s="174"/>
      <c r="G12" s="167"/>
      <c r="H12" s="368">
        <v>632808289.88469994</v>
      </c>
      <c r="I12" s="369"/>
      <c r="J12" s="205">
        <v>0.10211779147526448</v>
      </c>
      <c r="K12" s="385" t="s">
        <v>226</v>
      </c>
      <c r="L12" s="386"/>
      <c r="M12" s="387"/>
      <c r="N12" s="165"/>
      <c r="O12" s="164"/>
      <c r="P12" s="391" t="s">
        <v>226</v>
      </c>
      <c r="Q12" s="392"/>
      <c r="R12" s="393"/>
      <c r="S12" s="164"/>
      <c r="T12" s="166"/>
      <c r="U12" s="87"/>
    </row>
    <row r="13" spans="2:21" ht="15.75" customHeight="1">
      <c r="B13" s="160"/>
      <c r="C13" s="160"/>
      <c r="D13" s="180"/>
      <c r="E13" s="167"/>
      <c r="F13" s="174"/>
      <c r="G13" s="164"/>
      <c r="H13" s="181"/>
      <c r="I13" s="182"/>
      <c r="J13" s="174"/>
      <c r="K13" s="388"/>
      <c r="L13" s="389"/>
      <c r="M13" s="390"/>
      <c r="N13" s="165"/>
      <c r="O13" s="164"/>
      <c r="P13" s="394"/>
      <c r="Q13" s="392"/>
      <c r="R13" s="393"/>
      <c r="S13" s="164"/>
      <c r="T13" s="166"/>
      <c r="U13" s="87"/>
    </row>
    <row r="14" spans="2:21" ht="15.75" customHeight="1">
      <c r="B14" s="160"/>
      <c r="C14" s="160"/>
      <c r="D14" s="180"/>
      <c r="E14" s="165"/>
      <c r="F14" s="183"/>
      <c r="G14" s="164"/>
      <c r="H14" s="160"/>
      <c r="I14" s="166"/>
      <c r="J14" s="165"/>
      <c r="K14" s="354">
        <v>285417515.50090003</v>
      </c>
      <c r="L14" s="395"/>
      <c r="M14" s="355"/>
      <c r="N14" s="167">
        <v>4.6058509025884486E-2</v>
      </c>
      <c r="O14" s="164"/>
      <c r="P14" s="418">
        <v>285417515.50090003</v>
      </c>
      <c r="Q14" s="397"/>
      <c r="R14" s="419"/>
      <c r="S14" s="421">
        <v>9.7832489827299404E-2</v>
      </c>
      <c r="T14" s="379"/>
      <c r="U14" s="87"/>
    </row>
    <row r="15" spans="2:21" ht="15.75" customHeight="1">
      <c r="B15" s="160"/>
      <c r="C15" s="160"/>
      <c r="D15" s="180"/>
      <c r="E15" s="165"/>
      <c r="F15" s="183"/>
      <c r="G15" s="164"/>
      <c r="H15" s="402" t="s">
        <v>224</v>
      </c>
      <c r="I15" s="403"/>
      <c r="J15" s="177"/>
      <c r="K15" s="165"/>
      <c r="L15" s="184"/>
      <c r="M15" s="165"/>
      <c r="N15" s="168"/>
      <c r="O15" s="164"/>
      <c r="P15" s="164"/>
      <c r="Q15" s="164"/>
      <c r="R15" s="164"/>
      <c r="S15" s="164"/>
      <c r="T15" s="166"/>
      <c r="U15" s="87"/>
    </row>
    <row r="16" spans="2:21" ht="13.5" customHeight="1">
      <c r="B16" s="160"/>
      <c r="C16" s="160"/>
      <c r="D16" s="180"/>
      <c r="E16" s="185"/>
      <c r="F16" s="186"/>
      <c r="G16" s="164"/>
      <c r="H16" s="404"/>
      <c r="I16" s="405"/>
      <c r="J16" s="185"/>
      <c r="K16" s="185"/>
      <c r="L16" s="184"/>
      <c r="M16" s="165"/>
      <c r="N16" s="168"/>
      <c r="O16" s="184"/>
      <c r="P16" s="184"/>
      <c r="Q16" s="184"/>
      <c r="R16" s="184"/>
      <c r="S16" s="184"/>
      <c r="T16" s="166"/>
      <c r="U16" s="87"/>
    </row>
    <row r="17" spans="2:22" s="42" customFormat="1" ht="13.5" customHeight="1">
      <c r="B17" s="160"/>
      <c r="C17" s="160"/>
      <c r="D17" s="180"/>
      <c r="E17" s="165"/>
      <c r="F17" s="183"/>
      <c r="G17" s="164"/>
      <c r="H17" s="368">
        <v>3279436289.1284599</v>
      </c>
      <c r="I17" s="369"/>
      <c r="J17" s="204">
        <v>0.5292104994241672</v>
      </c>
      <c r="K17" s="165"/>
      <c r="L17" s="165"/>
      <c r="M17" s="165"/>
      <c r="N17" s="168"/>
      <c r="O17" s="420" t="s">
        <v>84</v>
      </c>
      <c r="P17" s="420"/>
      <c r="Q17" s="420"/>
      <c r="R17" s="420"/>
      <c r="S17" s="420"/>
      <c r="T17" s="166"/>
      <c r="U17" s="87"/>
    </row>
    <row r="18" spans="2:22" s="41" customFormat="1" ht="13.5" customHeight="1">
      <c r="B18" s="160"/>
      <c r="C18" s="160"/>
      <c r="D18" s="180"/>
      <c r="E18" s="165"/>
      <c r="F18" s="183"/>
      <c r="G18" s="164"/>
      <c r="H18" s="143"/>
      <c r="I18" s="144"/>
      <c r="J18" s="167"/>
      <c r="K18" s="165"/>
      <c r="L18" s="165"/>
      <c r="M18" s="165"/>
      <c r="N18" s="168"/>
      <c r="O18" s="427" t="s">
        <v>210</v>
      </c>
      <c r="P18" s="428"/>
      <c r="Q18" s="187"/>
      <c r="R18" s="427" t="s">
        <v>211</v>
      </c>
      <c r="S18" s="428"/>
      <c r="T18" s="166"/>
      <c r="U18" s="87"/>
    </row>
    <row r="19" spans="2:22" s="46" customFormat="1" ht="18" customHeight="1">
      <c r="B19" s="160"/>
      <c r="C19" s="160"/>
      <c r="D19" s="180"/>
      <c r="E19" s="165"/>
      <c r="F19" s="183"/>
      <c r="G19" s="164"/>
      <c r="H19" s="143"/>
      <c r="I19" s="144"/>
      <c r="J19" s="167"/>
      <c r="K19" s="165"/>
      <c r="L19" s="165"/>
      <c r="M19" s="165"/>
      <c r="N19" s="168"/>
      <c r="O19" s="422">
        <v>0.7830924620231291</v>
      </c>
      <c r="P19" s="423"/>
      <c r="Q19" s="184"/>
      <c r="R19" s="422">
        <v>0.90216751017270069</v>
      </c>
      <c r="S19" s="423"/>
      <c r="T19" s="166"/>
      <c r="U19" s="87"/>
      <c r="V19" s="47"/>
    </row>
    <row r="20" spans="2:22" s="41" customFormat="1" ht="15" customHeight="1">
      <c r="B20" s="160"/>
      <c r="C20" s="160"/>
      <c r="D20" s="188"/>
      <c r="E20" s="189"/>
      <c r="F20" s="190"/>
      <c r="G20" s="191"/>
      <c r="H20" s="188"/>
      <c r="I20" s="192"/>
      <c r="J20" s="165"/>
      <c r="K20" s="165"/>
      <c r="L20" s="165"/>
      <c r="M20" s="165"/>
      <c r="N20" s="168"/>
      <c r="O20" s="424"/>
      <c r="P20" s="425"/>
      <c r="Q20" s="184"/>
      <c r="R20" s="424"/>
      <c r="S20" s="425"/>
      <c r="T20" s="166"/>
      <c r="U20" s="87"/>
    </row>
    <row r="21" spans="2:22" s="41" customFormat="1" ht="15" customHeight="1">
      <c r="B21" s="160"/>
      <c r="C21" s="193"/>
      <c r="D21" s="194"/>
      <c r="E21" s="194"/>
      <c r="F21" s="194"/>
      <c r="G21" s="194"/>
      <c r="H21" s="194"/>
      <c r="I21" s="194"/>
      <c r="J21" s="194"/>
      <c r="K21" s="194"/>
      <c r="L21" s="194"/>
      <c r="M21" s="194"/>
      <c r="N21" s="194"/>
      <c r="O21" s="426"/>
      <c r="P21" s="426"/>
      <c r="Q21" s="194"/>
      <c r="R21" s="426"/>
      <c r="S21" s="426"/>
      <c r="T21" s="190"/>
      <c r="U21" s="87"/>
    </row>
    <row r="22" spans="2:22" s="41" customFormat="1" ht="15" customHeight="1">
      <c r="B22" s="88"/>
      <c r="C22" s="89"/>
      <c r="D22" s="89"/>
      <c r="E22" s="89"/>
      <c r="F22" s="89"/>
      <c r="G22" s="89"/>
      <c r="H22" s="89"/>
      <c r="I22" s="89"/>
      <c r="J22" s="89"/>
      <c r="K22" s="89"/>
      <c r="L22" s="89"/>
      <c r="M22" s="89"/>
      <c r="N22" s="90"/>
      <c r="O22" s="90"/>
      <c r="P22" s="89"/>
      <c r="Q22" s="90"/>
      <c r="R22" s="90"/>
      <c r="S22" s="89"/>
      <c r="T22" s="91"/>
      <c r="U22" s="92"/>
    </row>
    <row r="23" spans="2:22" s="41" customFormat="1" ht="13.5" customHeight="1">
      <c r="B23" s="55" t="s">
        <v>231</v>
      </c>
      <c r="C23" s="44"/>
      <c r="D23" s="44"/>
      <c r="E23" s="44"/>
      <c r="F23" s="44"/>
      <c r="G23" s="44"/>
      <c r="H23" s="44"/>
      <c r="I23" s="44"/>
      <c r="J23" s="44"/>
      <c r="K23" s="44"/>
      <c r="L23" s="44"/>
      <c r="M23" s="44"/>
      <c r="N23" s="44"/>
      <c r="O23" s="44"/>
      <c r="P23" s="44"/>
      <c r="Q23" s="44"/>
      <c r="R23" s="44"/>
      <c r="S23" s="44"/>
      <c r="T23" s="44"/>
      <c r="U23" s="36"/>
    </row>
    <row r="24" spans="2:22" s="9" customFormat="1" ht="13.5" customHeight="1">
      <c r="B24" s="60" t="s">
        <v>106</v>
      </c>
      <c r="C24" s="8"/>
      <c r="D24" s="8"/>
      <c r="E24" s="8"/>
      <c r="F24" s="8"/>
      <c r="G24" s="8"/>
      <c r="H24" s="8"/>
      <c r="I24" s="8"/>
      <c r="J24" s="8"/>
      <c r="K24" s="8"/>
      <c r="L24" s="8"/>
      <c r="M24" s="8"/>
      <c r="N24" s="31"/>
      <c r="O24" s="31"/>
      <c r="P24" s="31"/>
      <c r="Q24" s="31"/>
      <c r="R24" s="31"/>
      <c r="S24" s="4"/>
      <c r="T24" s="4"/>
    </row>
    <row r="25" spans="2:22" s="41" customFormat="1" ht="13.5" customHeight="1">
      <c r="B25" s="63" t="s">
        <v>145</v>
      </c>
      <c r="C25" s="45"/>
      <c r="D25" s="45"/>
      <c r="E25" s="45"/>
      <c r="F25" s="45"/>
      <c r="G25" s="45"/>
      <c r="H25" s="45"/>
      <c r="I25" s="45"/>
      <c r="J25" s="45"/>
      <c r="K25" s="45"/>
      <c r="L25" s="45"/>
      <c r="M25" s="45"/>
      <c r="N25" s="45"/>
      <c r="O25" s="45"/>
      <c r="P25" s="45"/>
      <c r="Q25" s="45"/>
      <c r="R25" s="45"/>
      <c r="S25" s="35"/>
      <c r="T25" s="35"/>
      <c r="U25" s="42"/>
    </row>
    <row r="26" spans="2:22" s="41" customFormat="1" ht="13.5" customHeight="1">
      <c r="B26" s="63" t="s">
        <v>144</v>
      </c>
      <c r="C26" s="45"/>
      <c r="D26" s="45"/>
      <c r="E26" s="45"/>
      <c r="F26" s="45"/>
      <c r="G26" s="45"/>
      <c r="H26" s="45"/>
      <c r="I26" s="45"/>
      <c r="J26" s="45"/>
      <c r="K26" s="45"/>
      <c r="L26" s="45"/>
      <c r="M26" s="45"/>
      <c r="N26" s="45"/>
      <c r="O26" s="45"/>
      <c r="P26" s="45"/>
      <c r="Q26" s="45"/>
      <c r="R26" s="45"/>
      <c r="S26" s="35"/>
      <c r="T26" s="35"/>
      <c r="U26" s="42"/>
    </row>
    <row r="27" spans="2:22" s="9" customFormat="1" ht="13.5" customHeight="1">
      <c r="B27" s="61" t="s">
        <v>143</v>
      </c>
      <c r="C27" s="10"/>
      <c r="D27" s="10"/>
      <c r="E27" s="10"/>
      <c r="F27" s="10"/>
      <c r="G27" s="10"/>
      <c r="H27" s="10"/>
      <c r="I27" s="11"/>
      <c r="J27" s="32"/>
      <c r="K27" s="11"/>
      <c r="L27" s="11"/>
      <c r="M27" s="11"/>
      <c r="N27" s="11"/>
      <c r="O27" s="11"/>
      <c r="P27" s="11"/>
      <c r="Q27" s="11"/>
    </row>
    <row r="28" spans="2:22" s="9" customFormat="1" ht="13.5" customHeight="1">
      <c r="B28" s="61" t="s">
        <v>206</v>
      </c>
      <c r="C28" s="10"/>
      <c r="D28" s="10"/>
      <c r="E28" s="10"/>
      <c r="F28" s="10"/>
      <c r="G28" s="10"/>
      <c r="H28" s="10"/>
      <c r="I28" s="11"/>
      <c r="J28" s="32"/>
      <c r="K28" s="11"/>
      <c r="L28" s="11"/>
      <c r="M28" s="11"/>
      <c r="N28" s="11"/>
      <c r="O28" s="11"/>
      <c r="P28" s="11"/>
      <c r="Q28" s="11"/>
    </row>
    <row r="29" spans="2:22" s="41" customFormat="1" ht="13.5" customHeight="1">
      <c r="B29" s="93" t="s">
        <v>122</v>
      </c>
      <c r="C29" s="48"/>
      <c r="D29" s="48"/>
      <c r="E29" s="48"/>
      <c r="F29" s="48"/>
      <c r="G29" s="48"/>
      <c r="H29" s="48"/>
      <c r="I29" s="49"/>
      <c r="J29" s="49"/>
      <c r="K29" s="49"/>
      <c r="L29" s="49"/>
      <c r="M29" s="49"/>
      <c r="N29" s="49"/>
      <c r="O29" s="50"/>
      <c r="P29" s="50"/>
      <c r="Q29" s="51"/>
      <c r="R29" s="51"/>
      <c r="S29" s="51"/>
      <c r="T29" s="51"/>
      <c r="U29" s="51"/>
    </row>
    <row r="30" spans="2:22" s="41" customFormat="1" ht="13.5" customHeight="1">
      <c r="B30" s="93" t="s">
        <v>214</v>
      </c>
      <c r="C30" s="48"/>
      <c r="D30" s="48"/>
      <c r="E30" s="48"/>
      <c r="F30" s="48"/>
      <c r="G30" s="48"/>
      <c r="H30" s="48"/>
      <c r="I30" s="49"/>
      <c r="J30" s="49"/>
      <c r="K30" s="49"/>
      <c r="L30" s="49"/>
      <c r="M30" s="49"/>
      <c r="N30" s="49"/>
      <c r="O30" s="50"/>
      <c r="P30" s="50"/>
      <c r="Q30" s="51"/>
      <c r="R30" s="51"/>
      <c r="S30" s="51"/>
      <c r="T30" s="51"/>
      <c r="U30" s="51"/>
    </row>
    <row r="31" spans="2:22" s="41" customFormat="1" ht="13.5" customHeight="1">
      <c r="B31" s="93" t="s">
        <v>215</v>
      </c>
      <c r="C31" s="48"/>
      <c r="D31" s="48"/>
      <c r="E31" s="48"/>
      <c r="F31" s="48"/>
      <c r="G31" s="48"/>
      <c r="H31" s="48"/>
      <c r="I31" s="49"/>
      <c r="J31" s="49"/>
      <c r="K31" s="49"/>
      <c r="L31" s="49"/>
      <c r="M31" s="49"/>
      <c r="N31" s="49"/>
      <c r="O31" s="50"/>
      <c r="P31" s="50"/>
      <c r="Q31" s="51"/>
      <c r="R31" s="51"/>
      <c r="S31" s="51"/>
      <c r="T31" s="51"/>
      <c r="U31" s="51"/>
    </row>
    <row r="32" spans="2:22" s="41" customFormat="1" ht="13.5" customHeight="1">
      <c r="B32" s="255" t="s">
        <v>216</v>
      </c>
      <c r="C32" s="48"/>
      <c r="D32" s="48"/>
      <c r="E32" s="48"/>
      <c r="F32" s="94"/>
      <c r="G32" s="48"/>
      <c r="H32" s="48"/>
      <c r="I32" s="49"/>
      <c r="J32" s="49"/>
      <c r="K32" s="49"/>
      <c r="L32" s="49"/>
      <c r="M32" s="49"/>
      <c r="N32" s="49"/>
      <c r="O32" s="50"/>
      <c r="P32" s="50"/>
      <c r="Q32" s="51"/>
      <c r="R32" s="51"/>
      <c r="S32" s="51"/>
      <c r="T32" s="51"/>
      <c r="U32" s="51"/>
    </row>
    <row r="33" spans="2:21" s="41" customFormat="1" ht="15" customHeight="1">
      <c r="C33" s="48"/>
      <c r="D33" s="48"/>
      <c r="E33" s="48"/>
      <c r="F33" s="48"/>
      <c r="G33" s="48"/>
      <c r="H33" s="48"/>
      <c r="I33" s="49"/>
      <c r="J33" s="49"/>
      <c r="K33" s="49"/>
      <c r="L33" s="49"/>
      <c r="M33" s="49"/>
      <c r="N33" s="49"/>
      <c r="O33" s="50"/>
      <c r="P33" s="50"/>
      <c r="Q33" s="51"/>
      <c r="R33" s="51"/>
      <c r="S33" s="51"/>
      <c r="T33" s="51"/>
      <c r="U33" s="51"/>
    </row>
    <row r="34" spans="2:21" s="41" customFormat="1" ht="15" customHeight="1">
      <c r="B34" s="43"/>
      <c r="C34" s="36"/>
      <c r="D34" s="36"/>
      <c r="E34" s="36"/>
      <c r="F34" s="36"/>
      <c r="G34" s="36"/>
      <c r="H34" s="36"/>
      <c r="I34" s="36"/>
      <c r="J34" s="36"/>
      <c r="K34" s="36"/>
      <c r="L34" s="36"/>
      <c r="M34" s="36"/>
      <c r="N34" s="36"/>
      <c r="O34" s="36"/>
      <c r="P34" s="36"/>
      <c r="Q34" s="36"/>
      <c r="R34" s="36"/>
      <c r="S34" s="36"/>
      <c r="T34" s="36"/>
      <c r="U34" s="36"/>
    </row>
    <row r="35" spans="2:21" s="41" customFormat="1" ht="15" customHeight="1">
      <c r="B35" s="43"/>
      <c r="C35" s="36"/>
      <c r="D35" s="36"/>
      <c r="E35" s="36"/>
      <c r="F35" s="36"/>
      <c r="G35" s="36"/>
      <c r="H35" s="36"/>
      <c r="I35" s="36"/>
      <c r="J35" s="36"/>
      <c r="K35" s="36"/>
      <c r="L35" s="36"/>
      <c r="M35" s="36"/>
      <c r="N35" s="36"/>
      <c r="O35" s="36"/>
      <c r="P35" s="36"/>
      <c r="Q35" s="36"/>
      <c r="R35" s="36"/>
      <c r="S35" s="36"/>
      <c r="T35" s="36"/>
      <c r="U35" s="36"/>
    </row>
    <row r="36" spans="2:21" s="41" customFormat="1" ht="15" customHeight="1">
      <c r="B36" s="43"/>
      <c r="C36" s="36"/>
      <c r="D36" s="36"/>
      <c r="E36" s="36"/>
      <c r="F36" s="36"/>
      <c r="G36" s="36"/>
      <c r="H36" s="36"/>
      <c r="I36" s="36"/>
      <c r="J36" s="36"/>
      <c r="K36" s="36"/>
      <c r="L36" s="36"/>
      <c r="M36" s="36"/>
      <c r="N36" s="36"/>
      <c r="O36" s="36"/>
      <c r="P36" s="36"/>
      <c r="Q36" s="36"/>
      <c r="R36" s="36"/>
      <c r="S36" s="36"/>
      <c r="T36" s="36"/>
      <c r="U36" s="36"/>
    </row>
    <row r="37" spans="2:21" s="41" customFormat="1" ht="15" customHeight="1">
      <c r="B37" s="43"/>
      <c r="C37" s="36"/>
      <c r="D37" s="36"/>
      <c r="E37" s="36"/>
      <c r="F37" s="36"/>
      <c r="G37" s="36"/>
      <c r="H37" s="36"/>
      <c r="I37" s="36"/>
      <c r="J37" s="36"/>
      <c r="K37" s="36"/>
      <c r="L37" s="36"/>
      <c r="M37" s="36"/>
      <c r="N37" s="36"/>
      <c r="O37" s="36"/>
      <c r="P37" s="36"/>
      <c r="Q37" s="36"/>
      <c r="R37" s="36"/>
      <c r="S37" s="36"/>
      <c r="T37" s="36"/>
      <c r="U37" s="36"/>
    </row>
    <row r="38" spans="2:21" s="41" customFormat="1" ht="15" customHeight="1">
      <c r="B38" s="43"/>
      <c r="C38" s="36"/>
      <c r="D38" s="36"/>
      <c r="E38" s="36"/>
      <c r="F38" s="36"/>
      <c r="G38" s="36"/>
      <c r="H38" s="36"/>
      <c r="I38" s="36"/>
      <c r="J38" s="36"/>
      <c r="K38" s="36"/>
      <c r="L38" s="36"/>
      <c r="M38" s="36"/>
      <c r="N38" s="36"/>
      <c r="O38" s="36"/>
      <c r="P38" s="36"/>
      <c r="Q38" s="36"/>
      <c r="R38" s="36"/>
      <c r="S38" s="36"/>
      <c r="T38" s="36"/>
      <c r="U38" s="36"/>
    </row>
    <row r="39" spans="2:21" s="41" customFormat="1" ht="15" customHeight="1">
      <c r="B39" s="43"/>
      <c r="C39" s="36"/>
      <c r="D39" s="36"/>
      <c r="E39" s="36"/>
      <c r="F39" s="36"/>
      <c r="G39" s="36"/>
      <c r="H39" s="36"/>
      <c r="I39" s="36"/>
      <c r="J39" s="36"/>
      <c r="K39" s="36"/>
      <c r="L39" s="36"/>
      <c r="M39" s="36"/>
      <c r="N39" s="36"/>
      <c r="O39" s="36"/>
      <c r="P39" s="36"/>
      <c r="Q39" s="36"/>
      <c r="R39" s="36"/>
      <c r="S39" s="36"/>
      <c r="T39" s="36"/>
      <c r="U39" s="36"/>
    </row>
    <row r="40" spans="2:21" s="41" customFormat="1" ht="15" customHeight="1">
      <c r="B40" s="43"/>
      <c r="C40" s="36"/>
      <c r="D40" s="36"/>
      <c r="E40" s="36"/>
      <c r="F40" s="36"/>
      <c r="G40" s="36"/>
      <c r="H40" s="36"/>
      <c r="I40" s="36"/>
      <c r="J40" s="36"/>
      <c r="K40" s="36"/>
      <c r="L40" s="36"/>
      <c r="M40" s="36"/>
      <c r="N40" s="36"/>
      <c r="O40" s="36"/>
      <c r="P40" s="36"/>
      <c r="Q40" s="36"/>
      <c r="R40" s="36"/>
      <c r="S40" s="36"/>
      <c r="T40" s="36"/>
      <c r="U40" s="36"/>
    </row>
    <row r="41" spans="2:21" s="41" customFormat="1" ht="15" customHeight="1">
      <c r="B41" s="43"/>
      <c r="C41" s="36"/>
      <c r="D41" s="36"/>
      <c r="E41" s="36"/>
      <c r="F41" s="36"/>
      <c r="G41" s="36"/>
      <c r="H41" s="36"/>
      <c r="I41" s="36"/>
      <c r="J41" s="36"/>
      <c r="K41" s="36"/>
      <c r="L41" s="36"/>
      <c r="M41" s="36"/>
      <c r="N41" s="36"/>
      <c r="O41" s="36"/>
      <c r="P41" s="36"/>
      <c r="Q41" s="36"/>
      <c r="R41" s="36"/>
      <c r="S41" s="36"/>
      <c r="T41" s="36"/>
      <c r="U41" s="36"/>
    </row>
    <row r="42" spans="2:21" s="41" customFormat="1" ht="15" customHeight="1">
      <c r="B42" s="43"/>
      <c r="C42" s="36"/>
      <c r="D42" s="36"/>
      <c r="E42" s="36"/>
      <c r="F42" s="36"/>
      <c r="G42" s="36"/>
      <c r="H42" s="36"/>
      <c r="I42" s="36"/>
      <c r="J42" s="36"/>
      <c r="K42" s="36"/>
      <c r="L42" s="36"/>
      <c r="M42" s="36"/>
      <c r="N42" s="36"/>
      <c r="O42" s="36"/>
      <c r="P42" s="36"/>
      <c r="Q42" s="36"/>
      <c r="R42" s="36"/>
      <c r="S42" s="36"/>
      <c r="T42" s="36"/>
      <c r="U42" s="36"/>
    </row>
    <row r="43" spans="2:21" s="41" customFormat="1" ht="15" customHeight="1">
      <c r="B43" s="43"/>
      <c r="C43" s="36"/>
      <c r="D43" s="36"/>
      <c r="E43" s="36"/>
      <c r="F43" s="36"/>
      <c r="G43" s="36"/>
      <c r="H43" s="36"/>
      <c r="I43" s="36"/>
      <c r="J43" s="36"/>
      <c r="K43" s="36"/>
      <c r="L43" s="36"/>
      <c r="M43" s="36"/>
      <c r="N43" s="36"/>
      <c r="O43" s="36"/>
      <c r="P43" s="36"/>
      <c r="Q43" s="36"/>
      <c r="R43" s="36"/>
      <c r="S43" s="36"/>
      <c r="T43" s="36"/>
      <c r="U43" s="36"/>
    </row>
    <row r="44" spans="2:21" s="41" customFormat="1" ht="15" customHeight="1">
      <c r="B44" s="43"/>
      <c r="C44" s="36"/>
      <c r="D44" s="36"/>
      <c r="E44" s="36"/>
      <c r="F44" s="36"/>
      <c r="G44" s="36"/>
      <c r="H44" s="36"/>
      <c r="I44" s="36"/>
      <c r="J44" s="36"/>
      <c r="K44" s="36"/>
      <c r="L44" s="36"/>
      <c r="M44" s="36"/>
      <c r="N44" s="36"/>
      <c r="O44" s="36"/>
      <c r="P44" s="36"/>
      <c r="Q44" s="36"/>
      <c r="R44" s="36"/>
      <c r="S44" s="36"/>
      <c r="T44" s="36"/>
      <c r="U44" s="36"/>
    </row>
    <row r="45" spans="2:21" ht="15" customHeight="1"/>
    <row r="46" spans="2:21" s="42" customFormat="1" ht="15" customHeight="1">
      <c r="B46" s="43"/>
      <c r="C46" s="36"/>
      <c r="D46" s="36"/>
      <c r="E46" s="36"/>
      <c r="F46" s="36"/>
      <c r="G46" s="36"/>
      <c r="H46" s="36"/>
      <c r="I46" s="36"/>
      <c r="J46" s="36"/>
      <c r="K46" s="36"/>
      <c r="L46" s="36"/>
      <c r="M46" s="36"/>
      <c r="N46" s="36"/>
      <c r="O46" s="36"/>
      <c r="P46" s="36"/>
      <c r="Q46" s="36"/>
      <c r="R46" s="36"/>
      <c r="S46" s="36"/>
      <c r="T46" s="36"/>
      <c r="U46" s="36"/>
    </row>
    <row r="47" spans="2:21" s="41" customFormat="1" ht="15" customHeight="1">
      <c r="B47" s="43"/>
      <c r="C47" s="36"/>
      <c r="D47" s="36"/>
      <c r="E47" s="36"/>
      <c r="F47" s="36"/>
      <c r="G47" s="36"/>
      <c r="H47" s="36"/>
      <c r="I47" s="36"/>
      <c r="J47" s="36"/>
      <c r="K47" s="36"/>
      <c r="L47" s="36"/>
      <c r="M47" s="36"/>
      <c r="N47" s="36"/>
      <c r="O47" s="36"/>
      <c r="P47" s="36"/>
      <c r="Q47" s="36"/>
      <c r="R47" s="36"/>
      <c r="S47" s="36"/>
      <c r="T47" s="36"/>
      <c r="U47" s="36"/>
    </row>
    <row r="48" spans="2:21" s="51" customFormat="1" ht="15" customHeight="1">
      <c r="B48" s="43"/>
      <c r="C48" s="36"/>
      <c r="D48" s="36"/>
      <c r="E48" s="36"/>
      <c r="F48" s="36"/>
      <c r="G48" s="36"/>
      <c r="H48" s="36"/>
      <c r="I48" s="36"/>
      <c r="J48" s="36"/>
      <c r="K48" s="36"/>
      <c r="L48" s="36"/>
      <c r="M48" s="36"/>
      <c r="N48" s="36"/>
      <c r="O48" s="36"/>
      <c r="P48" s="36"/>
      <c r="Q48" s="36"/>
      <c r="R48" s="36"/>
      <c r="S48" s="36"/>
      <c r="T48" s="36"/>
      <c r="U48" s="36"/>
    </row>
    <row r="49" spans="2:21" s="51" customFormat="1" ht="15" customHeight="1">
      <c r="B49" s="43"/>
      <c r="C49" s="36"/>
      <c r="D49" s="36"/>
      <c r="E49" s="36"/>
      <c r="F49" s="36"/>
      <c r="G49" s="36"/>
      <c r="H49" s="36"/>
      <c r="I49" s="36"/>
      <c r="J49" s="36"/>
      <c r="K49" s="36"/>
      <c r="L49" s="36"/>
      <c r="M49" s="36"/>
      <c r="N49" s="36"/>
      <c r="O49" s="36"/>
      <c r="P49" s="36"/>
      <c r="Q49" s="36"/>
      <c r="R49" s="36"/>
      <c r="S49" s="36"/>
      <c r="T49" s="36"/>
      <c r="U49" s="36"/>
    </row>
    <row r="50" spans="2:21" s="51" customFormat="1" ht="18" customHeight="1">
      <c r="B50" s="43"/>
      <c r="C50" s="36"/>
      <c r="D50" s="36"/>
      <c r="E50" s="36"/>
      <c r="F50" s="36"/>
      <c r="G50" s="36"/>
      <c r="H50" s="36"/>
      <c r="I50" s="36"/>
      <c r="J50" s="36"/>
      <c r="K50" s="36"/>
      <c r="L50" s="36"/>
      <c r="M50" s="36"/>
      <c r="N50" s="36"/>
      <c r="O50" s="36"/>
      <c r="P50" s="36"/>
      <c r="Q50" s="36"/>
      <c r="R50" s="36"/>
      <c r="S50" s="36"/>
      <c r="T50" s="36"/>
      <c r="U50" s="36"/>
    </row>
  </sheetData>
  <mergeCells count="30">
    <mergeCell ref="O19:P20"/>
    <mergeCell ref="R19:S20"/>
    <mergeCell ref="O21:P21"/>
    <mergeCell ref="R21:S21"/>
    <mergeCell ref="O18:P18"/>
    <mergeCell ref="R18:S18"/>
    <mergeCell ref="P11:R11"/>
    <mergeCell ref="K14:M14"/>
    <mergeCell ref="P14:R14"/>
    <mergeCell ref="H15:I16"/>
    <mergeCell ref="H17:I17"/>
    <mergeCell ref="O17:S17"/>
    <mergeCell ref="S11:T11"/>
    <mergeCell ref="S14:T14"/>
    <mergeCell ref="S8:T8"/>
    <mergeCell ref="D6:F6"/>
    <mergeCell ref="E3:F3"/>
    <mergeCell ref="E4:F4"/>
    <mergeCell ref="H12:I12"/>
    <mergeCell ref="K12:M13"/>
    <mergeCell ref="P12:R13"/>
    <mergeCell ref="D8:F8"/>
    <mergeCell ref="P8:R8"/>
    <mergeCell ref="D9:F9"/>
    <mergeCell ref="H9:I11"/>
    <mergeCell ref="K9:M10"/>
    <mergeCell ref="P9:R10"/>
    <mergeCell ref="D10:F10"/>
    <mergeCell ref="D11:F11"/>
    <mergeCell ref="K11:M11"/>
  </mergeCells>
  <phoneticPr fontId="3"/>
  <pageMargins left="0.70866141732283472" right="0.70866141732283472" top="0.74803149606299213" bottom="0.74803149606299213" header="0.31496062992125984" footer="0.31496062992125984"/>
  <pageSetup paperSize="8" scale="69" orientation="landscape" r:id="rId1"/>
  <headerFooter>
    <oddHeader>&amp;R&amp;"ＭＳ 明朝,標準"&amp;12 2-14.①ジェネリック医薬品分析(医科･調剤)</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3"/>
  <dimension ref="B1:AL81"/>
  <sheetViews>
    <sheetView showGridLines="0" zoomScaleNormal="100" zoomScaleSheetLayoutView="100" workbookViewId="0"/>
  </sheetViews>
  <sheetFormatPr defaultColWidth="9" defaultRowHeight="13.5"/>
  <cols>
    <col min="1" max="1" width="4.625" style="20" customWidth="1"/>
    <col min="2" max="2" width="3.625" style="20" customWidth="1"/>
    <col min="3" max="3" width="12.625" style="20" customWidth="1"/>
    <col min="4" max="7" width="9.625" style="20" customWidth="1"/>
    <col min="8" max="8" width="9.625" style="3" customWidth="1"/>
    <col min="9" max="12" width="9.625" style="20" customWidth="1"/>
    <col min="13" max="13" width="9.75" style="20" customWidth="1"/>
    <col min="14" max="14" width="9.625" style="20" customWidth="1"/>
    <col min="15" max="15" width="9" style="20"/>
    <col min="16" max="16" width="3.625" style="20" customWidth="1"/>
    <col min="17" max="17" width="11.125" style="20" customWidth="1"/>
    <col min="18" max="21" width="9.625" style="20" customWidth="1"/>
    <col min="22" max="22" width="9.625" style="3" customWidth="1"/>
    <col min="23" max="28" width="9.625" style="20" customWidth="1"/>
    <col min="29" max="29" width="9" style="20"/>
    <col min="30" max="33" width="13" style="20" customWidth="1"/>
    <col min="34" max="34" width="9" style="20"/>
    <col min="35" max="35" width="13.875" style="20" bestFit="1" customWidth="1"/>
    <col min="36" max="37" width="13.875" style="20" customWidth="1"/>
    <col min="38" max="16384" width="9" style="20"/>
  </cols>
  <sheetData>
    <row r="1" spans="2:38" ht="16.5" customHeight="1">
      <c r="B1" s="35" t="s">
        <v>200</v>
      </c>
    </row>
    <row r="2" spans="2:38" ht="16.5" customHeight="1">
      <c r="B2" s="18" t="s">
        <v>202</v>
      </c>
      <c r="P2" s="3" t="s">
        <v>228</v>
      </c>
      <c r="AD2" s="3" t="s">
        <v>156</v>
      </c>
    </row>
    <row r="3" spans="2:38" ht="10.5" customHeight="1">
      <c r="B3" s="377"/>
      <c r="C3" s="335" t="s">
        <v>105</v>
      </c>
      <c r="D3" s="375" t="s">
        <v>163</v>
      </c>
      <c r="E3" s="375" t="s">
        <v>164</v>
      </c>
      <c r="F3" s="374" t="s">
        <v>146</v>
      </c>
      <c r="G3" s="375" t="s">
        <v>147</v>
      </c>
      <c r="H3" s="372" t="s">
        <v>148</v>
      </c>
      <c r="I3" s="21"/>
      <c r="J3" s="22"/>
      <c r="K3" s="374" t="s">
        <v>151</v>
      </c>
      <c r="L3" s="443" t="s">
        <v>121</v>
      </c>
      <c r="M3" s="445" t="s">
        <v>149</v>
      </c>
      <c r="N3" s="375" t="s">
        <v>150</v>
      </c>
      <c r="P3" s="431"/>
      <c r="Q3" s="339" t="s">
        <v>105</v>
      </c>
      <c r="R3" s="429" t="s">
        <v>163</v>
      </c>
      <c r="S3" s="429" t="s">
        <v>164</v>
      </c>
      <c r="T3" s="434" t="s">
        <v>146</v>
      </c>
      <c r="U3" s="429" t="s">
        <v>147</v>
      </c>
      <c r="V3" s="436" t="s">
        <v>148</v>
      </c>
      <c r="W3" s="262"/>
      <c r="X3" s="263"/>
      <c r="Y3" s="434" t="s">
        <v>151</v>
      </c>
      <c r="Z3" s="438" t="s">
        <v>121</v>
      </c>
      <c r="AA3" s="440" t="s">
        <v>149</v>
      </c>
      <c r="AB3" s="429" t="s">
        <v>150</v>
      </c>
      <c r="AD3" s="325" t="s">
        <v>157</v>
      </c>
      <c r="AE3" s="325"/>
      <c r="AF3" s="325"/>
      <c r="AG3" s="325"/>
      <c r="AI3" s="325" t="s">
        <v>155</v>
      </c>
      <c r="AJ3" s="325"/>
      <c r="AK3" s="325"/>
      <c r="AL3" s="429"/>
    </row>
    <row r="4" spans="2:38" ht="69" customHeight="1">
      <c r="B4" s="377"/>
      <c r="C4" s="335"/>
      <c r="D4" s="376"/>
      <c r="E4" s="376"/>
      <c r="F4" s="373"/>
      <c r="G4" s="376"/>
      <c r="H4" s="442"/>
      <c r="I4" s="202" t="s">
        <v>120</v>
      </c>
      <c r="J4" s="202" t="s">
        <v>119</v>
      </c>
      <c r="K4" s="373"/>
      <c r="L4" s="444"/>
      <c r="M4" s="446"/>
      <c r="N4" s="376"/>
      <c r="P4" s="431"/>
      <c r="Q4" s="339"/>
      <c r="R4" s="430"/>
      <c r="S4" s="430"/>
      <c r="T4" s="435"/>
      <c r="U4" s="430"/>
      <c r="V4" s="437"/>
      <c r="W4" s="264" t="s">
        <v>120</v>
      </c>
      <c r="X4" s="264" t="s">
        <v>119</v>
      </c>
      <c r="Y4" s="435"/>
      <c r="Z4" s="439"/>
      <c r="AA4" s="441"/>
      <c r="AB4" s="430"/>
      <c r="AD4" s="239" t="s">
        <v>197</v>
      </c>
      <c r="AE4" s="239" t="s">
        <v>243</v>
      </c>
      <c r="AF4" s="239" t="s">
        <v>244</v>
      </c>
      <c r="AG4" s="239" t="s">
        <v>171</v>
      </c>
      <c r="AI4" s="239" t="s">
        <v>243</v>
      </c>
      <c r="AJ4" s="239" t="s">
        <v>244</v>
      </c>
      <c r="AK4" s="239" t="s">
        <v>170</v>
      </c>
      <c r="AL4" s="430"/>
    </row>
    <row r="5" spans="2:38" s="97" customFormat="1" ht="13.5" customHeight="1">
      <c r="B5" s="209">
        <v>1</v>
      </c>
      <c r="C5" s="23" t="s">
        <v>50</v>
      </c>
      <c r="D5" s="196">
        <v>2104496968.7960997</v>
      </c>
      <c r="E5" s="196">
        <f>SUM(F5,G5)</f>
        <v>1770785740.7079101</v>
      </c>
      <c r="F5" s="196">
        <v>643502544.61320984</v>
      </c>
      <c r="G5" s="197">
        <f>SUM(H5,K5)</f>
        <v>1127283196.0947001</v>
      </c>
      <c r="H5" s="198">
        <f>SUM(I5:J5)</f>
        <v>174122212.61154997</v>
      </c>
      <c r="I5" s="196">
        <v>96036185.712799996</v>
      </c>
      <c r="J5" s="259">
        <v>78086026.898749962</v>
      </c>
      <c r="K5" s="196">
        <v>953160983.48315012</v>
      </c>
      <c r="L5" s="25">
        <f t="shared" ref="L5:L36" si="0">IFERROR(F5/(F5+H5),"-")</f>
        <v>0.78703896735885548</v>
      </c>
      <c r="M5" s="24">
        <f t="shared" ref="M5:M36" si="1">IFERROR(I5/(F5+H5),"-")</f>
        <v>0.11745753154389901</v>
      </c>
      <c r="N5" s="25">
        <f t="shared" ref="N5:N36" si="2">IFERROR((F5+I5)/(F5+H5),"-")</f>
        <v>0.90449649890275452</v>
      </c>
      <c r="P5" s="261">
        <v>1</v>
      </c>
      <c r="Q5" s="23" t="s">
        <v>50</v>
      </c>
      <c r="R5" s="196">
        <v>2069476224.1618497</v>
      </c>
      <c r="S5" s="196">
        <v>1746002137.1974297</v>
      </c>
      <c r="T5" s="196">
        <v>613902354.27410996</v>
      </c>
      <c r="U5" s="197">
        <v>1132099782.9233198</v>
      </c>
      <c r="V5" s="198">
        <v>187309942.46162999</v>
      </c>
      <c r="W5" s="196">
        <v>106960427.485</v>
      </c>
      <c r="X5" s="259">
        <v>80349514.976630002</v>
      </c>
      <c r="Y5" s="196">
        <v>944789840.46168983</v>
      </c>
      <c r="Z5" s="25">
        <v>0.76621684012494684</v>
      </c>
      <c r="AA5" s="24">
        <v>0.13349823501308325</v>
      </c>
      <c r="AB5" s="25">
        <v>0.89971507513803017</v>
      </c>
      <c r="AD5" s="84" t="str">
        <f>INDEX($C$5:$C$78,MATCH(AE5,M$5:M$78,0))</f>
        <v>千早赤阪村</v>
      </c>
      <c r="AE5" s="195">
        <f>LARGE(M$5:M$78,ROW(A1))</f>
        <v>0.21210824219903959</v>
      </c>
      <c r="AF5" s="195">
        <f>VLOOKUP(AD5,$Q$5:$AB$78,11,FALSE)</f>
        <v>0.21448176629372104</v>
      </c>
      <c r="AG5" s="240">
        <f>(ROUND(AE5,3)-ROUND(AF5,3))*100</f>
        <v>-0.20000000000000018</v>
      </c>
      <c r="AI5" s="195">
        <f>$M$79</f>
        <v>0.119075048149572</v>
      </c>
      <c r="AJ5" s="195">
        <f>$AA$79</f>
        <v>0.13409247347655956</v>
      </c>
      <c r="AK5" s="240">
        <f>(ROUND(AI5,3)-ROUND(AJ5,3))*100</f>
        <v>-1.5000000000000013</v>
      </c>
      <c r="AL5" s="241">
        <v>0</v>
      </c>
    </row>
    <row r="6" spans="2:38" s="97" customFormat="1" ht="13.5" customHeight="1">
      <c r="B6" s="209">
        <v>2</v>
      </c>
      <c r="C6" s="23" t="s">
        <v>86</v>
      </c>
      <c r="D6" s="196">
        <v>70633043.983179942</v>
      </c>
      <c r="E6" s="196">
        <f t="shared" ref="E6:E69" si="3">SUM(F6,G6)</f>
        <v>59367537.230280004</v>
      </c>
      <c r="F6" s="196">
        <v>22629877.65719001</v>
      </c>
      <c r="G6" s="196">
        <f t="shared" ref="G6:G69" si="4">SUM(H6,K6)</f>
        <v>36737659.573089994</v>
      </c>
      <c r="H6" s="196">
        <f t="shared" ref="H6:H69" si="5">SUM(I6:J6)</f>
        <v>5816423.3152999934</v>
      </c>
      <c r="I6" s="196">
        <v>3163700.0999999996</v>
      </c>
      <c r="J6" s="259">
        <v>2652723.2152999942</v>
      </c>
      <c r="K6" s="196">
        <v>30921236.257789999</v>
      </c>
      <c r="L6" s="25">
        <f t="shared" si="0"/>
        <v>0.79552971330349864</v>
      </c>
      <c r="M6" s="25">
        <f t="shared" si="1"/>
        <v>0.11121657269462089</v>
      </c>
      <c r="N6" s="26">
        <f t="shared" si="2"/>
        <v>0.90674628599811968</v>
      </c>
      <c r="P6" s="261">
        <v>2</v>
      </c>
      <c r="Q6" s="23" t="s">
        <v>86</v>
      </c>
      <c r="R6" s="196">
        <v>66653487.137330025</v>
      </c>
      <c r="S6" s="196">
        <v>55954676.039329946</v>
      </c>
      <c r="T6" s="196">
        <v>21289904.678479981</v>
      </c>
      <c r="U6" s="196">
        <v>34664771.360849962</v>
      </c>
      <c r="V6" s="196">
        <v>6097620.0565099996</v>
      </c>
      <c r="W6" s="196">
        <v>3466715.1999999993</v>
      </c>
      <c r="X6" s="259">
        <v>2630904.8565099998</v>
      </c>
      <c r="Y6" s="196">
        <v>28567151.304339964</v>
      </c>
      <c r="Z6" s="25">
        <v>0.77735775264422668</v>
      </c>
      <c r="AA6" s="25">
        <v>0.12658008467523044</v>
      </c>
      <c r="AB6" s="26">
        <v>0.9039378373194572</v>
      </c>
      <c r="AD6" s="84" t="str">
        <f t="shared" ref="AD6:AD69" si="6">INDEX($C$5:$C$78,MATCH(AE6,M$5:M$78,0))</f>
        <v>太子町</v>
      </c>
      <c r="AE6" s="195">
        <f>LARGE(M$5:M$78,ROW(A2))</f>
        <v>0.18299732553195119</v>
      </c>
      <c r="AF6" s="195">
        <f t="shared" ref="AF6:AF69" si="7">VLOOKUP(AD6,$Q$5:$AB$78,11,FALSE)</f>
        <v>0.19121018008942822</v>
      </c>
      <c r="AG6" s="240">
        <f t="shared" ref="AG6:AG69" si="8">(ROUND(AE6,3)-ROUND(AF6,3))*100</f>
        <v>-0.80000000000000071</v>
      </c>
      <c r="AI6" s="195">
        <f t="shared" ref="AI6:AI69" si="9">$M$79</f>
        <v>0.119075048149572</v>
      </c>
      <c r="AJ6" s="195">
        <f t="shared" ref="AJ6:AJ69" si="10">$AA$79</f>
        <v>0.13409247347655956</v>
      </c>
      <c r="AK6" s="240">
        <f t="shared" ref="AK6:AK69" si="11">(ROUND(AI6,3)-ROUND(AJ6,3))*100</f>
        <v>-1.5000000000000013</v>
      </c>
      <c r="AL6" s="241">
        <v>0</v>
      </c>
    </row>
    <row r="7" spans="2:38" s="97" customFormat="1" ht="13.5" customHeight="1">
      <c r="B7" s="209">
        <v>3</v>
      </c>
      <c r="C7" s="23" t="s">
        <v>87</v>
      </c>
      <c r="D7" s="196">
        <v>49847727.049189985</v>
      </c>
      <c r="E7" s="196">
        <f t="shared" si="3"/>
        <v>42129682.248329982</v>
      </c>
      <c r="F7" s="196">
        <v>14021786.153419998</v>
      </c>
      <c r="G7" s="196">
        <f t="shared" si="4"/>
        <v>28107896.094909988</v>
      </c>
      <c r="H7" s="196">
        <f t="shared" si="5"/>
        <v>4518599.9613600001</v>
      </c>
      <c r="I7" s="196">
        <v>2472993.0500000003</v>
      </c>
      <c r="J7" s="259">
        <v>2045606.91136</v>
      </c>
      <c r="K7" s="196">
        <v>23589296.133549988</v>
      </c>
      <c r="L7" s="25">
        <f t="shared" si="0"/>
        <v>0.75628339488799157</v>
      </c>
      <c r="M7" s="25">
        <f t="shared" si="1"/>
        <v>0.13338411803778905</v>
      </c>
      <c r="N7" s="26">
        <f t="shared" si="2"/>
        <v>0.88966751292578072</v>
      </c>
      <c r="P7" s="261">
        <v>3</v>
      </c>
      <c r="Q7" s="23" t="s">
        <v>87</v>
      </c>
      <c r="R7" s="196">
        <v>45858380.903330021</v>
      </c>
      <c r="S7" s="196">
        <v>38392236.964209981</v>
      </c>
      <c r="T7" s="196">
        <v>13093139.765749997</v>
      </c>
      <c r="U7" s="196">
        <v>25299097.198459983</v>
      </c>
      <c r="V7" s="196">
        <v>4651541.2458200008</v>
      </c>
      <c r="W7" s="196">
        <v>2680311.15</v>
      </c>
      <c r="X7" s="259">
        <v>1971230.0958200011</v>
      </c>
      <c r="Y7" s="196">
        <v>20647555.952639982</v>
      </c>
      <c r="Z7" s="25">
        <v>0.73786278588005749</v>
      </c>
      <c r="AA7" s="25">
        <v>0.15104870852580368</v>
      </c>
      <c r="AB7" s="26">
        <v>0.88891149440586126</v>
      </c>
      <c r="AD7" s="84" t="str">
        <f t="shared" si="6"/>
        <v>阿倍野区</v>
      </c>
      <c r="AE7" s="195">
        <f t="shared" ref="AE7:AE36" si="12">LARGE(M$5:M$78,ROW(A3))</f>
        <v>0.17373782278233219</v>
      </c>
      <c r="AF7" s="195">
        <f t="shared" si="7"/>
        <v>0.19508539805454073</v>
      </c>
      <c r="AG7" s="240">
        <f t="shared" si="8"/>
        <v>-2.1000000000000019</v>
      </c>
      <c r="AI7" s="195">
        <f t="shared" si="9"/>
        <v>0.119075048149572</v>
      </c>
      <c r="AJ7" s="195">
        <f t="shared" si="10"/>
        <v>0.13409247347655956</v>
      </c>
      <c r="AK7" s="240">
        <f t="shared" si="11"/>
        <v>-1.5000000000000013</v>
      </c>
      <c r="AL7" s="241">
        <v>0</v>
      </c>
    </row>
    <row r="8" spans="2:38" s="97" customFormat="1" ht="13.5" customHeight="1">
      <c r="B8" s="209">
        <v>4</v>
      </c>
      <c r="C8" s="23" t="s">
        <v>88</v>
      </c>
      <c r="D8" s="196">
        <v>55167849.049220048</v>
      </c>
      <c r="E8" s="196">
        <f>SUM(F8,G8)</f>
        <v>44702305.239780001</v>
      </c>
      <c r="F8" s="196">
        <v>18501128.729240004</v>
      </c>
      <c r="G8" s="196">
        <f t="shared" si="4"/>
        <v>26201176.510539997</v>
      </c>
      <c r="H8" s="196">
        <f t="shared" si="5"/>
        <v>4456755.1634999998</v>
      </c>
      <c r="I8" s="196">
        <v>2476338.4000000004</v>
      </c>
      <c r="J8" s="259">
        <v>1980416.763499999</v>
      </c>
      <c r="K8" s="196">
        <v>21744421.347039998</v>
      </c>
      <c r="L8" s="25">
        <f t="shared" si="0"/>
        <v>0.80587256280578345</v>
      </c>
      <c r="M8" s="25">
        <f t="shared" si="1"/>
        <v>0.10786440124749892</v>
      </c>
      <c r="N8" s="26">
        <f t="shared" si="2"/>
        <v>0.91373696405328253</v>
      </c>
      <c r="P8" s="261">
        <v>4</v>
      </c>
      <c r="Q8" s="23" t="s">
        <v>88</v>
      </c>
      <c r="R8" s="196">
        <v>54146028.114360005</v>
      </c>
      <c r="S8" s="196">
        <v>43797181.783599988</v>
      </c>
      <c r="T8" s="196">
        <v>17626604.196500007</v>
      </c>
      <c r="U8" s="196">
        <v>26170577.587099977</v>
      </c>
      <c r="V8" s="196">
        <v>4809091.024240002</v>
      </c>
      <c r="W8" s="196">
        <v>2765634.2000000007</v>
      </c>
      <c r="X8" s="259">
        <v>2043456.8242400009</v>
      </c>
      <c r="Y8" s="196">
        <v>21361486.562859975</v>
      </c>
      <c r="Z8" s="25">
        <v>0.78565001097918363</v>
      </c>
      <c r="AA8" s="25">
        <v>0.12326937822917974</v>
      </c>
      <c r="AB8" s="26">
        <v>0.90891938920836335</v>
      </c>
      <c r="AD8" s="84" t="str">
        <f t="shared" si="6"/>
        <v>天王寺区</v>
      </c>
      <c r="AE8" s="195">
        <f t="shared" si="12"/>
        <v>0.15775175510961809</v>
      </c>
      <c r="AF8" s="195">
        <f t="shared" si="7"/>
        <v>0.18041887389163389</v>
      </c>
      <c r="AG8" s="240">
        <f t="shared" si="8"/>
        <v>-2.1999999999999993</v>
      </c>
      <c r="AI8" s="195">
        <f t="shared" si="9"/>
        <v>0.119075048149572</v>
      </c>
      <c r="AJ8" s="195">
        <f t="shared" si="10"/>
        <v>0.13409247347655956</v>
      </c>
      <c r="AK8" s="240">
        <f t="shared" si="11"/>
        <v>-1.5000000000000013</v>
      </c>
      <c r="AL8" s="241">
        <v>0</v>
      </c>
    </row>
    <row r="9" spans="2:38" s="97" customFormat="1" ht="13.5" customHeight="1">
      <c r="B9" s="209">
        <v>5</v>
      </c>
      <c r="C9" s="23" t="s">
        <v>89</v>
      </c>
      <c r="D9" s="196">
        <v>45377027.766360022</v>
      </c>
      <c r="E9" s="196">
        <f t="shared" si="3"/>
        <v>38332734.588199995</v>
      </c>
      <c r="F9" s="196">
        <v>14064970.98151001</v>
      </c>
      <c r="G9" s="196">
        <f>SUM(H9,K9)</f>
        <v>24267763.606689986</v>
      </c>
      <c r="H9" s="196">
        <f>SUM(I9:J9)</f>
        <v>3693411.4485999984</v>
      </c>
      <c r="I9" s="196">
        <v>2075931.5</v>
      </c>
      <c r="J9" s="259">
        <v>1617479.9485999984</v>
      </c>
      <c r="K9" s="196">
        <v>20574352.158089988</v>
      </c>
      <c r="L9" s="25">
        <f t="shared" si="0"/>
        <v>0.79201870085094694</v>
      </c>
      <c r="M9" s="25">
        <f t="shared" si="1"/>
        <v>0.11689868197005263</v>
      </c>
      <c r="N9" s="26">
        <f t="shared" si="2"/>
        <v>0.90891738282099954</v>
      </c>
      <c r="P9" s="261">
        <v>5</v>
      </c>
      <c r="Q9" s="23" t="s">
        <v>89</v>
      </c>
      <c r="R9" s="196">
        <v>42859736.689039953</v>
      </c>
      <c r="S9" s="196">
        <v>36281314.281039983</v>
      </c>
      <c r="T9" s="196">
        <v>12844760.740019994</v>
      </c>
      <c r="U9" s="196">
        <v>23436553.541019991</v>
      </c>
      <c r="V9" s="196">
        <v>3879472.9558500014</v>
      </c>
      <c r="W9" s="196">
        <v>2253282.25</v>
      </c>
      <c r="X9" s="259">
        <v>1626190.7058500014</v>
      </c>
      <c r="Y9" s="196">
        <v>19557080.58516999</v>
      </c>
      <c r="Z9" s="25">
        <v>0.76803284225763802</v>
      </c>
      <c r="AA9" s="25">
        <v>0.13473156922917442</v>
      </c>
      <c r="AB9" s="26">
        <v>0.90276441148681241</v>
      </c>
      <c r="AD9" s="84" t="str">
        <f t="shared" si="6"/>
        <v>大東市</v>
      </c>
      <c r="AE9" s="195">
        <f t="shared" si="12"/>
        <v>0.15281414328618231</v>
      </c>
      <c r="AF9" s="195">
        <f t="shared" si="7"/>
        <v>0.16563102950956773</v>
      </c>
      <c r="AG9" s="240">
        <f t="shared" si="8"/>
        <v>-1.3000000000000012</v>
      </c>
      <c r="AI9" s="195">
        <f t="shared" si="9"/>
        <v>0.119075048149572</v>
      </c>
      <c r="AJ9" s="195">
        <f t="shared" si="10"/>
        <v>0.13409247347655956</v>
      </c>
      <c r="AK9" s="240">
        <f t="shared" si="11"/>
        <v>-1.5000000000000013</v>
      </c>
      <c r="AL9" s="241">
        <v>0</v>
      </c>
    </row>
    <row r="10" spans="2:38" s="97" customFormat="1" ht="13.5" customHeight="1">
      <c r="B10" s="209">
        <v>6</v>
      </c>
      <c r="C10" s="23" t="s">
        <v>90</v>
      </c>
      <c r="D10" s="196">
        <v>60181203.150899999</v>
      </c>
      <c r="E10" s="196">
        <f t="shared" si="3"/>
        <v>50754156.182699978</v>
      </c>
      <c r="F10" s="196">
        <v>22256026.577059995</v>
      </c>
      <c r="G10" s="196">
        <f t="shared" si="4"/>
        <v>28498129.605639979</v>
      </c>
      <c r="H10" s="196">
        <f t="shared" si="5"/>
        <v>4296152.3950000005</v>
      </c>
      <c r="I10" s="196">
        <v>2434749.7999999998</v>
      </c>
      <c r="J10" s="259">
        <v>1861402.5950000009</v>
      </c>
      <c r="K10" s="196">
        <v>24201977.21063998</v>
      </c>
      <c r="L10" s="25">
        <f t="shared" si="0"/>
        <v>0.83819962950985294</v>
      </c>
      <c r="M10" s="25">
        <f t="shared" si="1"/>
        <v>9.1696798314067129E-2</v>
      </c>
      <c r="N10" s="26">
        <f t="shared" si="2"/>
        <v>0.92989642782392012</v>
      </c>
      <c r="P10" s="261">
        <v>6</v>
      </c>
      <c r="Q10" s="23" t="s">
        <v>90</v>
      </c>
      <c r="R10" s="196">
        <v>57505423.155499995</v>
      </c>
      <c r="S10" s="196">
        <v>47880933.486679964</v>
      </c>
      <c r="T10" s="196">
        <v>21330880.065569971</v>
      </c>
      <c r="U10" s="196">
        <v>26550053.421109993</v>
      </c>
      <c r="V10" s="196">
        <v>4629452.0241699992</v>
      </c>
      <c r="W10" s="196">
        <v>2693792</v>
      </c>
      <c r="X10" s="259">
        <v>1935660.0241699992</v>
      </c>
      <c r="Y10" s="196">
        <v>21920601.396939993</v>
      </c>
      <c r="Z10" s="25">
        <v>0.82167207999624747</v>
      </c>
      <c r="AA10" s="25">
        <v>0.10376569878567304</v>
      </c>
      <c r="AB10" s="26">
        <v>0.92543777878192046</v>
      </c>
      <c r="AD10" s="84" t="str">
        <f t="shared" si="6"/>
        <v>阪南市</v>
      </c>
      <c r="AE10" s="195">
        <f t="shared" si="12"/>
        <v>0.14678598510958282</v>
      </c>
      <c r="AF10" s="195">
        <f t="shared" si="7"/>
        <v>0.16422905033766722</v>
      </c>
      <c r="AG10" s="240">
        <f t="shared" si="8"/>
        <v>-1.7000000000000015</v>
      </c>
      <c r="AI10" s="195">
        <f t="shared" si="9"/>
        <v>0.119075048149572</v>
      </c>
      <c r="AJ10" s="195">
        <f t="shared" si="10"/>
        <v>0.13409247347655956</v>
      </c>
      <c r="AK10" s="240">
        <f t="shared" si="11"/>
        <v>-1.5000000000000013</v>
      </c>
      <c r="AL10" s="241">
        <v>0</v>
      </c>
    </row>
    <row r="11" spans="2:38" s="97" customFormat="1" ht="13.5" customHeight="1">
      <c r="B11" s="209">
        <v>7</v>
      </c>
      <c r="C11" s="23" t="s">
        <v>91</v>
      </c>
      <c r="D11" s="196">
        <v>57794074.780970037</v>
      </c>
      <c r="E11" s="196">
        <f t="shared" si="3"/>
        <v>48202594.250970013</v>
      </c>
      <c r="F11" s="196">
        <v>19425675.261700004</v>
      </c>
      <c r="G11" s="196">
        <f t="shared" si="4"/>
        <v>28776918.989270009</v>
      </c>
      <c r="H11" s="196">
        <f t="shared" si="5"/>
        <v>5643339.9246299993</v>
      </c>
      <c r="I11" s="196">
        <v>3137933.5</v>
      </c>
      <c r="J11" s="259">
        <v>2505406.4246299989</v>
      </c>
      <c r="K11" s="196">
        <v>23133579.064640008</v>
      </c>
      <c r="L11" s="27">
        <f t="shared" si="0"/>
        <v>0.77488784929583976</v>
      </c>
      <c r="M11" s="27">
        <f t="shared" si="1"/>
        <v>0.12517178982408123</v>
      </c>
      <c r="N11" s="28">
        <f t="shared" si="2"/>
        <v>0.90005963911992104</v>
      </c>
      <c r="P11" s="261">
        <v>7</v>
      </c>
      <c r="Q11" s="23" t="s">
        <v>91</v>
      </c>
      <c r="R11" s="196">
        <v>59307133.020939991</v>
      </c>
      <c r="S11" s="196">
        <v>50150280.871659979</v>
      </c>
      <c r="T11" s="196">
        <v>18558667.291329987</v>
      </c>
      <c r="U11" s="196">
        <v>31591613.580329996</v>
      </c>
      <c r="V11" s="196">
        <v>5992135.3096899986</v>
      </c>
      <c r="W11" s="196">
        <v>3412135.9899999993</v>
      </c>
      <c r="X11" s="259">
        <v>2579999.3196899998</v>
      </c>
      <c r="Y11" s="196">
        <v>25599478.270639997</v>
      </c>
      <c r="Z11" s="27">
        <v>0.75592914793583776</v>
      </c>
      <c r="AA11" s="27">
        <v>0.13898266567701698</v>
      </c>
      <c r="AB11" s="28">
        <v>0.89491181361285466</v>
      </c>
      <c r="AD11" s="84" t="str">
        <f t="shared" si="6"/>
        <v>北区</v>
      </c>
      <c r="AE11" s="195">
        <f t="shared" si="12"/>
        <v>0.14623179574794226</v>
      </c>
      <c r="AF11" s="195">
        <f t="shared" si="7"/>
        <v>0.16064547780765515</v>
      </c>
      <c r="AG11" s="240">
        <f t="shared" si="8"/>
        <v>-1.5000000000000013</v>
      </c>
      <c r="AI11" s="195">
        <f t="shared" si="9"/>
        <v>0.119075048149572</v>
      </c>
      <c r="AJ11" s="195">
        <f t="shared" si="10"/>
        <v>0.13409247347655956</v>
      </c>
      <c r="AK11" s="240">
        <f t="shared" si="11"/>
        <v>-1.5000000000000013</v>
      </c>
      <c r="AL11" s="241">
        <v>0</v>
      </c>
    </row>
    <row r="12" spans="2:38" s="97" customFormat="1" ht="13.5" customHeight="1">
      <c r="B12" s="209">
        <v>8</v>
      </c>
      <c r="C12" s="23" t="s">
        <v>51</v>
      </c>
      <c r="D12" s="196">
        <v>49451845.913829967</v>
      </c>
      <c r="E12" s="196">
        <f t="shared" si="3"/>
        <v>41517067.842079997</v>
      </c>
      <c r="F12" s="196">
        <v>12960211.124370007</v>
      </c>
      <c r="G12" s="196">
        <f t="shared" si="4"/>
        <v>28556856.717709992</v>
      </c>
      <c r="H12" s="196">
        <f t="shared" si="5"/>
        <v>4945821.3507499993</v>
      </c>
      <c r="I12" s="196">
        <v>2824708.0500000003</v>
      </c>
      <c r="J12" s="259">
        <v>2121113.300749999</v>
      </c>
      <c r="K12" s="196">
        <v>23611035.366959993</v>
      </c>
      <c r="L12" s="25">
        <f t="shared" si="0"/>
        <v>0.72379021664223508</v>
      </c>
      <c r="M12" s="25">
        <f t="shared" si="1"/>
        <v>0.15775175510961809</v>
      </c>
      <c r="N12" s="26">
        <f t="shared" si="2"/>
        <v>0.88154197175185312</v>
      </c>
      <c r="P12" s="261">
        <v>8</v>
      </c>
      <c r="Q12" s="23" t="s">
        <v>51</v>
      </c>
      <c r="R12" s="196">
        <v>49023477.860820077</v>
      </c>
      <c r="S12" s="196">
        <v>41064786.486219987</v>
      </c>
      <c r="T12" s="196">
        <v>12085445.475729998</v>
      </c>
      <c r="U12" s="196">
        <v>28979341.010489985</v>
      </c>
      <c r="V12" s="196">
        <v>5306509.0482999999</v>
      </c>
      <c r="W12" s="196">
        <v>3137836.85</v>
      </c>
      <c r="X12" s="259">
        <v>2168672.1982999993</v>
      </c>
      <c r="Y12" s="196">
        <v>23672831.962189987</v>
      </c>
      <c r="Z12" s="25">
        <v>0.69488713640734634</v>
      </c>
      <c r="AA12" s="25">
        <v>0.18041887389163389</v>
      </c>
      <c r="AB12" s="26">
        <v>0.87530601029898014</v>
      </c>
      <c r="AD12" s="84" t="str">
        <f t="shared" si="6"/>
        <v>東大阪市</v>
      </c>
      <c r="AE12" s="195">
        <f t="shared" si="12"/>
        <v>0.14437968347937225</v>
      </c>
      <c r="AF12" s="195">
        <f t="shared" si="7"/>
        <v>0.16000374348539237</v>
      </c>
      <c r="AG12" s="240">
        <f t="shared" si="8"/>
        <v>-1.6000000000000014</v>
      </c>
      <c r="AI12" s="195">
        <f t="shared" si="9"/>
        <v>0.119075048149572</v>
      </c>
      <c r="AJ12" s="195">
        <f t="shared" si="10"/>
        <v>0.13409247347655956</v>
      </c>
      <c r="AK12" s="240">
        <f t="shared" si="11"/>
        <v>-1.5000000000000013</v>
      </c>
      <c r="AL12" s="241">
        <v>0</v>
      </c>
    </row>
    <row r="13" spans="2:38" s="97" customFormat="1" ht="13.5" customHeight="1">
      <c r="B13" s="209">
        <v>9</v>
      </c>
      <c r="C13" s="23" t="s">
        <v>92</v>
      </c>
      <c r="D13" s="196">
        <v>33995881.766349986</v>
      </c>
      <c r="E13" s="196">
        <f t="shared" si="3"/>
        <v>28853184.446849994</v>
      </c>
      <c r="F13" s="196">
        <v>9624887.2456700057</v>
      </c>
      <c r="G13" s="196">
        <f t="shared" si="4"/>
        <v>19228297.201179989</v>
      </c>
      <c r="H13" s="196">
        <f t="shared" si="5"/>
        <v>2398663.6117499997</v>
      </c>
      <c r="I13" s="196">
        <v>1287209.6000000001</v>
      </c>
      <c r="J13" s="259">
        <v>1111454.0117499996</v>
      </c>
      <c r="K13" s="196">
        <v>16829633.589429989</v>
      </c>
      <c r="L13" s="25">
        <f t="shared" si="0"/>
        <v>0.80050289301436028</v>
      </c>
      <c r="M13" s="25">
        <f t="shared" si="1"/>
        <v>0.10705735895029994</v>
      </c>
      <c r="N13" s="26">
        <f t="shared" si="2"/>
        <v>0.90756025196466017</v>
      </c>
      <c r="P13" s="261">
        <v>9</v>
      </c>
      <c r="Q13" s="23" t="s">
        <v>92</v>
      </c>
      <c r="R13" s="196">
        <v>31989243.429780014</v>
      </c>
      <c r="S13" s="196">
        <v>26681969.744580001</v>
      </c>
      <c r="T13" s="196">
        <v>9211089.8127799947</v>
      </c>
      <c r="U13" s="196">
        <v>17470879.931800008</v>
      </c>
      <c r="V13" s="196">
        <v>2610878.5557400002</v>
      </c>
      <c r="W13" s="196">
        <v>1418708</v>
      </c>
      <c r="X13" s="259">
        <v>1192170.5557400002</v>
      </c>
      <c r="Y13" s="196">
        <v>14860001.376060009</v>
      </c>
      <c r="Z13" s="25">
        <v>0.77915026716766123</v>
      </c>
      <c r="AA13" s="25">
        <v>0.1200060730815176</v>
      </c>
      <c r="AB13" s="26">
        <v>0.8991563402491789</v>
      </c>
      <c r="AD13" s="84" t="str">
        <f t="shared" si="6"/>
        <v>高石市</v>
      </c>
      <c r="AE13" s="195">
        <f t="shared" si="12"/>
        <v>0.14374842014298742</v>
      </c>
      <c r="AF13" s="195">
        <f t="shared" si="7"/>
        <v>0.15593830186150742</v>
      </c>
      <c r="AG13" s="240">
        <f t="shared" si="8"/>
        <v>-1.2000000000000011</v>
      </c>
      <c r="AI13" s="195">
        <f t="shared" si="9"/>
        <v>0.119075048149572</v>
      </c>
      <c r="AJ13" s="195">
        <f t="shared" si="10"/>
        <v>0.13409247347655956</v>
      </c>
      <c r="AK13" s="240">
        <f t="shared" si="11"/>
        <v>-1.5000000000000013</v>
      </c>
      <c r="AL13" s="241">
        <v>0</v>
      </c>
    </row>
    <row r="14" spans="2:38" s="97" customFormat="1" ht="13.5" customHeight="1">
      <c r="B14" s="209">
        <v>10</v>
      </c>
      <c r="C14" s="23" t="s">
        <v>52</v>
      </c>
      <c r="D14" s="196">
        <v>77575860.829089969</v>
      </c>
      <c r="E14" s="196">
        <f t="shared" si="3"/>
        <v>63796280.262589991</v>
      </c>
      <c r="F14" s="196">
        <v>26215506.008110002</v>
      </c>
      <c r="G14" s="196">
        <f t="shared" si="4"/>
        <v>37580774.254479989</v>
      </c>
      <c r="H14" s="196">
        <f t="shared" si="5"/>
        <v>4935840.4956699982</v>
      </c>
      <c r="I14" s="196">
        <v>2411452.0500000003</v>
      </c>
      <c r="J14" s="259">
        <v>2524388.4456699984</v>
      </c>
      <c r="K14" s="196">
        <v>32644933.758809987</v>
      </c>
      <c r="L14" s="25">
        <f t="shared" si="0"/>
        <v>0.84155290060829091</v>
      </c>
      <c r="M14" s="25">
        <f t="shared" si="1"/>
        <v>7.7410844815564789E-2</v>
      </c>
      <c r="N14" s="26">
        <f t="shared" si="2"/>
        <v>0.91896374542385573</v>
      </c>
      <c r="P14" s="261">
        <v>10</v>
      </c>
      <c r="Q14" s="23" t="s">
        <v>52</v>
      </c>
      <c r="R14" s="196">
        <v>73500092.906209946</v>
      </c>
      <c r="S14" s="196">
        <v>61665513.358309984</v>
      </c>
      <c r="T14" s="196">
        <v>24879061.279459991</v>
      </c>
      <c r="U14" s="196">
        <v>36786452.078849994</v>
      </c>
      <c r="V14" s="196">
        <v>5292179.7248599995</v>
      </c>
      <c r="W14" s="196">
        <v>2693150.5</v>
      </c>
      <c r="X14" s="259">
        <v>2599029.22486</v>
      </c>
      <c r="Y14" s="196">
        <v>31494272.353989992</v>
      </c>
      <c r="Z14" s="25">
        <v>0.82459522549628461</v>
      </c>
      <c r="AA14" s="25">
        <v>8.9262171868051049E-2</v>
      </c>
      <c r="AB14" s="26">
        <v>0.91385739736433569</v>
      </c>
      <c r="AD14" s="84" t="str">
        <f t="shared" si="6"/>
        <v>和泉市</v>
      </c>
      <c r="AE14" s="195">
        <f t="shared" si="12"/>
        <v>0.14305376550497192</v>
      </c>
      <c r="AF14" s="195">
        <f t="shared" si="7"/>
        <v>0.16267479998458381</v>
      </c>
      <c r="AG14" s="240">
        <f t="shared" si="8"/>
        <v>-2.0000000000000018</v>
      </c>
      <c r="AI14" s="195">
        <f t="shared" si="9"/>
        <v>0.119075048149572</v>
      </c>
      <c r="AJ14" s="195">
        <f t="shared" si="10"/>
        <v>0.13409247347655956</v>
      </c>
      <c r="AK14" s="240">
        <f t="shared" si="11"/>
        <v>-1.5000000000000013</v>
      </c>
      <c r="AL14" s="241">
        <v>0</v>
      </c>
    </row>
    <row r="15" spans="2:38" s="97" customFormat="1" ht="13.5" customHeight="1">
      <c r="B15" s="209">
        <v>11</v>
      </c>
      <c r="C15" s="23" t="s">
        <v>53</v>
      </c>
      <c r="D15" s="196">
        <v>136812258.82788005</v>
      </c>
      <c r="E15" s="196">
        <f t="shared" si="3"/>
        <v>118009486.68067995</v>
      </c>
      <c r="F15" s="196">
        <v>42354603.665979974</v>
      </c>
      <c r="G15" s="196">
        <f t="shared" si="4"/>
        <v>75654883.014699966</v>
      </c>
      <c r="H15" s="196">
        <f t="shared" si="5"/>
        <v>9128025.7829199992</v>
      </c>
      <c r="I15" s="196">
        <v>4766973.9999999991</v>
      </c>
      <c r="J15" s="259">
        <v>4361051.7829199992</v>
      </c>
      <c r="K15" s="196">
        <v>66526857.231779963</v>
      </c>
      <c r="L15" s="25">
        <f t="shared" si="0"/>
        <v>0.82269697797817054</v>
      </c>
      <c r="M15" s="25">
        <f t="shared" si="1"/>
        <v>9.2593833124462815E-2</v>
      </c>
      <c r="N15" s="26">
        <f t="shared" si="2"/>
        <v>0.91529081110263344</v>
      </c>
      <c r="P15" s="261">
        <v>11</v>
      </c>
      <c r="Q15" s="23" t="s">
        <v>53</v>
      </c>
      <c r="R15" s="196">
        <v>132925869.29713003</v>
      </c>
      <c r="S15" s="196">
        <v>114650434.22572997</v>
      </c>
      <c r="T15" s="196">
        <v>40518960.789629981</v>
      </c>
      <c r="U15" s="196">
        <v>74131473.436099991</v>
      </c>
      <c r="V15" s="196">
        <v>10056297.76918</v>
      </c>
      <c r="W15" s="196">
        <v>5482759.7999999989</v>
      </c>
      <c r="X15" s="259">
        <v>4573537.96918</v>
      </c>
      <c r="Y15" s="196">
        <v>64075175.666919991</v>
      </c>
      <c r="Z15" s="25">
        <v>0.80116171314307127</v>
      </c>
      <c r="AA15" s="25">
        <v>0.10840794404688074</v>
      </c>
      <c r="AB15" s="26">
        <v>0.90956965718995197</v>
      </c>
      <c r="AD15" s="84" t="str">
        <f t="shared" si="6"/>
        <v>東成区</v>
      </c>
      <c r="AE15" s="195">
        <f t="shared" si="12"/>
        <v>0.14300538866512447</v>
      </c>
      <c r="AF15" s="195">
        <f t="shared" si="7"/>
        <v>0.16025418007762204</v>
      </c>
      <c r="AG15" s="240">
        <f t="shared" si="8"/>
        <v>-1.7000000000000015</v>
      </c>
      <c r="AI15" s="195">
        <f t="shared" si="9"/>
        <v>0.119075048149572</v>
      </c>
      <c r="AJ15" s="195">
        <f t="shared" si="10"/>
        <v>0.13409247347655956</v>
      </c>
      <c r="AK15" s="240">
        <f t="shared" si="11"/>
        <v>-1.5000000000000013</v>
      </c>
      <c r="AL15" s="241">
        <v>0</v>
      </c>
    </row>
    <row r="16" spans="2:38" s="97" customFormat="1" ht="13.5" customHeight="1">
      <c r="B16" s="209">
        <v>12</v>
      </c>
      <c r="C16" s="23" t="s">
        <v>93</v>
      </c>
      <c r="D16" s="196">
        <v>67090957.065290049</v>
      </c>
      <c r="E16" s="196">
        <f t="shared" si="3"/>
        <v>56245596.02399002</v>
      </c>
      <c r="F16" s="196">
        <v>19433572.794540022</v>
      </c>
      <c r="G16" s="196">
        <f t="shared" si="4"/>
        <v>36812023.229450002</v>
      </c>
      <c r="H16" s="196">
        <f t="shared" si="5"/>
        <v>6394211.2804300003</v>
      </c>
      <c r="I16" s="196">
        <v>3693512.3</v>
      </c>
      <c r="J16" s="259">
        <v>2700698.9804300009</v>
      </c>
      <c r="K16" s="196">
        <v>30417811.949020002</v>
      </c>
      <c r="L16" s="25">
        <f t="shared" si="0"/>
        <v>0.75242896324866293</v>
      </c>
      <c r="M16" s="25">
        <f t="shared" si="1"/>
        <v>0.14300538866512447</v>
      </c>
      <c r="N16" s="26">
        <f t="shared" si="2"/>
        <v>0.89543435191378751</v>
      </c>
      <c r="P16" s="261">
        <v>12</v>
      </c>
      <c r="Q16" s="23" t="s">
        <v>93</v>
      </c>
      <c r="R16" s="196">
        <v>66350897.112570062</v>
      </c>
      <c r="S16" s="196">
        <v>56122062.142869949</v>
      </c>
      <c r="T16" s="196">
        <v>18640352.094429981</v>
      </c>
      <c r="U16" s="196">
        <v>37481710.048439965</v>
      </c>
      <c r="V16" s="196">
        <v>6984165.144439999</v>
      </c>
      <c r="W16" s="196">
        <v>4106436</v>
      </c>
      <c r="X16" s="259">
        <v>2877729.1444399985</v>
      </c>
      <c r="Y16" s="196">
        <v>30497544.903999969</v>
      </c>
      <c r="Z16" s="25">
        <v>0.72744207903180791</v>
      </c>
      <c r="AA16" s="25">
        <v>0.16025418007762204</v>
      </c>
      <c r="AB16" s="26">
        <v>0.88769625910942995</v>
      </c>
      <c r="AD16" s="84" t="str">
        <f t="shared" si="6"/>
        <v>大阪狭山市</v>
      </c>
      <c r="AE16" s="195">
        <f t="shared" si="12"/>
        <v>0.14288624518458223</v>
      </c>
      <c r="AF16" s="195">
        <f t="shared" si="7"/>
        <v>0.15134141469617793</v>
      </c>
      <c r="AG16" s="240">
        <f t="shared" si="8"/>
        <v>-0.80000000000000071</v>
      </c>
      <c r="AI16" s="195">
        <f t="shared" si="9"/>
        <v>0.119075048149572</v>
      </c>
      <c r="AJ16" s="195">
        <f t="shared" si="10"/>
        <v>0.13409247347655956</v>
      </c>
      <c r="AK16" s="240">
        <f t="shared" si="11"/>
        <v>-1.5000000000000013</v>
      </c>
      <c r="AL16" s="241">
        <v>0</v>
      </c>
    </row>
    <row r="17" spans="2:38" s="97" customFormat="1" ht="13.5" customHeight="1">
      <c r="B17" s="209">
        <v>13</v>
      </c>
      <c r="C17" s="23" t="s">
        <v>94</v>
      </c>
      <c r="D17" s="196">
        <v>114358694.58017997</v>
      </c>
      <c r="E17" s="196">
        <f t="shared" si="3"/>
        <v>93840746.676180005</v>
      </c>
      <c r="F17" s="196">
        <v>34439827.581119999</v>
      </c>
      <c r="G17" s="196">
        <f t="shared" si="4"/>
        <v>59400919.095060006</v>
      </c>
      <c r="H17" s="196">
        <f t="shared" si="5"/>
        <v>10832046.306940001</v>
      </c>
      <c r="I17" s="196">
        <v>6125739.5593999997</v>
      </c>
      <c r="J17" s="259">
        <v>4706306.7475400018</v>
      </c>
      <c r="K17" s="196">
        <v>48568872.788120009</v>
      </c>
      <c r="L17" s="27">
        <f t="shared" si="0"/>
        <v>0.76073342283724543</v>
      </c>
      <c r="M17" s="27">
        <f t="shared" si="1"/>
        <v>0.13531005088383588</v>
      </c>
      <c r="N17" s="28">
        <f t="shared" si="2"/>
        <v>0.89604347372108128</v>
      </c>
      <c r="P17" s="261">
        <v>13</v>
      </c>
      <c r="Q17" s="23" t="s">
        <v>94</v>
      </c>
      <c r="R17" s="196">
        <v>115639288.27186996</v>
      </c>
      <c r="S17" s="196">
        <v>96068680.750170007</v>
      </c>
      <c r="T17" s="196">
        <v>33075980.750930022</v>
      </c>
      <c r="U17" s="196">
        <v>62992699.999239981</v>
      </c>
      <c r="V17" s="196">
        <v>11702656.675410002</v>
      </c>
      <c r="W17" s="196">
        <v>6830093.375</v>
      </c>
      <c r="X17" s="259">
        <v>4872563.3004100025</v>
      </c>
      <c r="Y17" s="196">
        <v>51290043.323829979</v>
      </c>
      <c r="Z17" s="27">
        <v>0.7386553645215167</v>
      </c>
      <c r="AA17" s="27">
        <v>0.15253017437690836</v>
      </c>
      <c r="AB17" s="28">
        <v>0.89118553889842511</v>
      </c>
      <c r="AD17" s="84" t="str">
        <f t="shared" si="6"/>
        <v>河内長野市</v>
      </c>
      <c r="AE17" s="195">
        <f t="shared" si="12"/>
        <v>0.13908460611997317</v>
      </c>
      <c r="AF17" s="195">
        <f t="shared" si="7"/>
        <v>0.15205857141045734</v>
      </c>
      <c r="AG17" s="240">
        <f t="shared" si="8"/>
        <v>-1.2999999999999985</v>
      </c>
      <c r="AI17" s="195">
        <f t="shared" si="9"/>
        <v>0.119075048149572</v>
      </c>
      <c r="AJ17" s="195">
        <f t="shared" si="10"/>
        <v>0.13409247347655956</v>
      </c>
      <c r="AK17" s="240">
        <f t="shared" si="11"/>
        <v>-1.5000000000000013</v>
      </c>
      <c r="AL17" s="241">
        <v>0</v>
      </c>
    </row>
    <row r="18" spans="2:38" s="97" customFormat="1" ht="13.5" customHeight="1">
      <c r="B18" s="209">
        <v>14</v>
      </c>
      <c r="C18" s="23" t="s">
        <v>95</v>
      </c>
      <c r="D18" s="196">
        <v>81902717.282239914</v>
      </c>
      <c r="E18" s="196">
        <f t="shared" si="3"/>
        <v>69282472.053479955</v>
      </c>
      <c r="F18" s="196">
        <v>24812479.261249986</v>
      </c>
      <c r="G18" s="196">
        <f t="shared" si="4"/>
        <v>44469992.792229965</v>
      </c>
      <c r="H18" s="196">
        <f t="shared" si="5"/>
        <v>8009171.8251199964</v>
      </c>
      <c r="I18" s="196">
        <v>4440334.0999999996</v>
      </c>
      <c r="J18" s="259">
        <v>3568837.7251199964</v>
      </c>
      <c r="K18" s="196">
        <v>36460820.967109971</v>
      </c>
      <c r="L18" s="25">
        <f t="shared" si="0"/>
        <v>0.75597900897660786</v>
      </c>
      <c r="M18" s="25">
        <f t="shared" si="1"/>
        <v>0.13528673765726429</v>
      </c>
      <c r="N18" s="26">
        <f t="shared" si="2"/>
        <v>0.89126574663387215</v>
      </c>
      <c r="P18" s="261">
        <v>14</v>
      </c>
      <c r="Q18" s="23" t="s">
        <v>95</v>
      </c>
      <c r="R18" s="196">
        <v>82384739.872470051</v>
      </c>
      <c r="S18" s="196">
        <v>70350162.471359968</v>
      </c>
      <c r="T18" s="196">
        <v>23850947.831790019</v>
      </c>
      <c r="U18" s="196">
        <v>46499214.639569946</v>
      </c>
      <c r="V18" s="196">
        <v>8323287.0410099998</v>
      </c>
      <c r="W18" s="196">
        <v>4759993.0000000009</v>
      </c>
      <c r="X18" s="259">
        <v>3563294.0410099993</v>
      </c>
      <c r="Y18" s="196">
        <v>38175927.598559946</v>
      </c>
      <c r="Z18" s="25">
        <v>0.74130582828415681</v>
      </c>
      <c r="AA18" s="25">
        <v>0.14794424852116939</v>
      </c>
      <c r="AB18" s="26">
        <v>0.88925007680532608</v>
      </c>
      <c r="AD18" s="84" t="str">
        <f t="shared" si="6"/>
        <v>柏原市</v>
      </c>
      <c r="AE18" s="195">
        <f t="shared" si="12"/>
        <v>0.1359605962731133</v>
      </c>
      <c r="AF18" s="195">
        <f t="shared" si="7"/>
        <v>0.15336904176516017</v>
      </c>
      <c r="AG18" s="240">
        <f t="shared" si="8"/>
        <v>-1.6999999999999988</v>
      </c>
      <c r="AI18" s="195">
        <f t="shared" si="9"/>
        <v>0.119075048149572</v>
      </c>
      <c r="AJ18" s="195">
        <f t="shared" si="10"/>
        <v>0.13409247347655956</v>
      </c>
      <c r="AK18" s="240">
        <f t="shared" si="11"/>
        <v>-1.5000000000000013</v>
      </c>
      <c r="AL18" s="241">
        <v>0</v>
      </c>
    </row>
    <row r="19" spans="2:38" s="97" customFormat="1" ht="13.5" customHeight="1">
      <c r="B19" s="209">
        <v>15</v>
      </c>
      <c r="C19" s="23" t="s">
        <v>96</v>
      </c>
      <c r="D19" s="196">
        <v>130106730.40761021</v>
      </c>
      <c r="E19" s="196">
        <f t="shared" si="3"/>
        <v>109461794.49631998</v>
      </c>
      <c r="F19" s="196">
        <v>43422595.494109973</v>
      </c>
      <c r="G19" s="196">
        <f t="shared" si="4"/>
        <v>66039199.002209999</v>
      </c>
      <c r="H19" s="196">
        <f t="shared" si="5"/>
        <v>10748795.055529997</v>
      </c>
      <c r="I19" s="196">
        <v>5970777.8999999994</v>
      </c>
      <c r="J19" s="259">
        <v>4778017.1555299982</v>
      </c>
      <c r="K19" s="196">
        <v>55290403.946680002</v>
      </c>
      <c r="L19" s="25">
        <f t="shared" si="0"/>
        <v>0.80157801107799997</v>
      </c>
      <c r="M19" s="25">
        <f t="shared" si="1"/>
        <v>0.11022013353208417</v>
      </c>
      <c r="N19" s="26">
        <f t="shared" si="2"/>
        <v>0.91179814461008413</v>
      </c>
      <c r="P19" s="261">
        <v>15</v>
      </c>
      <c r="Q19" s="23" t="s">
        <v>96</v>
      </c>
      <c r="R19" s="196">
        <v>129482892.20250995</v>
      </c>
      <c r="S19" s="196">
        <v>109857577.36261001</v>
      </c>
      <c r="T19" s="196">
        <v>41414537.893769979</v>
      </c>
      <c r="U19" s="196">
        <v>68443039.468840033</v>
      </c>
      <c r="V19" s="196">
        <v>11525870.871080007</v>
      </c>
      <c r="W19" s="196">
        <v>6575011.7000000011</v>
      </c>
      <c r="X19" s="259">
        <v>4950859.1710800072</v>
      </c>
      <c r="Y19" s="196">
        <v>56917168.597760022</v>
      </c>
      <c r="Z19" s="25">
        <v>0.7822859486734326</v>
      </c>
      <c r="AA19" s="25">
        <v>0.12419646643086572</v>
      </c>
      <c r="AB19" s="26">
        <v>0.90648241510429828</v>
      </c>
      <c r="AD19" s="84" t="str">
        <f t="shared" si="6"/>
        <v>生野区</v>
      </c>
      <c r="AE19" s="195">
        <f t="shared" si="12"/>
        <v>0.13531005088383588</v>
      </c>
      <c r="AF19" s="195">
        <f t="shared" si="7"/>
        <v>0.15253017437690836</v>
      </c>
      <c r="AG19" s="240">
        <f t="shared" si="8"/>
        <v>-1.7999999999999989</v>
      </c>
      <c r="AI19" s="195">
        <f t="shared" si="9"/>
        <v>0.119075048149572</v>
      </c>
      <c r="AJ19" s="195">
        <f t="shared" si="10"/>
        <v>0.13409247347655956</v>
      </c>
      <c r="AK19" s="240">
        <f t="shared" si="11"/>
        <v>-1.5000000000000013</v>
      </c>
      <c r="AL19" s="241">
        <v>0</v>
      </c>
    </row>
    <row r="20" spans="2:38" s="97" customFormat="1" ht="13.5" customHeight="1">
      <c r="B20" s="209">
        <v>16</v>
      </c>
      <c r="C20" s="23" t="s">
        <v>54</v>
      </c>
      <c r="D20" s="196">
        <v>92451075.634989977</v>
      </c>
      <c r="E20" s="196">
        <f t="shared" si="3"/>
        <v>77381211.795309946</v>
      </c>
      <c r="F20" s="196">
        <v>23218085.019889999</v>
      </c>
      <c r="G20" s="196">
        <f t="shared" si="4"/>
        <v>54163126.775419943</v>
      </c>
      <c r="H20" s="196">
        <f t="shared" si="5"/>
        <v>10246663.224849997</v>
      </c>
      <c r="I20" s="196">
        <v>5814092.4999999991</v>
      </c>
      <c r="J20" s="259">
        <v>4432570.724849998</v>
      </c>
      <c r="K20" s="196">
        <v>43916463.550569944</v>
      </c>
      <c r="L20" s="25">
        <f t="shared" si="0"/>
        <v>0.69380725203989635</v>
      </c>
      <c r="M20" s="25">
        <f t="shared" si="1"/>
        <v>0.17373782278233219</v>
      </c>
      <c r="N20" s="26">
        <f t="shared" si="2"/>
        <v>0.86754507482222853</v>
      </c>
      <c r="P20" s="261">
        <v>16</v>
      </c>
      <c r="Q20" s="23" t="s">
        <v>54</v>
      </c>
      <c r="R20" s="196">
        <v>89607355.123909995</v>
      </c>
      <c r="S20" s="196">
        <v>74556779.162510008</v>
      </c>
      <c r="T20" s="196">
        <v>22073687.546100013</v>
      </c>
      <c r="U20" s="196">
        <v>52483091.616410002</v>
      </c>
      <c r="V20" s="196">
        <v>10913867.976639993</v>
      </c>
      <c r="W20" s="196">
        <v>6435390.3999999976</v>
      </c>
      <c r="X20" s="259">
        <v>4478477.5766399959</v>
      </c>
      <c r="Y20" s="196">
        <v>41569223.639770009</v>
      </c>
      <c r="Z20" s="25">
        <v>0.66915196340885252</v>
      </c>
      <c r="AA20" s="25">
        <v>0.19508539805454073</v>
      </c>
      <c r="AB20" s="26">
        <v>0.86423736146339336</v>
      </c>
      <c r="AD20" s="84" t="str">
        <f t="shared" si="6"/>
        <v>旭区</v>
      </c>
      <c r="AE20" s="195">
        <f t="shared" si="12"/>
        <v>0.13528673765726429</v>
      </c>
      <c r="AF20" s="195">
        <f t="shared" si="7"/>
        <v>0.14794424852116939</v>
      </c>
      <c r="AG20" s="240">
        <f t="shared" si="8"/>
        <v>-1.2999999999999985</v>
      </c>
      <c r="AI20" s="195">
        <f t="shared" si="9"/>
        <v>0.119075048149572</v>
      </c>
      <c r="AJ20" s="195">
        <f t="shared" si="10"/>
        <v>0.13409247347655956</v>
      </c>
      <c r="AK20" s="240">
        <f t="shared" si="11"/>
        <v>-1.5000000000000013</v>
      </c>
      <c r="AL20" s="241">
        <v>0</v>
      </c>
    </row>
    <row r="21" spans="2:38" s="97" customFormat="1" ht="13.5" customHeight="1">
      <c r="B21" s="209">
        <v>17</v>
      </c>
      <c r="C21" s="23" t="s">
        <v>97</v>
      </c>
      <c r="D21" s="196">
        <v>135640041.94758001</v>
      </c>
      <c r="E21" s="196">
        <f t="shared" si="3"/>
        <v>114107318.18607998</v>
      </c>
      <c r="F21" s="196">
        <v>39053371.738439977</v>
      </c>
      <c r="G21" s="196">
        <f t="shared" si="4"/>
        <v>75053946.447640002</v>
      </c>
      <c r="H21" s="196">
        <f t="shared" si="5"/>
        <v>11802471.283639997</v>
      </c>
      <c r="I21" s="196">
        <v>6726457.9259999981</v>
      </c>
      <c r="J21" s="259">
        <v>5076013.3576399982</v>
      </c>
      <c r="K21" s="196">
        <v>63251475.163999997</v>
      </c>
      <c r="L21" s="25">
        <f t="shared" si="0"/>
        <v>0.76792300388146661</v>
      </c>
      <c r="M21" s="25">
        <f t="shared" si="1"/>
        <v>0.13226519365886014</v>
      </c>
      <c r="N21" s="26">
        <f t="shared" si="2"/>
        <v>0.90018819754032675</v>
      </c>
      <c r="P21" s="261">
        <v>17</v>
      </c>
      <c r="Q21" s="23" t="s">
        <v>97</v>
      </c>
      <c r="R21" s="196">
        <v>138958061.24477986</v>
      </c>
      <c r="S21" s="196">
        <v>118027119.43784001</v>
      </c>
      <c r="T21" s="196">
        <v>37659070.766999997</v>
      </c>
      <c r="U21" s="196">
        <v>80368048.67084001</v>
      </c>
      <c r="V21" s="196">
        <v>12702920.858360004</v>
      </c>
      <c r="W21" s="196">
        <v>7484965.5499999998</v>
      </c>
      <c r="X21" s="259">
        <v>5217955.3083600039</v>
      </c>
      <c r="Y21" s="196">
        <v>67665127.812480003</v>
      </c>
      <c r="Z21" s="25">
        <v>0.74776770242018409</v>
      </c>
      <c r="AA21" s="25">
        <v>0.14862330317832215</v>
      </c>
      <c r="AB21" s="26">
        <v>0.89639100559850615</v>
      </c>
      <c r="AD21" s="84" t="str">
        <f t="shared" si="6"/>
        <v>福島区</v>
      </c>
      <c r="AE21" s="195">
        <f t="shared" si="12"/>
        <v>0.13338411803778905</v>
      </c>
      <c r="AF21" s="195">
        <f t="shared" si="7"/>
        <v>0.15104870852580368</v>
      </c>
      <c r="AG21" s="240">
        <f t="shared" si="8"/>
        <v>-1.7999999999999989</v>
      </c>
      <c r="AI21" s="195">
        <f t="shared" si="9"/>
        <v>0.119075048149572</v>
      </c>
      <c r="AJ21" s="195">
        <f t="shared" si="10"/>
        <v>0.13409247347655956</v>
      </c>
      <c r="AK21" s="240">
        <f t="shared" si="11"/>
        <v>-1.5000000000000013</v>
      </c>
      <c r="AL21" s="241">
        <v>0</v>
      </c>
    </row>
    <row r="22" spans="2:38" s="97" customFormat="1" ht="13.5" customHeight="1">
      <c r="B22" s="209">
        <v>18</v>
      </c>
      <c r="C22" s="23" t="s">
        <v>55</v>
      </c>
      <c r="D22" s="196">
        <v>130871690.22212994</v>
      </c>
      <c r="E22" s="196">
        <f t="shared" si="3"/>
        <v>111037501.85841992</v>
      </c>
      <c r="F22" s="196">
        <v>35115247.006439954</v>
      </c>
      <c r="G22" s="196">
        <f t="shared" si="4"/>
        <v>75922254.851979971</v>
      </c>
      <c r="H22" s="196">
        <f t="shared" si="5"/>
        <v>10309798.298870001</v>
      </c>
      <c r="I22" s="196">
        <v>5820418.5123999985</v>
      </c>
      <c r="J22" s="259">
        <v>4489379.7864700016</v>
      </c>
      <c r="K22" s="196">
        <v>65612456.553109966</v>
      </c>
      <c r="L22" s="25">
        <f t="shared" si="0"/>
        <v>0.77303713778212046</v>
      </c>
      <c r="M22" s="25">
        <f t="shared" si="1"/>
        <v>0.12813236559875532</v>
      </c>
      <c r="N22" s="26">
        <f t="shared" si="2"/>
        <v>0.90116950338087587</v>
      </c>
      <c r="P22" s="261">
        <v>18</v>
      </c>
      <c r="Q22" s="23" t="s">
        <v>55</v>
      </c>
      <c r="R22" s="196">
        <v>133255277.23883983</v>
      </c>
      <c r="S22" s="196">
        <v>114207764.68114004</v>
      </c>
      <c r="T22" s="196">
        <v>33973160.806270026</v>
      </c>
      <c r="U22" s="196">
        <v>80234603.874870017</v>
      </c>
      <c r="V22" s="196">
        <v>10936395.547599997</v>
      </c>
      <c r="W22" s="196">
        <v>6439635.120000001</v>
      </c>
      <c r="X22" s="259">
        <v>4496760.4275999954</v>
      </c>
      <c r="Y22" s="196">
        <v>69298208.327270016</v>
      </c>
      <c r="Z22" s="25">
        <v>0.75647954610316326</v>
      </c>
      <c r="AA22" s="25">
        <v>0.14339119872969028</v>
      </c>
      <c r="AB22" s="26">
        <v>0.89987074483285345</v>
      </c>
      <c r="AD22" s="84" t="str">
        <f t="shared" si="6"/>
        <v>堺市南区</v>
      </c>
      <c r="AE22" s="195">
        <f t="shared" si="12"/>
        <v>0.13297516596296277</v>
      </c>
      <c r="AF22" s="195">
        <f t="shared" si="7"/>
        <v>0.14761560631753892</v>
      </c>
      <c r="AG22" s="240">
        <f t="shared" si="8"/>
        <v>-1.4999999999999987</v>
      </c>
      <c r="AI22" s="195">
        <f t="shared" si="9"/>
        <v>0.119075048149572</v>
      </c>
      <c r="AJ22" s="195">
        <f t="shared" si="10"/>
        <v>0.13409247347655956</v>
      </c>
      <c r="AK22" s="240">
        <f t="shared" si="11"/>
        <v>-1.5000000000000013</v>
      </c>
      <c r="AL22" s="241">
        <v>0</v>
      </c>
    </row>
    <row r="23" spans="2:38" s="97" customFormat="1" ht="13.5" customHeight="1">
      <c r="B23" s="209">
        <v>19</v>
      </c>
      <c r="C23" s="23" t="s">
        <v>98</v>
      </c>
      <c r="D23" s="196">
        <v>87688661.56268996</v>
      </c>
      <c r="E23" s="196">
        <f t="shared" si="3"/>
        <v>75123105.168690026</v>
      </c>
      <c r="F23" s="196">
        <v>26251280.969750013</v>
      </c>
      <c r="G23" s="196">
        <f t="shared" si="4"/>
        <v>48871824.198940009</v>
      </c>
      <c r="H23" s="196">
        <f t="shared" si="5"/>
        <v>6251296.2089199983</v>
      </c>
      <c r="I23" s="196">
        <v>3325938.15</v>
      </c>
      <c r="J23" s="259">
        <v>2925358.0589199988</v>
      </c>
      <c r="K23" s="196">
        <v>42620527.990020014</v>
      </c>
      <c r="L23" s="27">
        <f t="shared" si="0"/>
        <v>0.80766767587210142</v>
      </c>
      <c r="M23" s="27">
        <f t="shared" si="1"/>
        <v>0.10232844404051333</v>
      </c>
      <c r="N23" s="28">
        <f t="shared" si="2"/>
        <v>0.90999611991261475</v>
      </c>
      <c r="P23" s="261">
        <v>19</v>
      </c>
      <c r="Q23" s="23" t="s">
        <v>98</v>
      </c>
      <c r="R23" s="196">
        <v>83988951.566390052</v>
      </c>
      <c r="S23" s="196">
        <v>71658953.26018998</v>
      </c>
      <c r="T23" s="196">
        <v>25311606.054179996</v>
      </c>
      <c r="U23" s="196">
        <v>46347347.206009984</v>
      </c>
      <c r="V23" s="196">
        <v>6872642.0196400024</v>
      </c>
      <c r="W23" s="196">
        <v>3787077.25</v>
      </c>
      <c r="X23" s="259">
        <v>3085564.7696400019</v>
      </c>
      <c r="Y23" s="196">
        <v>39474705.186369978</v>
      </c>
      <c r="Z23" s="27">
        <v>0.78645945047787236</v>
      </c>
      <c r="AA23" s="27">
        <v>0.11766865708074645</v>
      </c>
      <c r="AB23" s="28">
        <v>0.90412810755861872</v>
      </c>
      <c r="AD23" s="84" t="str">
        <f t="shared" si="6"/>
        <v>泉南市</v>
      </c>
      <c r="AE23" s="195">
        <f t="shared" si="12"/>
        <v>0.13281510498448709</v>
      </c>
      <c r="AF23" s="195">
        <f t="shared" si="7"/>
        <v>0.14834271627100842</v>
      </c>
      <c r="AG23" s="240">
        <f t="shared" si="8"/>
        <v>-1.4999999999999987</v>
      </c>
      <c r="AI23" s="195">
        <f t="shared" si="9"/>
        <v>0.119075048149572</v>
      </c>
      <c r="AJ23" s="195">
        <f t="shared" si="10"/>
        <v>0.13409247347655956</v>
      </c>
      <c r="AK23" s="240">
        <f t="shared" si="11"/>
        <v>-1.5000000000000013</v>
      </c>
      <c r="AL23" s="241">
        <v>0</v>
      </c>
    </row>
    <row r="24" spans="2:38" s="97" customFormat="1" ht="13.5" customHeight="1">
      <c r="B24" s="209">
        <v>20</v>
      </c>
      <c r="C24" s="23" t="s">
        <v>99</v>
      </c>
      <c r="D24" s="196">
        <v>122896345.14692001</v>
      </c>
      <c r="E24" s="196">
        <f t="shared" si="3"/>
        <v>102900087.12401991</v>
      </c>
      <c r="F24" s="196">
        <v>40279271.421870001</v>
      </c>
      <c r="G24" s="196">
        <f t="shared" si="4"/>
        <v>62620815.702149905</v>
      </c>
      <c r="H24" s="196">
        <f t="shared" si="5"/>
        <v>8927045.6915599983</v>
      </c>
      <c r="I24" s="196">
        <v>4681499.88</v>
      </c>
      <c r="J24" s="259">
        <v>4245545.8115599984</v>
      </c>
      <c r="K24" s="196">
        <v>53693770.010589905</v>
      </c>
      <c r="L24" s="25">
        <f t="shared" si="0"/>
        <v>0.81857927568565136</v>
      </c>
      <c r="M24" s="25">
        <f t="shared" si="1"/>
        <v>9.5140220903105685E-2</v>
      </c>
      <c r="N24" s="26">
        <f t="shared" si="2"/>
        <v>0.91371949658875706</v>
      </c>
      <c r="P24" s="261">
        <v>20</v>
      </c>
      <c r="Q24" s="23" t="s">
        <v>99</v>
      </c>
      <c r="R24" s="196">
        <v>122188858.6605901</v>
      </c>
      <c r="S24" s="196">
        <v>102609016.51864001</v>
      </c>
      <c r="T24" s="196">
        <v>38538133.557740033</v>
      </c>
      <c r="U24" s="196">
        <v>64070882.960899979</v>
      </c>
      <c r="V24" s="196">
        <v>9640254.5475899987</v>
      </c>
      <c r="W24" s="196">
        <v>5307093.4499999993</v>
      </c>
      <c r="X24" s="259">
        <v>4333161.0975899994</v>
      </c>
      <c r="Y24" s="196">
        <v>54430628.413309984</v>
      </c>
      <c r="Z24" s="25">
        <v>0.79990500042230572</v>
      </c>
      <c r="AA24" s="25">
        <v>0.11015506451559488</v>
      </c>
      <c r="AB24" s="26">
        <v>0.9100600649379007</v>
      </c>
      <c r="AD24" s="84" t="str">
        <f t="shared" si="6"/>
        <v>豊中市</v>
      </c>
      <c r="AE24" s="195">
        <f t="shared" si="12"/>
        <v>0.13238409358428438</v>
      </c>
      <c r="AF24" s="195">
        <f t="shared" si="7"/>
        <v>0.14808508581469773</v>
      </c>
      <c r="AG24" s="240">
        <f t="shared" si="8"/>
        <v>-1.5999999999999988</v>
      </c>
      <c r="AI24" s="195">
        <f t="shared" si="9"/>
        <v>0.119075048149572</v>
      </c>
      <c r="AJ24" s="195">
        <f t="shared" si="10"/>
        <v>0.13409247347655956</v>
      </c>
      <c r="AK24" s="240">
        <f t="shared" si="11"/>
        <v>-1.5000000000000013</v>
      </c>
      <c r="AL24" s="241">
        <v>0</v>
      </c>
    </row>
    <row r="25" spans="2:38" s="97" customFormat="1" ht="13.5" customHeight="1">
      <c r="B25" s="209">
        <v>21</v>
      </c>
      <c r="C25" s="23" t="s">
        <v>100</v>
      </c>
      <c r="D25" s="196">
        <v>81297145.284139916</v>
      </c>
      <c r="E25" s="196">
        <f t="shared" si="3"/>
        <v>68708909.77414003</v>
      </c>
      <c r="F25" s="196">
        <v>26284170.075499989</v>
      </c>
      <c r="G25" s="196">
        <f t="shared" si="4"/>
        <v>42424739.698640041</v>
      </c>
      <c r="H25" s="196">
        <f t="shared" si="5"/>
        <v>7085075.4284700006</v>
      </c>
      <c r="I25" s="196">
        <v>3921065.8499999996</v>
      </c>
      <c r="J25" s="259">
        <v>3164009.5784700005</v>
      </c>
      <c r="K25" s="196">
        <v>35339664.27017004</v>
      </c>
      <c r="L25" s="25">
        <f t="shared" si="0"/>
        <v>0.78767648709267102</v>
      </c>
      <c r="M25" s="25">
        <f t="shared" si="1"/>
        <v>0.11750537930303233</v>
      </c>
      <c r="N25" s="26">
        <f t="shared" si="2"/>
        <v>0.90518186639570342</v>
      </c>
      <c r="P25" s="261">
        <v>21</v>
      </c>
      <c r="Q25" s="23" t="s">
        <v>100</v>
      </c>
      <c r="R25" s="196">
        <v>80731762.65561004</v>
      </c>
      <c r="S25" s="196">
        <v>67840470.719309956</v>
      </c>
      <c r="T25" s="196">
        <v>25221653.606730007</v>
      </c>
      <c r="U25" s="196">
        <v>42618817.112579957</v>
      </c>
      <c r="V25" s="196">
        <v>7480644.3765999991</v>
      </c>
      <c r="W25" s="196">
        <v>4304651.1999999983</v>
      </c>
      <c r="X25" s="259">
        <v>3175993.1766000008</v>
      </c>
      <c r="Y25" s="196">
        <v>35138172.735979959</v>
      </c>
      <c r="Z25" s="25">
        <v>0.77125019225213909</v>
      </c>
      <c r="AA25" s="25">
        <v>0.13163145911624602</v>
      </c>
      <c r="AB25" s="26">
        <v>0.90288165136838516</v>
      </c>
      <c r="AD25" s="84" t="str">
        <f t="shared" si="6"/>
        <v>住吉区</v>
      </c>
      <c r="AE25" s="195">
        <f t="shared" si="12"/>
        <v>0.13226519365886014</v>
      </c>
      <c r="AF25" s="195">
        <f t="shared" si="7"/>
        <v>0.14862330317832215</v>
      </c>
      <c r="AG25" s="240">
        <f t="shared" si="8"/>
        <v>-1.6999999999999988</v>
      </c>
      <c r="AI25" s="195">
        <f t="shared" si="9"/>
        <v>0.119075048149572</v>
      </c>
      <c r="AJ25" s="195">
        <f t="shared" si="10"/>
        <v>0.13409247347655956</v>
      </c>
      <c r="AK25" s="240">
        <f t="shared" si="11"/>
        <v>-1.5000000000000013</v>
      </c>
      <c r="AL25" s="241">
        <v>0</v>
      </c>
    </row>
    <row r="26" spans="2:38" s="97" customFormat="1" ht="13.5" customHeight="1">
      <c r="B26" s="209">
        <v>22</v>
      </c>
      <c r="C26" s="23" t="s">
        <v>56</v>
      </c>
      <c r="D26" s="196">
        <v>111745541.75328001</v>
      </c>
      <c r="E26" s="196">
        <f t="shared" si="3"/>
        <v>95075453.100679994</v>
      </c>
      <c r="F26" s="196">
        <v>36714456.897729978</v>
      </c>
      <c r="G26" s="196">
        <f t="shared" si="4"/>
        <v>58360996.202950016</v>
      </c>
      <c r="H26" s="196">
        <f t="shared" si="5"/>
        <v>8397371.2259799968</v>
      </c>
      <c r="I26" s="196">
        <v>4675193.76</v>
      </c>
      <c r="J26" s="259">
        <v>3722177.4659799971</v>
      </c>
      <c r="K26" s="196">
        <v>49963624.976970017</v>
      </c>
      <c r="L26" s="25">
        <f t="shared" si="0"/>
        <v>0.81385433543167607</v>
      </c>
      <c r="M26" s="25">
        <f t="shared" si="1"/>
        <v>0.10363565287532209</v>
      </c>
      <c r="N26" s="26">
        <f t="shared" si="2"/>
        <v>0.91748998830699813</v>
      </c>
      <c r="P26" s="261">
        <v>22</v>
      </c>
      <c r="Q26" s="23" t="s">
        <v>56</v>
      </c>
      <c r="R26" s="196">
        <v>106677579.78481004</v>
      </c>
      <c r="S26" s="196">
        <v>90397697.121069998</v>
      </c>
      <c r="T26" s="196">
        <v>34790122.46371001</v>
      </c>
      <c r="U26" s="196">
        <v>55607574.65735998</v>
      </c>
      <c r="V26" s="196">
        <v>8984355.7496299967</v>
      </c>
      <c r="W26" s="196">
        <v>5174617.25</v>
      </c>
      <c r="X26" s="259">
        <v>3809738.4996299972</v>
      </c>
      <c r="Y26" s="196">
        <v>46623218.907729983</v>
      </c>
      <c r="Z26" s="25">
        <v>0.79475813039178456</v>
      </c>
      <c r="AA26" s="25">
        <v>0.11821082651815748</v>
      </c>
      <c r="AB26" s="26">
        <v>0.91296895690994206</v>
      </c>
      <c r="AD26" s="84" t="str">
        <f t="shared" si="6"/>
        <v>中央区</v>
      </c>
      <c r="AE26" s="195">
        <f t="shared" si="12"/>
        <v>0.12955148195831978</v>
      </c>
      <c r="AF26" s="195">
        <f t="shared" si="7"/>
        <v>0.14484088993774735</v>
      </c>
      <c r="AG26" s="240">
        <f t="shared" si="8"/>
        <v>-1.4999999999999987</v>
      </c>
      <c r="AI26" s="195">
        <f t="shared" si="9"/>
        <v>0.119075048149572</v>
      </c>
      <c r="AJ26" s="195">
        <f t="shared" si="10"/>
        <v>0.13409247347655956</v>
      </c>
      <c r="AK26" s="240">
        <f t="shared" si="11"/>
        <v>-1.5000000000000013</v>
      </c>
      <c r="AL26" s="241">
        <v>0</v>
      </c>
    </row>
    <row r="27" spans="2:38" s="97" customFormat="1" ht="13.5" customHeight="1">
      <c r="B27" s="209">
        <v>23</v>
      </c>
      <c r="C27" s="23" t="s">
        <v>101</v>
      </c>
      <c r="D27" s="196">
        <v>181103199.87497997</v>
      </c>
      <c r="E27" s="196">
        <f t="shared" si="3"/>
        <v>153857658.01097006</v>
      </c>
      <c r="F27" s="196">
        <v>57352662.134220034</v>
      </c>
      <c r="G27" s="196">
        <f t="shared" si="4"/>
        <v>96504995.876750037</v>
      </c>
      <c r="H27" s="196">
        <f t="shared" si="5"/>
        <v>13554991.300140003</v>
      </c>
      <c r="I27" s="196">
        <v>7255007.9249999989</v>
      </c>
      <c r="J27" s="259">
        <v>6299983.3751400039</v>
      </c>
      <c r="K27" s="196">
        <v>82950004.576610029</v>
      </c>
      <c r="L27" s="25">
        <f t="shared" si="0"/>
        <v>0.80883599098808134</v>
      </c>
      <c r="M27" s="25">
        <f t="shared" si="1"/>
        <v>0.10231628849086137</v>
      </c>
      <c r="N27" s="26">
        <f t="shared" si="2"/>
        <v>0.91115227947894273</v>
      </c>
      <c r="P27" s="261">
        <v>23</v>
      </c>
      <c r="Q27" s="23" t="s">
        <v>101</v>
      </c>
      <c r="R27" s="196">
        <v>179672985.14907989</v>
      </c>
      <c r="S27" s="196">
        <v>152722567.78928006</v>
      </c>
      <c r="T27" s="196">
        <v>54708097.912770033</v>
      </c>
      <c r="U27" s="196">
        <v>98014469.876510024</v>
      </c>
      <c r="V27" s="196">
        <v>15661229.321709998</v>
      </c>
      <c r="W27" s="196">
        <v>8732306.4499999993</v>
      </c>
      <c r="X27" s="259">
        <v>6928922.8717099996</v>
      </c>
      <c r="Y27" s="196">
        <v>82353240.554800019</v>
      </c>
      <c r="Z27" s="25">
        <v>0.77744238950125699</v>
      </c>
      <c r="AA27" s="25">
        <v>0.12409251009182999</v>
      </c>
      <c r="AB27" s="26">
        <v>0.90153489959308708</v>
      </c>
      <c r="AD27" s="84" t="str">
        <f t="shared" si="6"/>
        <v>藤井寺市</v>
      </c>
      <c r="AE27" s="195">
        <f t="shared" si="12"/>
        <v>0.12946440586938593</v>
      </c>
      <c r="AF27" s="195">
        <f t="shared" si="7"/>
        <v>0.14647035789956461</v>
      </c>
      <c r="AG27" s="240">
        <f t="shared" si="8"/>
        <v>-1.6999999999999988</v>
      </c>
      <c r="AI27" s="195">
        <f t="shared" si="9"/>
        <v>0.119075048149572</v>
      </c>
      <c r="AJ27" s="195">
        <f t="shared" si="10"/>
        <v>0.13409247347655956</v>
      </c>
      <c r="AK27" s="240">
        <f t="shared" si="11"/>
        <v>-1.5000000000000013</v>
      </c>
      <c r="AL27" s="241">
        <v>0</v>
      </c>
    </row>
    <row r="28" spans="2:38" s="97" customFormat="1" ht="13.5" customHeight="1">
      <c r="B28" s="209">
        <v>24</v>
      </c>
      <c r="C28" s="23" t="s">
        <v>102</v>
      </c>
      <c r="D28" s="196">
        <v>78663998.680520013</v>
      </c>
      <c r="E28" s="196">
        <f t="shared" si="3"/>
        <v>64424802.024019986</v>
      </c>
      <c r="F28" s="196">
        <v>20864209.382160012</v>
      </c>
      <c r="G28" s="196">
        <f t="shared" si="4"/>
        <v>43560592.641859978</v>
      </c>
      <c r="H28" s="196">
        <f t="shared" si="5"/>
        <v>7373051.0500200009</v>
      </c>
      <c r="I28" s="196">
        <v>4129185.3</v>
      </c>
      <c r="J28" s="259">
        <v>3243865.7500200011</v>
      </c>
      <c r="K28" s="196">
        <v>36187541.591839977</v>
      </c>
      <c r="L28" s="25">
        <f t="shared" si="0"/>
        <v>0.73888929247479496</v>
      </c>
      <c r="M28" s="25">
        <f t="shared" si="1"/>
        <v>0.14623179574794226</v>
      </c>
      <c r="N28" s="26">
        <f t="shared" si="2"/>
        <v>0.88512108822273716</v>
      </c>
      <c r="P28" s="261">
        <v>24</v>
      </c>
      <c r="Q28" s="23" t="s">
        <v>102</v>
      </c>
      <c r="R28" s="196">
        <v>74017711.24890995</v>
      </c>
      <c r="S28" s="196">
        <v>60272634.16970998</v>
      </c>
      <c r="T28" s="196">
        <v>19812136.53335999</v>
      </c>
      <c r="U28" s="196">
        <v>40460497.636349991</v>
      </c>
      <c r="V28" s="196">
        <v>7644112.8437999999</v>
      </c>
      <c r="W28" s="196">
        <v>4410722.3000000007</v>
      </c>
      <c r="X28" s="259">
        <v>3233390.5437999992</v>
      </c>
      <c r="Y28" s="196">
        <v>32816384.79254999</v>
      </c>
      <c r="Z28" s="25">
        <v>0.72158932785047825</v>
      </c>
      <c r="AA28" s="25">
        <v>0.16064547780765515</v>
      </c>
      <c r="AB28" s="26">
        <v>0.88223480565813339</v>
      </c>
      <c r="AD28" s="84" t="str">
        <f t="shared" si="6"/>
        <v>東住吉区</v>
      </c>
      <c r="AE28" s="195">
        <f t="shared" si="12"/>
        <v>0.12813236559875532</v>
      </c>
      <c r="AF28" s="195">
        <f t="shared" si="7"/>
        <v>0.14339119872969028</v>
      </c>
      <c r="AG28" s="240">
        <f t="shared" si="8"/>
        <v>-1.4999999999999987</v>
      </c>
      <c r="AI28" s="195">
        <f t="shared" si="9"/>
        <v>0.119075048149572</v>
      </c>
      <c r="AJ28" s="195">
        <f t="shared" si="10"/>
        <v>0.13409247347655956</v>
      </c>
      <c r="AK28" s="240">
        <f t="shared" si="11"/>
        <v>-1.5000000000000013</v>
      </c>
      <c r="AL28" s="241">
        <v>0</v>
      </c>
    </row>
    <row r="29" spans="2:38" s="97" customFormat="1" ht="13.5" customHeight="1">
      <c r="B29" s="209">
        <v>25</v>
      </c>
      <c r="C29" s="23" t="s">
        <v>103</v>
      </c>
      <c r="D29" s="196">
        <v>51843396.236579992</v>
      </c>
      <c r="E29" s="196">
        <f t="shared" si="3"/>
        <v>43674055.443150014</v>
      </c>
      <c r="F29" s="196">
        <v>14206641.431940006</v>
      </c>
      <c r="G29" s="196">
        <f t="shared" si="4"/>
        <v>29467414.011210006</v>
      </c>
      <c r="H29" s="196">
        <f t="shared" si="5"/>
        <v>4357190.9816000005</v>
      </c>
      <c r="I29" s="196">
        <v>2404972</v>
      </c>
      <c r="J29" s="259">
        <v>1952218.9816000005</v>
      </c>
      <c r="K29" s="196">
        <v>25110223.029610004</v>
      </c>
      <c r="L29" s="27">
        <f t="shared" si="0"/>
        <v>0.7652860204436035</v>
      </c>
      <c r="M29" s="27">
        <f t="shared" si="1"/>
        <v>0.12955148195831978</v>
      </c>
      <c r="N29" s="28">
        <f t="shared" si="2"/>
        <v>0.89483750240192328</v>
      </c>
      <c r="P29" s="261">
        <v>25</v>
      </c>
      <c r="Q29" s="23" t="s">
        <v>103</v>
      </c>
      <c r="R29" s="196">
        <v>52750991.515069984</v>
      </c>
      <c r="S29" s="196">
        <v>44791324.369369999</v>
      </c>
      <c r="T29" s="196">
        <v>13394352.360080006</v>
      </c>
      <c r="U29" s="196">
        <v>31396972.009289995</v>
      </c>
      <c r="V29" s="196">
        <v>4612361.7737600002</v>
      </c>
      <c r="W29" s="196">
        <v>2608108.5</v>
      </c>
      <c r="X29" s="259">
        <v>2004253.2737599998</v>
      </c>
      <c r="Y29" s="196">
        <v>26784610.235529996</v>
      </c>
      <c r="Z29" s="27">
        <v>0.74385322388763908</v>
      </c>
      <c r="AA29" s="27">
        <v>0.14484088993774735</v>
      </c>
      <c r="AB29" s="28">
        <v>0.88869411382538643</v>
      </c>
      <c r="AD29" s="84" t="str">
        <f t="shared" si="6"/>
        <v>泉大津市</v>
      </c>
      <c r="AE29" s="195">
        <f t="shared" si="12"/>
        <v>0.12655218593705558</v>
      </c>
      <c r="AF29" s="195">
        <f t="shared" si="7"/>
        <v>0.14604822818223681</v>
      </c>
      <c r="AG29" s="240">
        <f t="shared" si="8"/>
        <v>-1.899999999999999</v>
      </c>
      <c r="AI29" s="195">
        <f t="shared" si="9"/>
        <v>0.119075048149572</v>
      </c>
      <c r="AJ29" s="195">
        <f t="shared" si="10"/>
        <v>0.13409247347655956</v>
      </c>
      <c r="AK29" s="240">
        <f t="shared" si="11"/>
        <v>-1.5000000000000013</v>
      </c>
      <c r="AL29" s="241">
        <v>0</v>
      </c>
    </row>
    <row r="30" spans="2:38" s="97" customFormat="1" ht="13.5" customHeight="1">
      <c r="B30" s="209">
        <v>26</v>
      </c>
      <c r="C30" s="23" t="s">
        <v>30</v>
      </c>
      <c r="D30" s="196">
        <v>728874356.87188995</v>
      </c>
      <c r="E30" s="196">
        <f t="shared" si="3"/>
        <v>603694681.20500994</v>
      </c>
      <c r="F30" s="196">
        <v>227552138.00861001</v>
      </c>
      <c r="G30" s="196">
        <f t="shared" si="4"/>
        <v>376142543.19639999</v>
      </c>
      <c r="H30" s="196">
        <f t="shared" si="5"/>
        <v>63549498.140880004</v>
      </c>
      <c r="I30" s="196">
        <v>34187644.780999996</v>
      </c>
      <c r="J30" s="259">
        <v>29361853.359880008</v>
      </c>
      <c r="K30" s="196">
        <v>312593045.05552</v>
      </c>
      <c r="L30" s="25">
        <f t="shared" si="0"/>
        <v>0.78169309186484515</v>
      </c>
      <c r="M30" s="25">
        <f t="shared" si="1"/>
        <v>0.11744229690087879</v>
      </c>
      <c r="N30" s="26">
        <f t="shared" si="2"/>
        <v>0.89913538876572385</v>
      </c>
      <c r="P30" s="261">
        <v>26</v>
      </c>
      <c r="Q30" s="23" t="s">
        <v>30</v>
      </c>
      <c r="R30" s="196">
        <v>709172311.03513026</v>
      </c>
      <c r="S30" s="196">
        <v>586699797.63831997</v>
      </c>
      <c r="T30" s="196">
        <v>215677285.64924991</v>
      </c>
      <c r="U30" s="196">
        <v>371022511.98907</v>
      </c>
      <c r="V30" s="196">
        <v>66967841.770879999</v>
      </c>
      <c r="W30" s="196">
        <v>37115789.479999997</v>
      </c>
      <c r="X30" s="259">
        <v>29852052.290880002</v>
      </c>
      <c r="Y30" s="196">
        <v>304054670.21819001</v>
      </c>
      <c r="Z30" s="25">
        <v>0.76306741113092846</v>
      </c>
      <c r="AA30" s="25">
        <v>0.13131586529998898</v>
      </c>
      <c r="AB30" s="26">
        <v>0.89438327643091742</v>
      </c>
      <c r="AD30" s="84" t="str">
        <f t="shared" si="6"/>
        <v>島本町</v>
      </c>
      <c r="AE30" s="195">
        <f t="shared" si="12"/>
        <v>0.12638847725717908</v>
      </c>
      <c r="AF30" s="195">
        <f t="shared" si="7"/>
        <v>0.13769569226011913</v>
      </c>
      <c r="AG30" s="240">
        <f t="shared" si="8"/>
        <v>-1.2000000000000011</v>
      </c>
      <c r="AI30" s="195">
        <f t="shared" si="9"/>
        <v>0.119075048149572</v>
      </c>
      <c r="AJ30" s="195">
        <f t="shared" si="10"/>
        <v>0.13409247347655956</v>
      </c>
      <c r="AK30" s="240">
        <f t="shared" si="11"/>
        <v>-1.5000000000000013</v>
      </c>
      <c r="AL30" s="241">
        <v>0</v>
      </c>
    </row>
    <row r="31" spans="2:38" s="97" customFormat="1" ht="13.5" customHeight="1">
      <c r="B31" s="209">
        <v>27</v>
      </c>
      <c r="C31" s="23" t="s">
        <v>31</v>
      </c>
      <c r="D31" s="196">
        <v>125417669.51772</v>
      </c>
      <c r="E31" s="196">
        <f t="shared" si="3"/>
        <v>103556417.80722004</v>
      </c>
      <c r="F31" s="196">
        <v>38776604.211879969</v>
      </c>
      <c r="G31" s="196">
        <f t="shared" si="4"/>
        <v>64779813.595340073</v>
      </c>
      <c r="H31" s="196">
        <f t="shared" si="5"/>
        <v>9741179.8960100021</v>
      </c>
      <c r="I31" s="196">
        <v>5158245.6250000009</v>
      </c>
      <c r="J31" s="259">
        <v>4582934.2710100012</v>
      </c>
      <c r="K31" s="196">
        <v>55038633.699330069</v>
      </c>
      <c r="L31" s="25">
        <f t="shared" si="0"/>
        <v>0.79922455085029553</v>
      </c>
      <c r="M31" s="25">
        <f t="shared" si="1"/>
        <v>0.10631659544734166</v>
      </c>
      <c r="N31" s="26">
        <f t="shared" si="2"/>
        <v>0.90554114629763716</v>
      </c>
      <c r="P31" s="261">
        <v>27</v>
      </c>
      <c r="Q31" s="23" t="s">
        <v>31</v>
      </c>
      <c r="R31" s="196">
        <v>121706801.06352013</v>
      </c>
      <c r="S31" s="196">
        <v>100172300.86151993</v>
      </c>
      <c r="T31" s="196">
        <v>37173659.996109962</v>
      </c>
      <c r="U31" s="196">
        <v>62998640.865409978</v>
      </c>
      <c r="V31" s="196">
        <v>10144743.352690002</v>
      </c>
      <c r="W31" s="196">
        <v>5560601.0900000017</v>
      </c>
      <c r="X31" s="259">
        <v>4584142.2626900002</v>
      </c>
      <c r="Y31" s="196">
        <v>52853897.512719974</v>
      </c>
      <c r="Z31" s="25">
        <v>0.7856068118378875</v>
      </c>
      <c r="AA31" s="25">
        <v>0.11751455451721245</v>
      </c>
      <c r="AB31" s="26">
        <v>0.90312136635509999</v>
      </c>
      <c r="AD31" s="84" t="str">
        <f t="shared" si="6"/>
        <v>吹田市</v>
      </c>
      <c r="AE31" s="195">
        <f t="shared" si="12"/>
        <v>0.12581758653538999</v>
      </c>
      <c r="AF31" s="195">
        <f t="shared" si="7"/>
        <v>0.14236125835782062</v>
      </c>
      <c r="AG31" s="240">
        <f t="shared" si="8"/>
        <v>-1.5999999999999988</v>
      </c>
      <c r="AI31" s="195">
        <f t="shared" si="9"/>
        <v>0.119075048149572</v>
      </c>
      <c r="AJ31" s="195">
        <f t="shared" si="10"/>
        <v>0.13409247347655956</v>
      </c>
      <c r="AK31" s="240">
        <f t="shared" si="11"/>
        <v>-1.5000000000000013</v>
      </c>
      <c r="AL31" s="241">
        <v>0</v>
      </c>
    </row>
    <row r="32" spans="2:38" s="97" customFormat="1" ht="13.5" customHeight="1">
      <c r="B32" s="209">
        <v>28</v>
      </c>
      <c r="C32" s="23" t="s">
        <v>32</v>
      </c>
      <c r="D32" s="196">
        <v>98380647.927149892</v>
      </c>
      <c r="E32" s="196">
        <f t="shared" si="3"/>
        <v>81128113.91565001</v>
      </c>
      <c r="F32" s="196">
        <v>32346635.498040043</v>
      </c>
      <c r="G32" s="196">
        <f t="shared" si="4"/>
        <v>48781478.417609975</v>
      </c>
      <c r="H32" s="196">
        <f t="shared" si="5"/>
        <v>9117065.1423400007</v>
      </c>
      <c r="I32" s="196">
        <v>4827844.4499999983</v>
      </c>
      <c r="J32" s="259">
        <v>4289220.6923400024</v>
      </c>
      <c r="K32" s="196">
        <v>39664413.275269978</v>
      </c>
      <c r="L32" s="25">
        <f t="shared" si="0"/>
        <v>0.78011935737686644</v>
      </c>
      <c r="M32" s="25">
        <f t="shared" si="1"/>
        <v>0.11643544535188763</v>
      </c>
      <c r="N32" s="26">
        <f t="shared" si="2"/>
        <v>0.89655480272875399</v>
      </c>
      <c r="P32" s="261">
        <v>28</v>
      </c>
      <c r="Q32" s="23" t="s">
        <v>32</v>
      </c>
      <c r="R32" s="196">
        <v>95673020.88583006</v>
      </c>
      <c r="S32" s="196">
        <v>78418251.329330012</v>
      </c>
      <c r="T32" s="196">
        <v>30237057.875599999</v>
      </c>
      <c r="U32" s="196">
        <v>48181193.453730017</v>
      </c>
      <c r="V32" s="196">
        <v>9663617.7691699956</v>
      </c>
      <c r="W32" s="196">
        <v>5333523.839999998</v>
      </c>
      <c r="X32" s="259">
        <v>4330093.9291699976</v>
      </c>
      <c r="Y32" s="196">
        <v>38517575.684560023</v>
      </c>
      <c r="Z32" s="25">
        <v>0.75780816707958021</v>
      </c>
      <c r="AA32" s="25">
        <v>0.13367001319685906</v>
      </c>
      <c r="AB32" s="26">
        <v>0.89147818027643932</v>
      </c>
      <c r="AD32" s="84" t="str">
        <f t="shared" si="6"/>
        <v>大正区</v>
      </c>
      <c r="AE32" s="195">
        <f t="shared" si="12"/>
        <v>0.12517178982408123</v>
      </c>
      <c r="AF32" s="195">
        <f t="shared" si="7"/>
        <v>0.13898266567701698</v>
      </c>
      <c r="AG32" s="240">
        <f t="shared" si="8"/>
        <v>-1.4000000000000012</v>
      </c>
      <c r="AI32" s="195">
        <f t="shared" si="9"/>
        <v>0.119075048149572</v>
      </c>
      <c r="AJ32" s="195">
        <f t="shared" si="10"/>
        <v>0.13409247347655956</v>
      </c>
      <c r="AK32" s="240">
        <f t="shared" si="11"/>
        <v>-1.5000000000000013</v>
      </c>
      <c r="AL32" s="241">
        <v>0</v>
      </c>
    </row>
    <row r="33" spans="2:38" s="97" customFormat="1" ht="13.5" customHeight="1">
      <c r="B33" s="209">
        <v>29</v>
      </c>
      <c r="C33" s="23" t="s">
        <v>33</v>
      </c>
      <c r="D33" s="196">
        <v>85577692.93283008</v>
      </c>
      <c r="E33" s="196">
        <f t="shared" si="3"/>
        <v>72103968.760880008</v>
      </c>
      <c r="F33" s="196">
        <v>26204970.006089997</v>
      </c>
      <c r="G33" s="196">
        <f t="shared" si="4"/>
        <v>45898998.754790016</v>
      </c>
      <c r="H33" s="196">
        <f t="shared" si="5"/>
        <v>6990353.0120099997</v>
      </c>
      <c r="I33" s="196">
        <v>3667498.7</v>
      </c>
      <c r="J33" s="259">
        <v>3322854.3120099995</v>
      </c>
      <c r="K33" s="196">
        <v>38908645.742780015</v>
      </c>
      <c r="L33" s="25">
        <f t="shared" si="0"/>
        <v>0.78941753306035134</v>
      </c>
      <c r="M33" s="25">
        <f t="shared" si="1"/>
        <v>0.11048239229364538</v>
      </c>
      <c r="N33" s="26">
        <f t="shared" si="2"/>
        <v>0.89989992535399665</v>
      </c>
      <c r="P33" s="261">
        <v>29</v>
      </c>
      <c r="Q33" s="23" t="s">
        <v>33</v>
      </c>
      <c r="R33" s="196">
        <v>83742810.13244006</v>
      </c>
      <c r="S33" s="196">
        <v>70227550.033140033</v>
      </c>
      <c r="T33" s="196">
        <v>24900958.150430005</v>
      </c>
      <c r="U33" s="196">
        <v>45326591.882710025</v>
      </c>
      <c r="V33" s="196">
        <v>7354311.5633599963</v>
      </c>
      <c r="W33" s="196">
        <v>3981852.46</v>
      </c>
      <c r="X33" s="259">
        <v>3372459.1033599968</v>
      </c>
      <c r="Y33" s="196">
        <v>37972280.319350027</v>
      </c>
      <c r="Z33" s="25">
        <v>0.77199658757725942</v>
      </c>
      <c r="AA33" s="25">
        <v>0.12344812166607462</v>
      </c>
      <c r="AB33" s="26">
        <v>0.89544470924333408</v>
      </c>
      <c r="AD33" s="84" t="str">
        <f t="shared" si="6"/>
        <v>堺市北区</v>
      </c>
      <c r="AE33" s="195">
        <f t="shared" si="12"/>
        <v>0.12481252054423379</v>
      </c>
      <c r="AF33" s="195">
        <f t="shared" si="7"/>
        <v>0.13937916577955406</v>
      </c>
      <c r="AG33" s="240">
        <f t="shared" si="8"/>
        <v>-1.4000000000000012</v>
      </c>
      <c r="AI33" s="195">
        <f t="shared" si="9"/>
        <v>0.119075048149572</v>
      </c>
      <c r="AJ33" s="195">
        <f t="shared" si="10"/>
        <v>0.13409247347655956</v>
      </c>
      <c r="AK33" s="240">
        <f t="shared" si="11"/>
        <v>-1.5000000000000013</v>
      </c>
      <c r="AL33" s="241">
        <v>0</v>
      </c>
    </row>
    <row r="34" spans="2:38" s="97" customFormat="1" ht="13.5" customHeight="1">
      <c r="B34" s="209">
        <v>30</v>
      </c>
      <c r="C34" s="23" t="s">
        <v>34</v>
      </c>
      <c r="D34" s="196">
        <v>120760758.65152009</v>
      </c>
      <c r="E34" s="196">
        <f t="shared" si="3"/>
        <v>100970538.56751999</v>
      </c>
      <c r="F34" s="196">
        <v>36626739.611040018</v>
      </c>
      <c r="G34" s="196">
        <f t="shared" si="4"/>
        <v>64343798.956479982</v>
      </c>
      <c r="H34" s="196">
        <f t="shared" si="5"/>
        <v>9511829.711240001</v>
      </c>
      <c r="I34" s="196">
        <v>5192134.5660000006</v>
      </c>
      <c r="J34" s="259">
        <v>4319695.1452400014</v>
      </c>
      <c r="K34" s="196">
        <v>54831969.245239981</v>
      </c>
      <c r="L34" s="25">
        <f t="shared" si="0"/>
        <v>0.79384211840641539</v>
      </c>
      <c r="M34" s="25">
        <f t="shared" si="1"/>
        <v>0.11253349729448052</v>
      </c>
      <c r="N34" s="26">
        <f t="shared" si="2"/>
        <v>0.90637561570089586</v>
      </c>
      <c r="P34" s="261">
        <v>30</v>
      </c>
      <c r="Q34" s="23" t="s">
        <v>34</v>
      </c>
      <c r="R34" s="196">
        <v>123686162.06394993</v>
      </c>
      <c r="S34" s="196">
        <v>103461083.14444992</v>
      </c>
      <c r="T34" s="196">
        <v>34862567.619349949</v>
      </c>
      <c r="U34" s="196">
        <v>68598515.525099978</v>
      </c>
      <c r="V34" s="196">
        <v>10095566.387620004</v>
      </c>
      <c r="W34" s="196">
        <v>5684542.3200000003</v>
      </c>
      <c r="X34" s="259">
        <v>4411024.0676200036</v>
      </c>
      <c r="Y34" s="196">
        <v>58502949.137479968</v>
      </c>
      <c r="Z34" s="25">
        <v>0.77544516447113077</v>
      </c>
      <c r="AA34" s="25">
        <v>0.12644079754552789</v>
      </c>
      <c r="AB34" s="26">
        <v>0.9018859620166586</v>
      </c>
      <c r="AD34" s="84" t="str">
        <f t="shared" si="6"/>
        <v>貝塚市</v>
      </c>
      <c r="AE34" s="195">
        <f t="shared" si="12"/>
        <v>0.12469694724246028</v>
      </c>
      <c r="AF34" s="195">
        <f t="shared" si="7"/>
        <v>0.14527481912458973</v>
      </c>
      <c r="AG34" s="240">
        <f t="shared" si="8"/>
        <v>-1.9999999999999991</v>
      </c>
      <c r="AI34" s="195">
        <f t="shared" si="9"/>
        <v>0.119075048149572</v>
      </c>
      <c r="AJ34" s="195">
        <f t="shared" si="10"/>
        <v>0.13409247347655956</v>
      </c>
      <c r="AK34" s="240">
        <f t="shared" si="11"/>
        <v>-1.5000000000000013</v>
      </c>
      <c r="AL34" s="241">
        <v>0</v>
      </c>
    </row>
    <row r="35" spans="2:38" s="97" customFormat="1" ht="13.5" customHeight="1">
      <c r="B35" s="209">
        <v>31</v>
      </c>
      <c r="C35" s="23" t="s">
        <v>35</v>
      </c>
      <c r="D35" s="196">
        <v>137494528.32633007</v>
      </c>
      <c r="E35" s="196">
        <f t="shared" si="3"/>
        <v>111402412.78657994</v>
      </c>
      <c r="F35" s="196">
        <v>43637533.290169962</v>
      </c>
      <c r="G35" s="196">
        <f t="shared" si="4"/>
        <v>67764879.496409982</v>
      </c>
      <c r="H35" s="196">
        <f t="shared" si="5"/>
        <v>14074590.807779998</v>
      </c>
      <c r="I35" s="196">
        <v>7674279.2799999984</v>
      </c>
      <c r="J35" s="259">
        <v>6400311.5277800001</v>
      </c>
      <c r="K35" s="196">
        <v>53690288.688629992</v>
      </c>
      <c r="L35" s="25">
        <f t="shared" si="0"/>
        <v>0.75612419352487581</v>
      </c>
      <c r="M35" s="25">
        <f t="shared" si="1"/>
        <v>0.13297516596296277</v>
      </c>
      <c r="N35" s="26">
        <f t="shared" si="2"/>
        <v>0.88909935948783858</v>
      </c>
      <c r="P35" s="261">
        <v>31</v>
      </c>
      <c r="Q35" s="23" t="s">
        <v>35</v>
      </c>
      <c r="R35" s="196">
        <v>131488154.3302501</v>
      </c>
      <c r="S35" s="196">
        <v>107042545.11545002</v>
      </c>
      <c r="T35" s="196">
        <v>40910177.357089981</v>
      </c>
      <c r="U35" s="196">
        <v>66132367.758360043</v>
      </c>
      <c r="V35" s="196">
        <v>14691832.99095</v>
      </c>
      <c r="W35" s="196">
        <v>8207724.469999996</v>
      </c>
      <c r="X35" s="259">
        <v>6484108.5209500026</v>
      </c>
      <c r="Y35" s="196">
        <v>51440534.76741004</v>
      </c>
      <c r="Z35" s="25">
        <v>0.73576795337098988</v>
      </c>
      <c r="AA35" s="25">
        <v>0.14761560631753892</v>
      </c>
      <c r="AB35" s="26">
        <v>0.88338355968852889</v>
      </c>
      <c r="AD35" s="84" t="str">
        <f t="shared" si="6"/>
        <v>箕面市</v>
      </c>
      <c r="AE35" s="195">
        <f t="shared" si="12"/>
        <v>0.12368588316965866</v>
      </c>
      <c r="AF35" s="195">
        <f t="shared" si="7"/>
        <v>0.13815171283145566</v>
      </c>
      <c r="AG35" s="240">
        <f t="shared" si="8"/>
        <v>-1.4000000000000012</v>
      </c>
      <c r="AI35" s="195">
        <f t="shared" si="9"/>
        <v>0.119075048149572</v>
      </c>
      <c r="AJ35" s="195">
        <f t="shared" si="10"/>
        <v>0.13409247347655956</v>
      </c>
      <c r="AK35" s="240">
        <f t="shared" si="11"/>
        <v>-1.5000000000000013</v>
      </c>
      <c r="AL35" s="241">
        <v>0</v>
      </c>
    </row>
    <row r="36" spans="2:38" s="97" customFormat="1" ht="13.5" customHeight="1">
      <c r="B36" s="209">
        <v>32</v>
      </c>
      <c r="C36" s="23" t="s">
        <v>36</v>
      </c>
      <c r="D36" s="196">
        <v>126181030.16221003</v>
      </c>
      <c r="E36" s="196">
        <f t="shared" si="3"/>
        <v>106368784.46821</v>
      </c>
      <c r="F36" s="196">
        <v>37957902.554280013</v>
      </c>
      <c r="G36" s="196">
        <f t="shared" si="4"/>
        <v>68410881.913929984</v>
      </c>
      <c r="H36" s="196">
        <f t="shared" si="5"/>
        <v>11127270.417840002</v>
      </c>
      <c r="I36" s="196">
        <v>6126444.1599999992</v>
      </c>
      <c r="J36" s="259">
        <v>5000826.2578400029</v>
      </c>
      <c r="K36" s="196">
        <v>57283611.49608998</v>
      </c>
      <c r="L36" s="25">
        <f t="shared" si="0"/>
        <v>0.77330689199852254</v>
      </c>
      <c r="M36" s="25">
        <f t="shared" si="1"/>
        <v>0.12481252054423379</v>
      </c>
      <c r="N36" s="26">
        <f t="shared" si="2"/>
        <v>0.89811941254275629</v>
      </c>
      <c r="P36" s="261">
        <v>32</v>
      </c>
      <c r="Q36" s="23" t="s">
        <v>36</v>
      </c>
      <c r="R36" s="196">
        <v>120768326.7533699</v>
      </c>
      <c r="S36" s="196">
        <v>101948148.20691</v>
      </c>
      <c r="T36" s="196">
        <v>36090379.211860009</v>
      </c>
      <c r="U36" s="196">
        <v>65857768.995049991</v>
      </c>
      <c r="V36" s="196">
        <v>11902066.521240002</v>
      </c>
      <c r="W36" s="196">
        <v>6689147.0499999989</v>
      </c>
      <c r="X36" s="259">
        <v>5212919.4712400027</v>
      </c>
      <c r="Y36" s="196">
        <v>53955702.473809987</v>
      </c>
      <c r="Z36" s="25">
        <v>0.75200125062534073</v>
      </c>
      <c r="AA36" s="25">
        <v>0.13937916577955406</v>
      </c>
      <c r="AB36" s="26">
        <v>0.89138041640489485</v>
      </c>
      <c r="AD36" s="84" t="str">
        <f t="shared" si="6"/>
        <v>守口市</v>
      </c>
      <c r="AE36" s="195">
        <f t="shared" si="12"/>
        <v>0.12225539721096446</v>
      </c>
      <c r="AF36" s="195">
        <f t="shared" si="7"/>
        <v>0.13682245554315967</v>
      </c>
      <c r="AG36" s="240">
        <f t="shared" si="8"/>
        <v>-1.5000000000000013</v>
      </c>
      <c r="AI36" s="195">
        <f t="shared" si="9"/>
        <v>0.119075048149572</v>
      </c>
      <c r="AJ36" s="195">
        <f t="shared" si="10"/>
        <v>0.13409247347655956</v>
      </c>
      <c r="AK36" s="240">
        <f t="shared" si="11"/>
        <v>-1.5000000000000013</v>
      </c>
      <c r="AL36" s="241">
        <v>0</v>
      </c>
    </row>
    <row r="37" spans="2:38" s="97" customFormat="1" ht="13.5" customHeight="1">
      <c r="B37" s="209">
        <v>33</v>
      </c>
      <c r="C37" s="23" t="s">
        <v>37</v>
      </c>
      <c r="D37" s="196">
        <v>35062029.354129955</v>
      </c>
      <c r="E37" s="196">
        <f t="shared" si="3"/>
        <v>28164444.898949996</v>
      </c>
      <c r="F37" s="196">
        <v>12001752.837110005</v>
      </c>
      <c r="G37" s="196">
        <f t="shared" si="4"/>
        <v>16162692.06183999</v>
      </c>
      <c r="H37" s="196">
        <f t="shared" si="5"/>
        <v>2987209.1536600003</v>
      </c>
      <c r="I37" s="196">
        <v>1541198</v>
      </c>
      <c r="J37" s="259">
        <v>1446011.1536600003</v>
      </c>
      <c r="K37" s="196">
        <v>13175482.908179991</v>
      </c>
      <c r="L37" s="27">
        <f t="shared" ref="L37:L68" si="13">IFERROR(F37/(F37+H37),"-")</f>
        <v>0.80070606920616105</v>
      </c>
      <c r="M37" s="27">
        <f t="shared" ref="M37:M68" si="14">IFERROR(I37/(F37+H37),"-")</f>
        <v>0.10282219682383933</v>
      </c>
      <c r="N37" s="28">
        <f t="shared" ref="N37:N68" si="15">IFERROR((F37+I37)/(F37+H37),"-")</f>
        <v>0.90352826603000036</v>
      </c>
      <c r="P37" s="261">
        <v>33</v>
      </c>
      <c r="Q37" s="23" t="s">
        <v>37</v>
      </c>
      <c r="R37" s="196">
        <v>32107035.805769999</v>
      </c>
      <c r="S37" s="196">
        <v>25429918.947520003</v>
      </c>
      <c r="T37" s="196">
        <v>11502485.438809998</v>
      </c>
      <c r="U37" s="196">
        <v>13927433.508710004</v>
      </c>
      <c r="V37" s="196">
        <v>3115703.18585</v>
      </c>
      <c r="W37" s="196">
        <v>1658398.25</v>
      </c>
      <c r="X37" s="259">
        <v>1457304.9358499998</v>
      </c>
      <c r="Y37" s="196">
        <v>10811730.322860004</v>
      </c>
      <c r="Z37" s="27">
        <v>0.78686119971157042</v>
      </c>
      <c r="AA37" s="27">
        <v>0.11344758865694089</v>
      </c>
      <c r="AB37" s="28">
        <v>0.90030878836851136</v>
      </c>
      <c r="AD37" s="84" t="str">
        <f t="shared" si="6"/>
        <v>四條畷市</v>
      </c>
      <c r="AE37" s="195">
        <f t="shared" ref="AE37:AE68" si="16">LARGE(M$5:M$78,ROW(A33))</f>
        <v>0.12119778492910792</v>
      </c>
      <c r="AF37" s="195">
        <f t="shared" si="7"/>
        <v>0.13547736077200537</v>
      </c>
      <c r="AG37" s="240">
        <f t="shared" si="8"/>
        <v>-1.4000000000000012</v>
      </c>
      <c r="AI37" s="195">
        <f t="shared" si="9"/>
        <v>0.119075048149572</v>
      </c>
      <c r="AJ37" s="195">
        <f t="shared" si="10"/>
        <v>0.13409247347655956</v>
      </c>
      <c r="AK37" s="240">
        <f t="shared" si="11"/>
        <v>-1.5000000000000013</v>
      </c>
      <c r="AL37" s="241">
        <v>0</v>
      </c>
    </row>
    <row r="38" spans="2:38" s="97" customFormat="1" ht="13.5" customHeight="1">
      <c r="B38" s="209">
        <v>34</v>
      </c>
      <c r="C38" s="23" t="s">
        <v>38</v>
      </c>
      <c r="D38" s="196">
        <v>166895872.39106008</v>
      </c>
      <c r="E38" s="196">
        <f t="shared" si="3"/>
        <v>139893759.19736007</v>
      </c>
      <c r="F38" s="196">
        <v>50945990.075130023</v>
      </c>
      <c r="G38" s="196">
        <f t="shared" si="4"/>
        <v>88947769.122230053</v>
      </c>
      <c r="H38" s="196">
        <f t="shared" si="5"/>
        <v>14417111.868009998</v>
      </c>
      <c r="I38" s="196">
        <v>7863814</v>
      </c>
      <c r="J38" s="259">
        <v>6553297.8680099975</v>
      </c>
      <c r="K38" s="196">
        <v>74530657.254220054</v>
      </c>
      <c r="L38" s="25">
        <f t="shared" si="13"/>
        <v>0.77943042114874561</v>
      </c>
      <c r="M38" s="25">
        <f t="shared" si="14"/>
        <v>0.12030968185752271</v>
      </c>
      <c r="N38" s="26">
        <f t="shared" si="15"/>
        <v>0.89974010300626839</v>
      </c>
      <c r="P38" s="261">
        <v>34</v>
      </c>
      <c r="Q38" s="23" t="s">
        <v>38</v>
      </c>
      <c r="R38" s="196">
        <v>163154813.42160001</v>
      </c>
      <c r="S38" s="196">
        <v>135966349.27520013</v>
      </c>
      <c r="T38" s="196">
        <v>48239447.783900075</v>
      </c>
      <c r="U38" s="196">
        <v>87726901.491300061</v>
      </c>
      <c r="V38" s="196">
        <v>15685197.069500003</v>
      </c>
      <c r="W38" s="196">
        <v>8812041.8499999996</v>
      </c>
      <c r="X38" s="259">
        <v>6873155.2195000025</v>
      </c>
      <c r="Y38" s="196">
        <v>72041704.421800062</v>
      </c>
      <c r="Z38" s="25">
        <v>0.75462989109331391</v>
      </c>
      <c r="AA38" s="25">
        <v>0.13785046237188905</v>
      </c>
      <c r="AB38" s="26">
        <v>0.89248035346520305</v>
      </c>
      <c r="AD38" s="84" t="str">
        <f t="shared" si="6"/>
        <v>岸和田市</v>
      </c>
      <c r="AE38" s="195">
        <f t="shared" si="16"/>
        <v>0.12030968185752271</v>
      </c>
      <c r="AF38" s="195">
        <f t="shared" si="7"/>
        <v>0.13785046237188905</v>
      </c>
      <c r="AG38" s="240">
        <f t="shared" si="8"/>
        <v>-1.8000000000000016</v>
      </c>
      <c r="AI38" s="195">
        <f t="shared" si="9"/>
        <v>0.119075048149572</v>
      </c>
      <c r="AJ38" s="195">
        <f t="shared" si="10"/>
        <v>0.13409247347655956</v>
      </c>
      <c r="AK38" s="240">
        <f t="shared" si="11"/>
        <v>-1.5000000000000013</v>
      </c>
      <c r="AL38" s="241">
        <v>0</v>
      </c>
    </row>
    <row r="39" spans="2:38" s="97" customFormat="1" ht="13.5" customHeight="1">
      <c r="B39" s="209">
        <v>35</v>
      </c>
      <c r="C39" s="23" t="s">
        <v>1</v>
      </c>
      <c r="D39" s="196">
        <v>320316144.54477</v>
      </c>
      <c r="E39" s="196">
        <f t="shared" si="3"/>
        <v>268885460.05296999</v>
      </c>
      <c r="F39" s="196">
        <v>95813867.963430092</v>
      </c>
      <c r="G39" s="196">
        <f t="shared" si="4"/>
        <v>173071592.08953989</v>
      </c>
      <c r="H39" s="196">
        <f t="shared" si="5"/>
        <v>30921518.409239985</v>
      </c>
      <c r="I39" s="196">
        <v>16777749.249999996</v>
      </c>
      <c r="J39" s="259">
        <v>14143769.159239987</v>
      </c>
      <c r="K39" s="196">
        <v>142150073.68029991</v>
      </c>
      <c r="L39" s="25">
        <f t="shared" si="13"/>
        <v>0.75601511705409474</v>
      </c>
      <c r="M39" s="25">
        <f t="shared" si="14"/>
        <v>0.13238409358428438</v>
      </c>
      <c r="N39" s="26">
        <f t="shared" si="15"/>
        <v>0.88839921063837912</v>
      </c>
      <c r="P39" s="261">
        <v>35</v>
      </c>
      <c r="Q39" s="23" t="s">
        <v>1</v>
      </c>
      <c r="R39" s="196">
        <v>307795569.8832401</v>
      </c>
      <c r="S39" s="196">
        <v>258154756.16794008</v>
      </c>
      <c r="T39" s="196">
        <v>91230980.720730036</v>
      </c>
      <c r="U39" s="196">
        <v>166923775.44721004</v>
      </c>
      <c r="V39" s="196">
        <v>32640856.87238</v>
      </c>
      <c r="W39" s="196">
        <v>18343571.699999999</v>
      </c>
      <c r="X39" s="259">
        <v>14297285.17238</v>
      </c>
      <c r="Y39" s="196">
        <v>134282918.57483006</v>
      </c>
      <c r="Z39" s="25">
        <v>0.73649493293546209</v>
      </c>
      <c r="AA39" s="25">
        <v>0.14808508581469773</v>
      </c>
      <c r="AB39" s="26">
        <v>0.8845800187501599</v>
      </c>
      <c r="AD39" s="84" t="str">
        <f t="shared" si="6"/>
        <v>河南町</v>
      </c>
      <c r="AE39" s="195">
        <f t="shared" si="16"/>
        <v>0.1196948571948252</v>
      </c>
      <c r="AF39" s="195">
        <f t="shared" si="7"/>
        <v>0.13522474634994402</v>
      </c>
      <c r="AG39" s="240">
        <f t="shared" si="8"/>
        <v>-1.5000000000000013</v>
      </c>
      <c r="AI39" s="195">
        <f t="shared" si="9"/>
        <v>0.119075048149572</v>
      </c>
      <c r="AJ39" s="195">
        <f t="shared" si="10"/>
        <v>0.13409247347655956</v>
      </c>
      <c r="AK39" s="240">
        <f t="shared" si="11"/>
        <v>-1.5000000000000013</v>
      </c>
      <c r="AL39" s="241">
        <v>0</v>
      </c>
    </row>
    <row r="40" spans="2:38" s="97" customFormat="1" ht="13.5" customHeight="1">
      <c r="B40" s="209">
        <v>36</v>
      </c>
      <c r="C40" s="23" t="s">
        <v>2</v>
      </c>
      <c r="D40" s="196">
        <v>86487200.560379982</v>
      </c>
      <c r="E40" s="196">
        <f t="shared" si="3"/>
        <v>73048090.409349978</v>
      </c>
      <c r="F40" s="196">
        <v>27333648.453690004</v>
      </c>
      <c r="G40" s="196">
        <f t="shared" si="4"/>
        <v>45714441.955659971</v>
      </c>
      <c r="H40" s="196">
        <f t="shared" si="5"/>
        <v>7799112.637070002</v>
      </c>
      <c r="I40" s="196">
        <v>4114227.9599999981</v>
      </c>
      <c r="J40" s="259">
        <v>3684884.6770700035</v>
      </c>
      <c r="K40" s="196">
        <v>37915329.31858997</v>
      </c>
      <c r="L40" s="25">
        <f t="shared" si="13"/>
        <v>0.77801025609908048</v>
      </c>
      <c r="M40" s="25">
        <f t="shared" si="14"/>
        <v>0.11710516999707288</v>
      </c>
      <c r="N40" s="26">
        <f t="shared" si="15"/>
        <v>0.89511542609615335</v>
      </c>
      <c r="P40" s="261">
        <v>36</v>
      </c>
      <c r="Q40" s="23" t="s">
        <v>2</v>
      </c>
      <c r="R40" s="196">
        <v>84983987.474450037</v>
      </c>
      <c r="S40" s="196">
        <v>71848669.082529977</v>
      </c>
      <c r="T40" s="196">
        <v>25591996.410119954</v>
      </c>
      <c r="U40" s="196">
        <v>46256672.672410026</v>
      </c>
      <c r="V40" s="196">
        <v>8295921.2419800013</v>
      </c>
      <c r="W40" s="196">
        <v>4417248.0500000035</v>
      </c>
      <c r="X40" s="259">
        <v>3878673.1919799978</v>
      </c>
      <c r="Y40" s="196">
        <v>37960751.430430025</v>
      </c>
      <c r="Z40" s="25">
        <v>0.75519530804024126</v>
      </c>
      <c r="AA40" s="25">
        <v>0.13034876014951238</v>
      </c>
      <c r="AB40" s="26">
        <v>0.88554406818975373</v>
      </c>
      <c r="AD40" s="84" t="str">
        <f t="shared" si="6"/>
        <v>鶴見区</v>
      </c>
      <c r="AE40" s="195">
        <f t="shared" si="16"/>
        <v>0.11750537930303233</v>
      </c>
      <c r="AF40" s="195">
        <f t="shared" si="7"/>
        <v>0.13163145911624602</v>
      </c>
      <c r="AG40" s="240">
        <f t="shared" si="8"/>
        <v>-1.4000000000000012</v>
      </c>
      <c r="AI40" s="195">
        <f t="shared" si="9"/>
        <v>0.119075048149572</v>
      </c>
      <c r="AJ40" s="195">
        <f t="shared" si="10"/>
        <v>0.13409247347655956</v>
      </c>
      <c r="AK40" s="240">
        <f t="shared" si="11"/>
        <v>-1.5000000000000013</v>
      </c>
      <c r="AL40" s="241">
        <v>0</v>
      </c>
    </row>
    <row r="41" spans="2:38" s="97" customFormat="1" ht="13.5" customHeight="1">
      <c r="B41" s="209">
        <v>37</v>
      </c>
      <c r="C41" s="23" t="s">
        <v>3</v>
      </c>
      <c r="D41" s="196">
        <v>279028348.41899997</v>
      </c>
      <c r="E41" s="196">
        <f t="shared" si="3"/>
        <v>234109817.43327016</v>
      </c>
      <c r="F41" s="196">
        <v>84546428.829310015</v>
      </c>
      <c r="G41" s="196">
        <f t="shared" si="4"/>
        <v>149563388.60396016</v>
      </c>
      <c r="H41" s="196">
        <f t="shared" si="5"/>
        <v>24951622.511270009</v>
      </c>
      <c r="I41" s="196">
        <v>13776780.550000001</v>
      </c>
      <c r="J41" s="259">
        <v>11174841.961270006</v>
      </c>
      <c r="K41" s="196">
        <v>124611766.09269015</v>
      </c>
      <c r="L41" s="25">
        <f t="shared" si="13"/>
        <v>0.77212724604878036</v>
      </c>
      <c r="M41" s="25">
        <f t="shared" si="14"/>
        <v>0.12581758653538999</v>
      </c>
      <c r="N41" s="26">
        <f t="shared" si="15"/>
        <v>0.89794483258417035</v>
      </c>
      <c r="P41" s="261">
        <v>37</v>
      </c>
      <c r="Q41" s="23" t="s">
        <v>3</v>
      </c>
      <c r="R41" s="196">
        <v>273111358.38055968</v>
      </c>
      <c r="S41" s="196">
        <v>228643405.82751989</v>
      </c>
      <c r="T41" s="196">
        <v>79545780.747909963</v>
      </c>
      <c r="U41" s="196">
        <v>149097625.07960993</v>
      </c>
      <c r="V41" s="196">
        <v>26466281.972600013</v>
      </c>
      <c r="W41" s="196">
        <v>15092010.650000004</v>
      </c>
      <c r="X41" s="259">
        <v>11374271.322600011</v>
      </c>
      <c r="Y41" s="196">
        <v>122631343.10700992</v>
      </c>
      <c r="Z41" s="25">
        <v>0.75034650497862987</v>
      </c>
      <c r="AA41" s="25">
        <v>0.14236125835782062</v>
      </c>
      <c r="AB41" s="26">
        <v>0.89270776333645052</v>
      </c>
      <c r="AD41" s="84" t="str">
        <f t="shared" si="6"/>
        <v>大阪市</v>
      </c>
      <c r="AE41" s="195">
        <f t="shared" si="16"/>
        <v>0.11745753154389901</v>
      </c>
      <c r="AF41" s="195">
        <f t="shared" si="7"/>
        <v>0.13349823501308325</v>
      </c>
      <c r="AG41" s="240">
        <f t="shared" si="8"/>
        <v>-1.6</v>
      </c>
      <c r="AI41" s="195">
        <f t="shared" si="9"/>
        <v>0.119075048149572</v>
      </c>
      <c r="AJ41" s="195">
        <f t="shared" si="10"/>
        <v>0.13409247347655956</v>
      </c>
      <c r="AK41" s="240">
        <f t="shared" si="11"/>
        <v>-1.5000000000000013</v>
      </c>
      <c r="AL41" s="241">
        <v>0</v>
      </c>
    </row>
    <row r="42" spans="2:38" s="97" customFormat="1" ht="13.5" customHeight="1">
      <c r="B42" s="209">
        <v>38</v>
      </c>
      <c r="C42" s="210" t="s">
        <v>39</v>
      </c>
      <c r="D42" s="196">
        <v>62852278.711750098</v>
      </c>
      <c r="E42" s="196">
        <f t="shared" si="3"/>
        <v>52568016.304149985</v>
      </c>
      <c r="F42" s="196">
        <v>20104447.993520007</v>
      </c>
      <c r="G42" s="196">
        <f t="shared" si="4"/>
        <v>32463568.310629975</v>
      </c>
      <c r="H42" s="196">
        <f t="shared" si="5"/>
        <v>5889745.8297000015</v>
      </c>
      <c r="I42" s="196">
        <v>3289622.0500000003</v>
      </c>
      <c r="J42" s="259">
        <v>2600123.7797000012</v>
      </c>
      <c r="K42" s="196">
        <v>26573822.480929974</v>
      </c>
      <c r="L42" s="25">
        <f t="shared" si="13"/>
        <v>0.77342071580466454</v>
      </c>
      <c r="M42" s="25">
        <f t="shared" si="14"/>
        <v>0.12655218593705558</v>
      </c>
      <c r="N42" s="26">
        <f t="shared" si="15"/>
        <v>0.89997290174172007</v>
      </c>
      <c r="P42" s="261">
        <v>38</v>
      </c>
      <c r="Q42" s="210" t="s">
        <v>39</v>
      </c>
      <c r="R42" s="196">
        <v>59283737.495810024</v>
      </c>
      <c r="S42" s="196">
        <v>49498791.17290999</v>
      </c>
      <c r="T42" s="196">
        <v>19218707.399800006</v>
      </c>
      <c r="U42" s="196">
        <v>30280083.77310998</v>
      </c>
      <c r="V42" s="196">
        <v>6298575.1197100021</v>
      </c>
      <c r="W42" s="196">
        <v>3726753.9000000004</v>
      </c>
      <c r="X42" s="259">
        <v>2571821.2197100017</v>
      </c>
      <c r="Y42" s="196">
        <v>23981508.653399978</v>
      </c>
      <c r="Z42" s="25">
        <v>0.75316434597241155</v>
      </c>
      <c r="AA42" s="25">
        <v>0.14604822818223681</v>
      </c>
      <c r="AB42" s="26">
        <v>0.8992125741546485</v>
      </c>
      <c r="AD42" s="84" t="str">
        <f t="shared" si="6"/>
        <v>堺市</v>
      </c>
      <c r="AE42" s="195">
        <f t="shared" si="16"/>
        <v>0.11744229690087879</v>
      </c>
      <c r="AF42" s="195">
        <f t="shared" si="7"/>
        <v>0.13131586529998898</v>
      </c>
      <c r="AG42" s="240">
        <f t="shared" si="8"/>
        <v>-1.4</v>
      </c>
      <c r="AI42" s="195">
        <f t="shared" si="9"/>
        <v>0.119075048149572</v>
      </c>
      <c r="AJ42" s="195">
        <f t="shared" si="10"/>
        <v>0.13409247347655956</v>
      </c>
      <c r="AK42" s="240">
        <f t="shared" si="11"/>
        <v>-1.5000000000000013</v>
      </c>
      <c r="AL42" s="241">
        <v>0</v>
      </c>
    </row>
    <row r="43" spans="2:38" s="97" customFormat="1" ht="13.5" customHeight="1">
      <c r="B43" s="209">
        <v>39</v>
      </c>
      <c r="C43" s="210" t="s">
        <v>7</v>
      </c>
      <c r="D43" s="196">
        <v>324890547.76257008</v>
      </c>
      <c r="E43" s="196">
        <f t="shared" si="3"/>
        <v>275822902.37072003</v>
      </c>
      <c r="F43" s="196">
        <v>106168068.73544998</v>
      </c>
      <c r="G43" s="196">
        <f t="shared" si="4"/>
        <v>169654833.63527006</v>
      </c>
      <c r="H43" s="196">
        <f t="shared" si="5"/>
        <v>22775908.826360002</v>
      </c>
      <c r="I43" s="196">
        <v>12320097.299999995</v>
      </c>
      <c r="J43" s="259">
        <v>10455811.526360007</v>
      </c>
      <c r="K43" s="196">
        <v>146878924.80891004</v>
      </c>
      <c r="L43" s="27">
        <f t="shared" si="13"/>
        <v>0.82336585812670271</v>
      </c>
      <c r="M43" s="27">
        <f t="shared" si="14"/>
        <v>9.554612423906568E-2</v>
      </c>
      <c r="N43" s="28">
        <f t="shared" si="15"/>
        <v>0.91891198236576843</v>
      </c>
      <c r="P43" s="261">
        <v>39</v>
      </c>
      <c r="Q43" s="210" t="s">
        <v>7</v>
      </c>
      <c r="R43" s="196">
        <v>314147839.58607</v>
      </c>
      <c r="S43" s="196">
        <v>266903958.83612987</v>
      </c>
      <c r="T43" s="196">
        <v>101107995.96958992</v>
      </c>
      <c r="U43" s="196">
        <v>165795962.86653996</v>
      </c>
      <c r="V43" s="196">
        <v>24122859.788109999</v>
      </c>
      <c r="W43" s="196">
        <v>13558804.6</v>
      </c>
      <c r="X43" s="259">
        <v>10564055.18811</v>
      </c>
      <c r="Y43" s="196">
        <v>141673103.07842997</v>
      </c>
      <c r="Z43" s="27">
        <v>0.80737287434349592</v>
      </c>
      <c r="AA43" s="27">
        <v>0.1082704778943134</v>
      </c>
      <c r="AB43" s="28">
        <v>0.91564335223780924</v>
      </c>
      <c r="AD43" s="84" t="str">
        <f t="shared" si="6"/>
        <v>交野市</v>
      </c>
      <c r="AE43" s="195">
        <f t="shared" si="16"/>
        <v>0.11714400515697941</v>
      </c>
      <c r="AF43" s="195">
        <f t="shared" si="7"/>
        <v>0.13566302306241229</v>
      </c>
      <c r="AG43" s="240">
        <f t="shared" si="8"/>
        <v>-1.9000000000000004</v>
      </c>
      <c r="AI43" s="195">
        <f t="shared" si="9"/>
        <v>0.119075048149572</v>
      </c>
      <c r="AJ43" s="195">
        <f t="shared" si="10"/>
        <v>0.13409247347655956</v>
      </c>
      <c r="AK43" s="240">
        <f t="shared" si="11"/>
        <v>-1.5000000000000013</v>
      </c>
      <c r="AL43" s="241">
        <v>0</v>
      </c>
    </row>
    <row r="44" spans="2:38" s="97" customFormat="1" ht="13.5" customHeight="1">
      <c r="B44" s="209">
        <v>40</v>
      </c>
      <c r="C44" s="210" t="s">
        <v>40</v>
      </c>
      <c r="D44" s="196">
        <v>68033427.170590043</v>
      </c>
      <c r="E44" s="196">
        <f t="shared" si="3"/>
        <v>56334439.826390043</v>
      </c>
      <c r="F44" s="196">
        <v>22853192.266800027</v>
      </c>
      <c r="G44" s="196">
        <f t="shared" si="4"/>
        <v>33481247.559590016</v>
      </c>
      <c r="H44" s="196">
        <f t="shared" si="5"/>
        <v>6719765.0633399999</v>
      </c>
      <c r="I44" s="196">
        <v>3687657.5</v>
      </c>
      <c r="J44" s="259">
        <v>3032107.5633399999</v>
      </c>
      <c r="K44" s="196">
        <v>26761482.496250015</v>
      </c>
      <c r="L44" s="25">
        <f t="shared" si="13"/>
        <v>0.77277331487942258</v>
      </c>
      <c r="M44" s="25">
        <f t="shared" si="14"/>
        <v>0.12469694724246028</v>
      </c>
      <c r="N44" s="26">
        <f t="shared" si="15"/>
        <v>0.89747026212188286</v>
      </c>
      <c r="P44" s="261">
        <v>40</v>
      </c>
      <c r="Q44" s="210" t="s">
        <v>40</v>
      </c>
      <c r="R44" s="196">
        <v>65592176.180290028</v>
      </c>
      <c r="S44" s="196">
        <v>53933996.656690001</v>
      </c>
      <c r="T44" s="196">
        <v>21388522.403690021</v>
      </c>
      <c r="U44" s="196">
        <v>32545474.252999984</v>
      </c>
      <c r="V44" s="196">
        <v>7182523.3219999969</v>
      </c>
      <c r="W44" s="196">
        <v>4150653.5</v>
      </c>
      <c r="X44" s="259">
        <v>3031869.8219999969</v>
      </c>
      <c r="Y44" s="196">
        <v>25362950.930999987</v>
      </c>
      <c r="Z44" s="25">
        <v>0.74860831518176674</v>
      </c>
      <c r="AA44" s="25">
        <v>0.14527481912458973</v>
      </c>
      <c r="AB44" s="26">
        <v>0.89388313430635646</v>
      </c>
      <c r="AD44" s="84" t="str">
        <f t="shared" si="6"/>
        <v>池田市</v>
      </c>
      <c r="AE44" s="195">
        <f t="shared" si="16"/>
        <v>0.11710516999707288</v>
      </c>
      <c r="AF44" s="195">
        <f t="shared" si="7"/>
        <v>0.13034876014951238</v>
      </c>
      <c r="AG44" s="240">
        <f t="shared" si="8"/>
        <v>-1.2999999999999998</v>
      </c>
      <c r="AI44" s="195">
        <f t="shared" si="9"/>
        <v>0.119075048149572</v>
      </c>
      <c r="AJ44" s="195">
        <f t="shared" si="10"/>
        <v>0.13409247347655956</v>
      </c>
      <c r="AK44" s="240">
        <f t="shared" si="11"/>
        <v>-1.5000000000000013</v>
      </c>
      <c r="AL44" s="241">
        <v>0</v>
      </c>
    </row>
    <row r="45" spans="2:38" s="97" customFormat="1" ht="13.5" customHeight="1">
      <c r="B45" s="209">
        <v>41</v>
      </c>
      <c r="C45" s="210" t="s">
        <v>11</v>
      </c>
      <c r="D45" s="196">
        <v>130009305.49192992</v>
      </c>
      <c r="E45" s="196">
        <f t="shared" si="3"/>
        <v>110474065.22424996</v>
      </c>
      <c r="F45" s="196">
        <v>40439803.758539967</v>
      </c>
      <c r="G45" s="196">
        <f t="shared" si="4"/>
        <v>70034261.465709984</v>
      </c>
      <c r="H45" s="196">
        <f t="shared" si="5"/>
        <v>11160790.930250004</v>
      </c>
      <c r="I45" s="196">
        <v>6308451.2000000011</v>
      </c>
      <c r="J45" s="259">
        <v>4852339.7302500037</v>
      </c>
      <c r="K45" s="196">
        <v>58873470.535459988</v>
      </c>
      <c r="L45" s="25">
        <f t="shared" si="13"/>
        <v>0.78370809488607229</v>
      </c>
      <c r="M45" s="25">
        <f t="shared" si="14"/>
        <v>0.12225539721096446</v>
      </c>
      <c r="N45" s="26">
        <f t="shared" si="15"/>
        <v>0.90596349209703675</v>
      </c>
      <c r="P45" s="261">
        <v>41</v>
      </c>
      <c r="Q45" s="210" t="s">
        <v>11</v>
      </c>
      <c r="R45" s="196">
        <v>126782894.84619004</v>
      </c>
      <c r="S45" s="196">
        <v>108870108.90398999</v>
      </c>
      <c r="T45" s="196">
        <v>38857765.877069995</v>
      </c>
      <c r="U45" s="196">
        <v>70012343.026919991</v>
      </c>
      <c r="V45" s="196">
        <v>11729478.172329992</v>
      </c>
      <c r="W45" s="196">
        <v>6921470.9499999983</v>
      </c>
      <c r="X45" s="259">
        <v>4808007.2223299947</v>
      </c>
      <c r="Y45" s="196">
        <v>58282864.854589991</v>
      </c>
      <c r="Z45" s="25">
        <v>0.76813367889984674</v>
      </c>
      <c r="AA45" s="25">
        <v>0.13682245554315967</v>
      </c>
      <c r="AB45" s="26">
        <v>0.90495613444300638</v>
      </c>
      <c r="AD45" s="84" t="str">
        <f t="shared" si="6"/>
        <v>西区</v>
      </c>
      <c r="AE45" s="195">
        <f t="shared" si="16"/>
        <v>0.11689868197005263</v>
      </c>
      <c r="AF45" s="195">
        <f t="shared" si="7"/>
        <v>0.13473156922917442</v>
      </c>
      <c r="AG45" s="240">
        <f t="shared" si="8"/>
        <v>-1.8000000000000003</v>
      </c>
      <c r="AI45" s="195">
        <f t="shared" si="9"/>
        <v>0.119075048149572</v>
      </c>
      <c r="AJ45" s="195">
        <f t="shared" si="10"/>
        <v>0.13409247347655956</v>
      </c>
      <c r="AK45" s="240">
        <f t="shared" si="11"/>
        <v>-1.5000000000000013</v>
      </c>
      <c r="AL45" s="241">
        <v>0</v>
      </c>
    </row>
    <row r="46" spans="2:38" s="97" customFormat="1" ht="13.5" customHeight="1">
      <c r="B46" s="209">
        <v>42</v>
      </c>
      <c r="C46" s="210" t="s">
        <v>12</v>
      </c>
      <c r="D46" s="196">
        <v>340173636.39080036</v>
      </c>
      <c r="E46" s="196">
        <f t="shared" si="3"/>
        <v>290150327.77347028</v>
      </c>
      <c r="F46" s="196">
        <v>108895202.37472004</v>
      </c>
      <c r="G46" s="196">
        <f t="shared" si="4"/>
        <v>181255125.39875022</v>
      </c>
      <c r="H46" s="196">
        <f t="shared" si="5"/>
        <v>26364455.606540013</v>
      </c>
      <c r="I46" s="196">
        <v>14084872.149999997</v>
      </c>
      <c r="J46" s="259">
        <v>12279583.456540016</v>
      </c>
      <c r="K46" s="196">
        <v>154890669.79221019</v>
      </c>
      <c r="L46" s="25">
        <f t="shared" si="13"/>
        <v>0.80508263882943754</v>
      </c>
      <c r="M46" s="25">
        <f t="shared" si="14"/>
        <v>0.10413209940211017</v>
      </c>
      <c r="N46" s="26">
        <f t="shared" si="15"/>
        <v>0.90921473823154764</v>
      </c>
      <c r="P46" s="261">
        <v>42</v>
      </c>
      <c r="Q46" s="210" t="s">
        <v>12</v>
      </c>
      <c r="R46" s="196">
        <v>325519487.24235034</v>
      </c>
      <c r="S46" s="196">
        <v>277542886.05395001</v>
      </c>
      <c r="T46" s="196">
        <v>103534485.85675007</v>
      </c>
      <c r="U46" s="196">
        <v>174008400.19719994</v>
      </c>
      <c r="V46" s="196">
        <v>27644389.045880005</v>
      </c>
      <c r="W46" s="196">
        <v>15232245.449999997</v>
      </c>
      <c r="X46" s="259">
        <v>12412143.595880009</v>
      </c>
      <c r="Y46" s="196">
        <v>146364011.15131995</v>
      </c>
      <c r="Z46" s="25">
        <v>0.78926188331467584</v>
      </c>
      <c r="AA46" s="25">
        <v>0.11611812848148309</v>
      </c>
      <c r="AB46" s="26">
        <v>0.9053800117961589</v>
      </c>
      <c r="AD46" s="84" t="str">
        <f t="shared" si="6"/>
        <v>堺市中区</v>
      </c>
      <c r="AE46" s="195">
        <f t="shared" si="16"/>
        <v>0.11643544535188763</v>
      </c>
      <c r="AF46" s="195">
        <f t="shared" si="7"/>
        <v>0.13367001319685906</v>
      </c>
      <c r="AG46" s="240">
        <f t="shared" si="8"/>
        <v>-1.8000000000000003</v>
      </c>
      <c r="AI46" s="195">
        <f t="shared" si="9"/>
        <v>0.119075048149572</v>
      </c>
      <c r="AJ46" s="195">
        <f t="shared" si="10"/>
        <v>0.13409247347655956</v>
      </c>
      <c r="AK46" s="240">
        <f t="shared" si="11"/>
        <v>-1.5000000000000013</v>
      </c>
      <c r="AL46" s="241">
        <v>0</v>
      </c>
    </row>
    <row r="47" spans="2:38" s="97" customFormat="1" ht="13.5" customHeight="1">
      <c r="B47" s="209">
        <v>43</v>
      </c>
      <c r="C47" s="210" t="s">
        <v>8</v>
      </c>
      <c r="D47" s="196">
        <v>208181205.61319003</v>
      </c>
      <c r="E47" s="196">
        <f t="shared" si="3"/>
        <v>175171242.20668998</v>
      </c>
      <c r="F47" s="196">
        <v>64998689.456380002</v>
      </c>
      <c r="G47" s="196">
        <f t="shared" si="4"/>
        <v>110172552.75030997</v>
      </c>
      <c r="H47" s="196">
        <f t="shared" si="5"/>
        <v>16843854.087809999</v>
      </c>
      <c r="I47" s="196">
        <v>9370515.1999999974</v>
      </c>
      <c r="J47" s="259">
        <v>7473338.8878100002</v>
      </c>
      <c r="K47" s="196">
        <v>93328698.662499979</v>
      </c>
      <c r="L47" s="25">
        <f t="shared" si="13"/>
        <v>0.79419195251775943</v>
      </c>
      <c r="M47" s="25">
        <f t="shared" si="14"/>
        <v>0.11449442788811284</v>
      </c>
      <c r="N47" s="26">
        <f t="shared" si="15"/>
        <v>0.90868638040587224</v>
      </c>
      <c r="P47" s="261">
        <v>43</v>
      </c>
      <c r="Q47" s="210" t="s">
        <v>8</v>
      </c>
      <c r="R47" s="196">
        <v>202794006.92532986</v>
      </c>
      <c r="S47" s="196">
        <v>171260823.36013001</v>
      </c>
      <c r="T47" s="196">
        <v>61026636.897589937</v>
      </c>
      <c r="U47" s="196">
        <v>110234186.46254006</v>
      </c>
      <c r="V47" s="196">
        <v>17492835.23686</v>
      </c>
      <c r="W47" s="196">
        <v>10067004.949999999</v>
      </c>
      <c r="X47" s="259">
        <v>7425830.2868599994</v>
      </c>
      <c r="Y47" s="196">
        <v>92741351.225680053</v>
      </c>
      <c r="Z47" s="25">
        <v>0.77721659657993136</v>
      </c>
      <c r="AA47" s="25">
        <v>0.12821029836729078</v>
      </c>
      <c r="AB47" s="26">
        <v>0.90542689494722228</v>
      </c>
      <c r="AD47" s="84" t="str">
        <f t="shared" si="6"/>
        <v>羽曳野市</v>
      </c>
      <c r="AE47" s="195">
        <f t="shared" si="16"/>
        <v>0.11534793340352828</v>
      </c>
      <c r="AF47" s="195">
        <f t="shared" si="7"/>
        <v>0.13226450720104968</v>
      </c>
      <c r="AG47" s="240">
        <f t="shared" si="8"/>
        <v>-1.7000000000000002</v>
      </c>
      <c r="AI47" s="195">
        <f t="shared" si="9"/>
        <v>0.119075048149572</v>
      </c>
      <c r="AJ47" s="195">
        <f t="shared" si="10"/>
        <v>0.13409247347655956</v>
      </c>
      <c r="AK47" s="240">
        <f t="shared" si="11"/>
        <v>-1.5000000000000013</v>
      </c>
      <c r="AL47" s="241">
        <v>0</v>
      </c>
    </row>
    <row r="48" spans="2:38" s="97" customFormat="1" ht="13.5" customHeight="1">
      <c r="B48" s="209">
        <v>44</v>
      </c>
      <c r="C48" s="210" t="s">
        <v>18</v>
      </c>
      <c r="D48" s="196">
        <v>250968444.01011994</v>
      </c>
      <c r="E48" s="196">
        <f t="shared" si="3"/>
        <v>215560995.48028004</v>
      </c>
      <c r="F48" s="196">
        <v>75349225.28384009</v>
      </c>
      <c r="G48" s="196">
        <f t="shared" si="4"/>
        <v>140211770.19643995</v>
      </c>
      <c r="H48" s="196">
        <f t="shared" si="5"/>
        <v>18824211.220070001</v>
      </c>
      <c r="I48" s="196">
        <v>9674482.0250000004</v>
      </c>
      <c r="J48" s="259">
        <v>9149729.1950700004</v>
      </c>
      <c r="K48" s="196">
        <v>121387558.97636996</v>
      </c>
      <c r="L48" s="25">
        <f t="shared" si="13"/>
        <v>0.80011124241719245</v>
      </c>
      <c r="M48" s="25">
        <f t="shared" si="14"/>
        <v>0.10273047670505593</v>
      </c>
      <c r="N48" s="26">
        <f t="shared" si="15"/>
        <v>0.90284171912224842</v>
      </c>
      <c r="P48" s="261">
        <v>44</v>
      </c>
      <c r="Q48" s="210" t="s">
        <v>18</v>
      </c>
      <c r="R48" s="196">
        <v>237830232.36721012</v>
      </c>
      <c r="S48" s="196">
        <v>203882572.14990997</v>
      </c>
      <c r="T48" s="196">
        <v>71243299.982849941</v>
      </c>
      <c r="U48" s="196">
        <v>132639272.16706005</v>
      </c>
      <c r="V48" s="196">
        <v>20329658.660579987</v>
      </c>
      <c r="W48" s="196">
        <v>10923062.499999996</v>
      </c>
      <c r="X48" s="259">
        <v>9406596.1605799925</v>
      </c>
      <c r="Y48" s="196">
        <v>112309613.50648007</v>
      </c>
      <c r="Z48" s="25">
        <v>0.77799495657074547</v>
      </c>
      <c r="AA48" s="25">
        <v>0.11928262078472979</v>
      </c>
      <c r="AB48" s="26">
        <v>0.89727757735547531</v>
      </c>
      <c r="AD48" s="84" t="str">
        <f t="shared" si="6"/>
        <v>松原市</v>
      </c>
      <c r="AE48" s="195">
        <f t="shared" si="16"/>
        <v>0.11518899055017098</v>
      </c>
      <c r="AF48" s="195">
        <f t="shared" si="7"/>
        <v>0.12996716961444907</v>
      </c>
      <c r="AG48" s="240">
        <f t="shared" si="8"/>
        <v>-1.5</v>
      </c>
      <c r="AI48" s="195">
        <f t="shared" si="9"/>
        <v>0.119075048149572</v>
      </c>
      <c r="AJ48" s="195">
        <f t="shared" si="10"/>
        <v>0.13409247347655956</v>
      </c>
      <c r="AK48" s="240">
        <f t="shared" si="11"/>
        <v>-1.5000000000000013</v>
      </c>
      <c r="AL48" s="241">
        <v>0</v>
      </c>
    </row>
    <row r="49" spans="2:38" s="97" customFormat="1" ht="13.5" customHeight="1">
      <c r="B49" s="209">
        <v>45</v>
      </c>
      <c r="C49" s="210" t="s">
        <v>41</v>
      </c>
      <c r="D49" s="196">
        <v>81419531.011449918</v>
      </c>
      <c r="E49" s="196">
        <f t="shared" si="3"/>
        <v>66781292.54324995</v>
      </c>
      <c r="F49" s="196">
        <v>28502418.858349968</v>
      </c>
      <c r="G49" s="196">
        <f t="shared" si="4"/>
        <v>38278873.684899986</v>
      </c>
      <c r="H49" s="196">
        <f t="shared" si="5"/>
        <v>6915329.7823300008</v>
      </c>
      <c r="I49" s="196">
        <v>3832630.5</v>
      </c>
      <c r="J49" s="259">
        <v>3082699.2823300012</v>
      </c>
      <c r="K49" s="196">
        <v>31363543.902569983</v>
      </c>
      <c r="L49" s="27">
        <f t="shared" si="13"/>
        <v>0.80474959454686446</v>
      </c>
      <c r="M49" s="27">
        <f t="shared" si="14"/>
        <v>0.10821214354652495</v>
      </c>
      <c r="N49" s="28">
        <f t="shared" si="15"/>
        <v>0.91296173809338943</v>
      </c>
      <c r="P49" s="261">
        <v>45</v>
      </c>
      <c r="Q49" s="210" t="s">
        <v>41</v>
      </c>
      <c r="R49" s="196">
        <v>79518298.650860056</v>
      </c>
      <c r="S49" s="196">
        <v>65468138.718059994</v>
      </c>
      <c r="T49" s="196">
        <v>27503522.504060008</v>
      </c>
      <c r="U49" s="196">
        <v>37964616.213999987</v>
      </c>
      <c r="V49" s="196">
        <v>7298360.2529999996</v>
      </c>
      <c r="W49" s="196">
        <v>4171163.13</v>
      </c>
      <c r="X49" s="259">
        <v>3127197.1229999997</v>
      </c>
      <c r="Y49" s="196">
        <v>30666255.960999984</v>
      </c>
      <c r="Z49" s="27">
        <v>0.79028835008877696</v>
      </c>
      <c r="AA49" s="27">
        <v>0.11985452508754936</v>
      </c>
      <c r="AB49" s="28">
        <v>0.9101428751763263</v>
      </c>
      <c r="AD49" s="84" t="str">
        <f t="shared" si="6"/>
        <v>茨木市</v>
      </c>
      <c r="AE49" s="195">
        <f t="shared" si="16"/>
        <v>0.11449442788811284</v>
      </c>
      <c r="AF49" s="195">
        <f t="shared" si="7"/>
        <v>0.12821029836729078</v>
      </c>
      <c r="AG49" s="240">
        <f t="shared" si="8"/>
        <v>-1.4</v>
      </c>
      <c r="AI49" s="195">
        <f t="shared" si="9"/>
        <v>0.119075048149572</v>
      </c>
      <c r="AJ49" s="195">
        <f t="shared" si="10"/>
        <v>0.13409247347655956</v>
      </c>
      <c r="AK49" s="240">
        <f t="shared" si="11"/>
        <v>-1.5000000000000013</v>
      </c>
      <c r="AL49" s="241">
        <v>0</v>
      </c>
    </row>
    <row r="50" spans="2:38" s="97" customFormat="1" ht="13.5" customHeight="1">
      <c r="B50" s="209">
        <v>46</v>
      </c>
      <c r="C50" s="210" t="s">
        <v>21</v>
      </c>
      <c r="D50" s="196">
        <v>92396475.213170007</v>
      </c>
      <c r="E50" s="196">
        <f t="shared" si="3"/>
        <v>77161524.549669996</v>
      </c>
      <c r="F50" s="196">
        <v>31857245.97126</v>
      </c>
      <c r="G50" s="196">
        <f t="shared" si="4"/>
        <v>45304278.57841</v>
      </c>
      <c r="H50" s="196">
        <f t="shared" si="5"/>
        <v>8468929.6688599996</v>
      </c>
      <c r="I50" s="196">
        <v>4542093.0599999996</v>
      </c>
      <c r="J50" s="259">
        <v>3926836.6088599991</v>
      </c>
      <c r="K50" s="196">
        <v>36835348.909549996</v>
      </c>
      <c r="L50" s="25">
        <f t="shared" si="13"/>
        <v>0.78998926790284651</v>
      </c>
      <c r="M50" s="25">
        <f t="shared" si="14"/>
        <v>0.11263386591713222</v>
      </c>
      <c r="N50" s="26">
        <f t="shared" si="15"/>
        <v>0.90262313381997872</v>
      </c>
      <c r="P50" s="261">
        <v>46</v>
      </c>
      <c r="Q50" s="210" t="s">
        <v>21</v>
      </c>
      <c r="R50" s="196">
        <v>90581257.450769976</v>
      </c>
      <c r="S50" s="196">
        <v>75197992.720620021</v>
      </c>
      <c r="T50" s="196">
        <v>30774412.85253001</v>
      </c>
      <c r="U50" s="196">
        <v>44423579.868090011</v>
      </c>
      <c r="V50" s="196">
        <v>9089103.2370100021</v>
      </c>
      <c r="W50" s="196">
        <v>4974872.95</v>
      </c>
      <c r="X50" s="259">
        <v>4114230.2870100019</v>
      </c>
      <c r="Y50" s="196">
        <v>35334476.631080009</v>
      </c>
      <c r="Z50" s="25">
        <v>0.77199444182007471</v>
      </c>
      <c r="AA50" s="25">
        <v>0.12479764551690868</v>
      </c>
      <c r="AB50" s="26">
        <v>0.89679208733698346</v>
      </c>
      <c r="AD50" s="84" t="str">
        <f t="shared" si="6"/>
        <v>富田林市</v>
      </c>
      <c r="AE50" s="195">
        <f t="shared" si="16"/>
        <v>0.11263386591713222</v>
      </c>
      <c r="AF50" s="195">
        <f t="shared" si="7"/>
        <v>0.12479764551690868</v>
      </c>
      <c r="AG50" s="240">
        <f t="shared" si="8"/>
        <v>-1.1999999999999997</v>
      </c>
      <c r="AI50" s="195">
        <f t="shared" si="9"/>
        <v>0.119075048149572</v>
      </c>
      <c r="AJ50" s="195">
        <f t="shared" si="10"/>
        <v>0.13409247347655956</v>
      </c>
      <c r="AK50" s="240">
        <f t="shared" si="11"/>
        <v>-1.5000000000000013</v>
      </c>
      <c r="AL50" s="241">
        <v>0</v>
      </c>
    </row>
    <row r="51" spans="2:38" s="97" customFormat="1" ht="13.5" customHeight="1">
      <c r="B51" s="209">
        <v>47</v>
      </c>
      <c r="C51" s="210" t="s">
        <v>13</v>
      </c>
      <c r="D51" s="196">
        <v>208114946.80748999</v>
      </c>
      <c r="E51" s="196">
        <f t="shared" si="3"/>
        <v>177061121.32185993</v>
      </c>
      <c r="F51" s="196">
        <v>70109111.50082998</v>
      </c>
      <c r="G51" s="196">
        <f t="shared" si="4"/>
        <v>106952009.82102995</v>
      </c>
      <c r="H51" s="196">
        <f t="shared" si="5"/>
        <v>14861882.260949995</v>
      </c>
      <c r="I51" s="196">
        <v>7957934.1499999966</v>
      </c>
      <c r="J51" s="259">
        <v>6903948.1109499987</v>
      </c>
      <c r="K51" s="196">
        <v>92090127.560079947</v>
      </c>
      <c r="L51" s="25">
        <f t="shared" si="13"/>
        <v>0.82509463991187437</v>
      </c>
      <c r="M51" s="25">
        <f t="shared" si="14"/>
        <v>9.3654714364179673E-2</v>
      </c>
      <c r="N51" s="26">
        <f t="shared" si="15"/>
        <v>0.91874935427605409</v>
      </c>
      <c r="P51" s="261">
        <v>47</v>
      </c>
      <c r="Q51" s="210" t="s">
        <v>13</v>
      </c>
      <c r="R51" s="196">
        <v>202709023.07778016</v>
      </c>
      <c r="S51" s="196">
        <v>172660659.02427998</v>
      </c>
      <c r="T51" s="196">
        <v>66282459.045050003</v>
      </c>
      <c r="U51" s="196">
        <v>106378199.97922997</v>
      </c>
      <c r="V51" s="196">
        <v>16156990.141999995</v>
      </c>
      <c r="W51" s="196">
        <v>8820267.299999997</v>
      </c>
      <c r="X51" s="259">
        <v>7336722.8419999983</v>
      </c>
      <c r="Y51" s="196">
        <v>90221209.837229982</v>
      </c>
      <c r="Z51" s="25">
        <v>0.80401385136209746</v>
      </c>
      <c r="AA51" s="25">
        <v>0.10699085676794562</v>
      </c>
      <c r="AB51" s="26">
        <v>0.91100470813004308</v>
      </c>
      <c r="AD51" s="84" t="str">
        <f t="shared" si="6"/>
        <v>堺市西区</v>
      </c>
      <c r="AE51" s="195">
        <f t="shared" si="16"/>
        <v>0.11253349729448052</v>
      </c>
      <c r="AF51" s="195">
        <f t="shared" si="7"/>
        <v>0.12644079754552789</v>
      </c>
      <c r="AG51" s="240">
        <f t="shared" si="8"/>
        <v>-1.2999999999999998</v>
      </c>
      <c r="AI51" s="195">
        <f t="shared" si="9"/>
        <v>0.119075048149572</v>
      </c>
      <c r="AJ51" s="195">
        <f t="shared" si="10"/>
        <v>0.13409247347655956</v>
      </c>
      <c r="AK51" s="240">
        <f t="shared" si="11"/>
        <v>-1.5000000000000013</v>
      </c>
      <c r="AL51" s="241">
        <v>0</v>
      </c>
    </row>
    <row r="52" spans="2:38" s="97" customFormat="1" ht="13.5" customHeight="1">
      <c r="B52" s="209">
        <v>48</v>
      </c>
      <c r="C52" s="210" t="s">
        <v>22</v>
      </c>
      <c r="D52" s="196">
        <v>102198103.83346009</v>
      </c>
      <c r="E52" s="196">
        <f t="shared" si="3"/>
        <v>84365434.80170998</v>
      </c>
      <c r="F52" s="196">
        <v>32622194.446990024</v>
      </c>
      <c r="G52" s="196">
        <f t="shared" si="4"/>
        <v>51743240.354719952</v>
      </c>
      <c r="H52" s="196">
        <f t="shared" si="5"/>
        <v>11699672.810429998</v>
      </c>
      <c r="I52" s="196">
        <v>6164489.4499999993</v>
      </c>
      <c r="J52" s="259">
        <v>5535183.3604299985</v>
      </c>
      <c r="K52" s="196">
        <v>40043567.544289954</v>
      </c>
      <c r="L52" s="25">
        <f t="shared" si="13"/>
        <v>0.73602933417767213</v>
      </c>
      <c r="M52" s="25">
        <f t="shared" si="14"/>
        <v>0.13908460611997317</v>
      </c>
      <c r="N52" s="26">
        <f t="shared" si="15"/>
        <v>0.87511394029764533</v>
      </c>
      <c r="P52" s="261">
        <v>48</v>
      </c>
      <c r="Q52" s="210" t="s">
        <v>22</v>
      </c>
      <c r="R52" s="196">
        <v>99019091.05508998</v>
      </c>
      <c r="S52" s="196">
        <v>82021708.037930027</v>
      </c>
      <c r="T52" s="196">
        <v>31296238.709649984</v>
      </c>
      <c r="U52" s="196">
        <v>50725469.328280047</v>
      </c>
      <c r="V52" s="196">
        <v>12123557.614610005</v>
      </c>
      <c r="W52" s="196">
        <v>6602352.2000000011</v>
      </c>
      <c r="X52" s="259">
        <v>5521205.4146100041</v>
      </c>
      <c r="Y52" s="196">
        <v>38601911.713670038</v>
      </c>
      <c r="Z52" s="25">
        <v>0.72078271569790398</v>
      </c>
      <c r="AA52" s="25">
        <v>0.15205857141045734</v>
      </c>
      <c r="AB52" s="26">
        <v>0.87284128710836129</v>
      </c>
      <c r="AD52" s="84" t="str">
        <f t="shared" si="6"/>
        <v>忠岡町</v>
      </c>
      <c r="AE52" s="195">
        <f t="shared" si="16"/>
        <v>0.11228216744029314</v>
      </c>
      <c r="AF52" s="195">
        <f t="shared" si="7"/>
        <v>0.13290991180635092</v>
      </c>
      <c r="AG52" s="240">
        <f t="shared" si="8"/>
        <v>-2.1000000000000005</v>
      </c>
      <c r="AI52" s="195">
        <f t="shared" si="9"/>
        <v>0.119075048149572</v>
      </c>
      <c r="AJ52" s="195">
        <f t="shared" si="10"/>
        <v>0.13409247347655956</v>
      </c>
      <c r="AK52" s="240">
        <f t="shared" si="11"/>
        <v>-1.5000000000000013</v>
      </c>
      <c r="AL52" s="241">
        <v>0</v>
      </c>
    </row>
    <row r="53" spans="2:38" s="97" customFormat="1" ht="13.5" customHeight="1">
      <c r="B53" s="209">
        <v>49</v>
      </c>
      <c r="C53" s="210" t="s">
        <v>23</v>
      </c>
      <c r="D53" s="196">
        <v>115434173.21958002</v>
      </c>
      <c r="E53" s="196">
        <f t="shared" si="3"/>
        <v>96040151.162279993</v>
      </c>
      <c r="F53" s="196">
        <v>37316644.693690009</v>
      </c>
      <c r="G53" s="196">
        <f t="shared" si="4"/>
        <v>58723506.468589976</v>
      </c>
      <c r="H53" s="196">
        <f t="shared" si="5"/>
        <v>9990817.7988000028</v>
      </c>
      <c r="I53" s="196">
        <v>5449298.8499999996</v>
      </c>
      <c r="J53" s="259">
        <v>4541518.9488000032</v>
      </c>
      <c r="K53" s="196">
        <v>48732688.66978997</v>
      </c>
      <c r="L53" s="25">
        <f t="shared" si="13"/>
        <v>0.78881095555725422</v>
      </c>
      <c r="M53" s="25">
        <f t="shared" si="14"/>
        <v>0.11518899055017098</v>
      </c>
      <c r="N53" s="26">
        <f t="shared" si="15"/>
        <v>0.90399994610742529</v>
      </c>
      <c r="P53" s="261">
        <v>49</v>
      </c>
      <c r="Q53" s="210" t="s">
        <v>23</v>
      </c>
      <c r="R53" s="196">
        <v>112169356.62990004</v>
      </c>
      <c r="S53" s="196">
        <v>93468946.484200031</v>
      </c>
      <c r="T53" s="196">
        <v>35635325.627880007</v>
      </c>
      <c r="U53" s="196">
        <v>57833620.856320031</v>
      </c>
      <c r="V53" s="196">
        <v>10624288.379529998</v>
      </c>
      <c r="W53" s="196">
        <v>6012231.0999999996</v>
      </c>
      <c r="X53" s="259">
        <v>4612057.279529999</v>
      </c>
      <c r="Y53" s="196">
        <v>47209332.476790033</v>
      </c>
      <c r="Z53" s="25">
        <v>0.77033339755432961</v>
      </c>
      <c r="AA53" s="25">
        <v>0.12996716961444907</v>
      </c>
      <c r="AB53" s="26">
        <v>0.90030056716877871</v>
      </c>
      <c r="AD53" s="84" t="str">
        <f t="shared" si="6"/>
        <v>都島区</v>
      </c>
      <c r="AE53" s="195">
        <f t="shared" si="16"/>
        <v>0.11121657269462089</v>
      </c>
      <c r="AF53" s="195">
        <f t="shared" si="7"/>
        <v>0.12658008467523044</v>
      </c>
      <c r="AG53" s="240">
        <f t="shared" si="8"/>
        <v>-1.6</v>
      </c>
      <c r="AI53" s="195">
        <f t="shared" si="9"/>
        <v>0.119075048149572</v>
      </c>
      <c r="AJ53" s="195">
        <f t="shared" si="10"/>
        <v>0.13409247347655956</v>
      </c>
      <c r="AK53" s="240">
        <f t="shared" si="11"/>
        <v>-1.5000000000000013</v>
      </c>
      <c r="AL53" s="241">
        <v>0</v>
      </c>
    </row>
    <row r="54" spans="2:38" s="97" customFormat="1" ht="13.5" customHeight="1">
      <c r="B54" s="209">
        <v>50</v>
      </c>
      <c r="C54" s="210" t="s">
        <v>14</v>
      </c>
      <c r="D54" s="196">
        <v>105937250.95791002</v>
      </c>
      <c r="E54" s="196">
        <f t="shared" si="3"/>
        <v>90050509.989710033</v>
      </c>
      <c r="F54" s="196">
        <v>29810813.839300007</v>
      </c>
      <c r="G54" s="196">
        <f t="shared" si="4"/>
        <v>60239696.150410026</v>
      </c>
      <c r="H54" s="196">
        <f t="shared" si="5"/>
        <v>11442100.906909999</v>
      </c>
      <c r="I54" s="196">
        <v>6304028.8249999993</v>
      </c>
      <c r="J54" s="259">
        <v>5138072.0819099983</v>
      </c>
      <c r="K54" s="196">
        <v>48797595.243500024</v>
      </c>
      <c r="L54" s="25">
        <f t="shared" si="13"/>
        <v>0.72263533431995342</v>
      </c>
      <c r="M54" s="25">
        <f t="shared" si="14"/>
        <v>0.15281414328618231</v>
      </c>
      <c r="N54" s="26">
        <f t="shared" si="15"/>
        <v>0.87544947760613578</v>
      </c>
      <c r="P54" s="261">
        <v>50</v>
      </c>
      <c r="Q54" s="210" t="s">
        <v>14</v>
      </c>
      <c r="R54" s="196">
        <v>107004643.15475003</v>
      </c>
      <c r="S54" s="196">
        <v>91356584.451950014</v>
      </c>
      <c r="T54" s="196">
        <v>28410351.235770002</v>
      </c>
      <c r="U54" s="196">
        <v>62946233.216180012</v>
      </c>
      <c r="V54" s="196">
        <v>11613102.217539996</v>
      </c>
      <c r="W54" s="196">
        <v>6629125.7999999989</v>
      </c>
      <c r="X54" s="259">
        <v>4983976.417539998</v>
      </c>
      <c r="Y54" s="196">
        <v>51333130.998640016</v>
      </c>
      <c r="Z54" s="25">
        <v>0.70984257440234522</v>
      </c>
      <c r="AA54" s="25">
        <v>0.16563102950956773</v>
      </c>
      <c r="AB54" s="26">
        <v>0.87547360391191287</v>
      </c>
      <c r="AD54" s="84" t="str">
        <f t="shared" si="6"/>
        <v>堺市東区</v>
      </c>
      <c r="AE54" s="195">
        <f t="shared" si="16"/>
        <v>0.11048239229364538</v>
      </c>
      <c r="AF54" s="195">
        <f t="shared" si="7"/>
        <v>0.12344812166607462</v>
      </c>
      <c r="AG54" s="240">
        <f t="shared" si="8"/>
        <v>-1.2999999999999998</v>
      </c>
      <c r="AI54" s="195">
        <f t="shared" si="9"/>
        <v>0.119075048149572</v>
      </c>
      <c r="AJ54" s="195">
        <f t="shared" si="10"/>
        <v>0.13409247347655956</v>
      </c>
      <c r="AK54" s="240">
        <f t="shared" si="11"/>
        <v>-1.5000000000000013</v>
      </c>
      <c r="AL54" s="241">
        <v>0</v>
      </c>
    </row>
    <row r="55" spans="2:38" s="97" customFormat="1" ht="13.5" customHeight="1">
      <c r="B55" s="209">
        <v>51</v>
      </c>
      <c r="C55" s="210" t="s">
        <v>42</v>
      </c>
      <c r="D55" s="196">
        <v>134347044.39414996</v>
      </c>
      <c r="E55" s="196">
        <f t="shared" si="3"/>
        <v>113381716.03245002</v>
      </c>
      <c r="F55" s="196">
        <v>40579254.327160023</v>
      </c>
      <c r="G55" s="196">
        <f t="shared" si="4"/>
        <v>72802461.705290005</v>
      </c>
      <c r="H55" s="196">
        <f t="shared" si="5"/>
        <v>13152696.963089999</v>
      </c>
      <c r="I55" s="196">
        <v>7686557.96</v>
      </c>
      <c r="J55" s="259">
        <v>5466139.0030899988</v>
      </c>
      <c r="K55" s="196">
        <v>59649764.742200002</v>
      </c>
      <c r="L55" s="27">
        <f t="shared" si="13"/>
        <v>0.75521646530122144</v>
      </c>
      <c r="M55" s="27">
        <f t="shared" si="14"/>
        <v>0.14305376550497192</v>
      </c>
      <c r="N55" s="28">
        <f t="shared" si="15"/>
        <v>0.89827023080619339</v>
      </c>
      <c r="P55" s="261">
        <v>51</v>
      </c>
      <c r="Q55" s="210" t="s">
        <v>42</v>
      </c>
      <c r="R55" s="196">
        <v>126194845.75742999</v>
      </c>
      <c r="S55" s="196">
        <v>106559484.37133002</v>
      </c>
      <c r="T55" s="196">
        <v>37539031.726020031</v>
      </c>
      <c r="U55" s="196">
        <v>69020452.64531</v>
      </c>
      <c r="V55" s="196">
        <v>13980912.486569997</v>
      </c>
      <c r="W55" s="196">
        <v>8380996.6199999982</v>
      </c>
      <c r="X55" s="259">
        <v>5599915.8665699977</v>
      </c>
      <c r="Y55" s="196">
        <v>55039540.158739999</v>
      </c>
      <c r="Z55" s="27">
        <v>0.72863106316886395</v>
      </c>
      <c r="AA55" s="27">
        <v>0.16267479998458381</v>
      </c>
      <c r="AB55" s="28">
        <v>0.89130586315344773</v>
      </c>
      <c r="AD55" s="84" t="str">
        <f t="shared" si="6"/>
        <v>門真市</v>
      </c>
      <c r="AE55" s="195">
        <f t="shared" si="16"/>
        <v>0.1103693796947896</v>
      </c>
      <c r="AF55" s="195">
        <f t="shared" si="7"/>
        <v>0.12215118813111421</v>
      </c>
      <c r="AG55" s="240">
        <f t="shared" si="8"/>
        <v>-1.1999999999999997</v>
      </c>
      <c r="AI55" s="195">
        <f t="shared" si="9"/>
        <v>0.119075048149572</v>
      </c>
      <c r="AJ55" s="195">
        <f t="shared" si="10"/>
        <v>0.13409247347655956</v>
      </c>
      <c r="AK55" s="240">
        <f t="shared" si="11"/>
        <v>-1.5000000000000013</v>
      </c>
      <c r="AL55" s="241">
        <v>0</v>
      </c>
    </row>
    <row r="56" spans="2:38" s="97" customFormat="1" ht="13.5" customHeight="1">
      <c r="B56" s="209">
        <v>52</v>
      </c>
      <c r="C56" s="210" t="s">
        <v>4</v>
      </c>
      <c r="D56" s="196">
        <v>105479734.74031001</v>
      </c>
      <c r="E56" s="196">
        <f t="shared" si="3"/>
        <v>89743209.725470006</v>
      </c>
      <c r="F56" s="196">
        <v>31438901.436429985</v>
      </c>
      <c r="G56" s="196">
        <f t="shared" si="4"/>
        <v>58304308.289040014</v>
      </c>
      <c r="H56" s="196">
        <f t="shared" si="5"/>
        <v>9373689.4643099941</v>
      </c>
      <c r="I56" s="196">
        <v>5047941.3499999996</v>
      </c>
      <c r="J56" s="259">
        <v>4325748.1143099954</v>
      </c>
      <c r="K56" s="196">
        <v>48930618.824730016</v>
      </c>
      <c r="L56" s="25">
        <f t="shared" si="13"/>
        <v>0.77032358746574847</v>
      </c>
      <c r="M56" s="25">
        <f t="shared" si="14"/>
        <v>0.12368588316965866</v>
      </c>
      <c r="N56" s="26">
        <f t="shared" si="15"/>
        <v>0.89400947063540714</v>
      </c>
      <c r="P56" s="261">
        <v>52</v>
      </c>
      <c r="Q56" s="210" t="s">
        <v>4</v>
      </c>
      <c r="R56" s="196">
        <v>104530880.30765991</v>
      </c>
      <c r="S56" s="196">
        <v>88967410.982939944</v>
      </c>
      <c r="T56" s="196">
        <v>29332566.378360014</v>
      </c>
      <c r="U56" s="196">
        <v>59634844.604579926</v>
      </c>
      <c r="V56" s="196">
        <v>9667490.0782200024</v>
      </c>
      <c r="W56" s="196">
        <v>5387924.6000000006</v>
      </c>
      <c r="X56" s="259">
        <v>4279565.4782200018</v>
      </c>
      <c r="Y56" s="196">
        <v>49967354.526359923</v>
      </c>
      <c r="Z56" s="25">
        <v>0.75211599785802574</v>
      </c>
      <c r="AA56" s="25">
        <v>0.13815171283145566</v>
      </c>
      <c r="AB56" s="26">
        <v>0.8902677106894813</v>
      </c>
      <c r="AD56" s="84" t="str">
        <f t="shared" si="6"/>
        <v>城東区</v>
      </c>
      <c r="AE56" s="195">
        <f t="shared" si="16"/>
        <v>0.11022013353208417</v>
      </c>
      <c r="AF56" s="195">
        <f t="shared" si="7"/>
        <v>0.12419646643086572</v>
      </c>
      <c r="AG56" s="240">
        <f t="shared" si="8"/>
        <v>-1.4</v>
      </c>
      <c r="AI56" s="195">
        <f t="shared" si="9"/>
        <v>0.119075048149572</v>
      </c>
      <c r="AJ56" s="195">
        <f t="shared" si="10"/>
        <v>0.13409247347655956</v>
      </c>
      <c r="AK56" s="240">
        <f t="shared" si="11"/>
        <v>-1.5000000000000013</v>
      </c>
      <c r="AL56" s="241">
        <v>0</v>
      </c>
    </row>
    <row r="57" spans="2:38" s="97" customFormat="1" ht="13.5" customHeight="1">
      <c r="B57" s="209">
        <v>53</v>
      </c>
      <c r="C57" s="210" t="s">
        <v>19</v>
      </c>
      <c r="D57" s="196">
        <v>63762026.651460059</v>
      </c>
      <c r="E57" s="196">
        <f t="shared" si="3"/>
        <v>53825184.685309984</v>
      </c>
      <c r="F57" s="196">
        <v>19702764.972529985</v>
      </c>
      <c r="G57" s="196">
        <f t="shared" si="4"/>
        <v>34122419.712779999</v>
      </c>
      <c r="H57" s="196">
        <f t="shared" si="5"/>
        <v>5852154.5794600006</v>
      </c>
      <c r="I57" s="196">
        <v>3474462.1</v>
      </c>
      <c r="J57" s="259">
        <v>2377692.4794600001</v>
      </c>
      <c r="K57" s="196">
        <v>28270265.133319996</v>
      </c>
      <c r="L57" s="25">
        <f t="shared" si="13"/>
        <v>0.77099694766973781</v>
      </c>
      <c r="M57" s="25">
        <f t="shared" si="14"/>
        <v>0.1359605962731133</v>
      </c>
      <c r="N57" s="26">
        <f t="shared" si="15"/>
        <v>0.90695754394285122</v>
      </c>
      <c r="P57" s="261">
        <v>53</v>
      </c>
      <c r="Q57" s="210" t="s">
        <v>19</v>
      </c>
      <c r="R57" s="196">
        <v>62742720.74547001</v>
      </c>
      <c r="S57" s="196">
        <v>52926947.330969989</v>
      </c>
      <c r="T57" s="196">
        <v>18699099.946600001</v>
      </c>
      <c r="U57" s="196">
        <v>34227847.384369992</v>
      </c>
      <c r="V57" s="196">
        <v>6231697.729340001</v>
      </c>
      <c r="W57" s="196">
        <v>3823612.5500000003</v>
      </c>
      <c r="X57" s="259">
        <v>2408085.1793400007</v>
      </c>
      <c r="Y57" s="196">
        <v>27996149.655029994</v>
      </c>
      <c r="Z57" s="25">
        <v>0.75004017880446583</v>
      </c>
      <c r="AA57" s="25">
        <v>0.15336904176516017</v>
      </c>
      <c r="AB57" s="26">
        <v>0.90340922056962603</v>
      </c>
      <c r="AD57" s="84" t="str">
        <f t="shared" si="6"/>
        <v>泉佐野市</v>
      </c>
      <c r="AE57" s="195">
        <f t="shared" si="16"/>
        <v>0.10821214354652495</v>
      </c>
      <c r="AF57" s="195">
        <f t="shared" si="7"/>
        <v>0.11985452508754936</v>
      </c>
      <c r="AG57" s="240">
        <f t="shared" si="8"/>
        <v>-1.1999999999999997</v>
      </c>
      <c r="AI57" s="195">
        <f t="shared" si="9"/>
        <v>0.119075048149572</v>
      </c>
      <c r="AJ57" s="195">
        <f t="shared" si="10"/>
        <v>0.13409247347655956</v>
      </c>
      <c r="AK57" s="240">
        <f t="shared" si="11"/>
        <v>-1.5000000000000013</v>
      </c>
      <c r="AL57" s="241">
        <v>0</v>
      </c>
    </row>
    <row r="58" spans="2:38" s="97" customFormat="1" ht="13.5" customHeight="1">
      <c r="B58" s="209">
        <v>54</v>
      </c>
      <c r="C58" s="210" t="s">
        <v>24</v>
      </c>
      <c r="D58" s="196">
        <v>104496510.91804007</v>
      </c>
      <c r="E58" s="196">
        <f t="shared" si="3"/>
        <v>87401925.583279982</v>
      </c>
      <c r="F58" s="196">
        <v>32907985.464340009</v>
      </c>
      <c r="G58" s="196">
        <f t="shared" si="4"/>
        <v>54493940.118939973</v>
      </c>
      <c r="H58" s="196">
        <f t="shared" si="5"/>
        <v>8531814.1832000017</v>
      </c>
      <c r="I58" s="196">
        <v>4779995.25</v>
      </c>
      <c r="J58" s="259">
        <v>3751818.9332000008</v>
      </c>
      <c r="K58" s="196">
        <v>45962125.935739972</v>
      </c>
      <c r="L58" s="25">
        <f t="shared" si="13"/>
        <v>0.79411545770573055</v>
      </c>
      <c r="M58" s="25">
        <f t="shared" si="14"/>
        <v>0.11534793340352828</v>
      </c>
      <c r="N58" s="26">
        <f t="shared" si="15"/>
        <v>0.90946339110925889</v>
      </c>
      <c r="P58" s="261">
        <v>54</v>
      </c>
      <c r="Q58" s="210" t="s">
        <v>24</v>
      </c>
      <c r="R58" s="196">
        <v>98900930.735190004</v>
      </c>
      <c r="S58" s="196">
        <v>82751945.147439957</v>
      </c>
      <c r="T58" s="196">
        <v>31285167.204279993</v>
      </c>
      <c r="U58" s="196">
        <v>51466777.943159968</v>
      </c>
      <c r="V58" s="196">
        <v>9282830.9196899999</v>
      </c>
      <c r="W58" s="196">
        <v>5365706.2799999993</v>
      </c>
      <c r="X58" s="259">
        <v>3917124.6396900006</v>
      </c>
      <c r="Y58" s="196">
        <v>42183947.02346997</v>
      </c>
      <c r="Z58" s="25">
        <v>0.77117848183380899</v>
      </c>
      <c r="AA58" s="25">
        <v>0.13226450720104968</v>
      </c>
      <c r="AB58" s="26">
        <v>0.90344298903485865</v>
      </c>
      <c r="AD58" s="84" t="str">
        <f t="shared" si="6"/>
        <v>此花区</v>
      </c>
      <c r="AE58" s="195">
        <f t="shared" si="16"/>
        <v>0.10786440124749892</v>
      </c>
      <c r="AF58" s="195">
        <f t="shared" si="7"/>
        <v>0.12326937822917974</v>
      </c>
      <c r="AG58" s="240">
        <f t="shared" si="8"/>
        <v>-1.5</v>
      </c>
      <c r="AI58" s="195">
        <f t="shared" si="9"/>
        <v>0.119075048149572</v>
      </c>
      <c r="AJ58" s="195">
        <f t="shared" si="10"/>
        <v>0.13409247347655956</v>
      </c>
      <c r="AK58" s="240">
        <f t="shared" si="11"/>
        <v>-1.5000000000000013</v>
      </c>
      <c r="AL58" s="241">
        <v>0</v>
      </c>
    </row>
    <row r="59" spans="2:38" s="97" customFormat="1" ht="13.5" customHeight="1">
      <c r="B59" s="209">
        <v>55</v>
      </c>
      <c r="C59" s="210" t="s">
        <v>15</v>
      </c>
      <c r="D59" s="196">
        <v>108326060.34539001</v>
      </c>
      <c r="E59" s="196">
        <f t="shared" si="3"/>
        <v>93087810.732999951</v>
      </c>
      <c r="F59" s="196">
        <v>35933899.305649973</v>
      </c>
      <c r="G59" s="196">
        <f t="shared" si="4"/>
        <v>57153911.427349985</v>
      </c>
      <c r="H59" s="196">
        <f t="shared" si="5"/>
        <v>8882378.6663600095</v>
      </c>
      <c r="I59" s="196">
        <v>4946344.8000000054</v>
      </c>
      <c r="J59" s="259">
        <v>3936033.8663600031</v>
      </c>
      <c r="K59" s="196">
        <v>48271532.760989979</v>
      </c>
      <c r="L59" s="25">
        <f t="shared" si="13"/>
        <v>0.8018046328633649</v>
      </c>
      <c r="M59" s="25">
        <f t="shared" si="14"/>
        <v>0.1103693796947896</v>
      </c>
      <c r="N59" s="26">
        <f t="shared" si="15"/>
        <v>0.91217401255815445</v>
      </c>
      <c r="P59" s="261">
        <v>55</v>
      </c>
      <c r="Q59" s="210" t="s">
        <v>15</v>
      </c>
      <c r="R59" s="196">
        <v>103968742.73223002</v>
      </c>
      <c r="S59" s="196">
        <v>89240084.629229993</v>
      </c>
      <c r="T59" s="196">
        <v>34259498.201850004</v>
      </c>
      <c r="U59" s="196">
        <v>54980586.427379981</v>
      </c>
      <c r="V59" s="196">
        <v>9330966.4630100019</v>
      </c>
      <c r="W59" s="196">
        <v>5324627.0500000017</v>
      </c>
      <c r="X59" s="259">
        <v>4006339.4130099993</v>
      </c>
      <c r="Y59" s="196">
        <v>45649619.964369982</v>
      </c>
      <c r="Z59" s="25">
        <v>0.78594019277495641</v>
      </c>
      <c r="AA59" s="25">
        <v>0.12215118813111421</v>
      </c>
      <c r="AB59" s="26">
        <v>0.90809138090607078</v>
      </c>
      <c r="AD59" s="84" t="str">
        <f t="shared" si="6"/>
        <v>浪速区</v>
      </c>
      <c r="AE59" s="195">
        <f t="shared" si="16"/>
        <v>0.10705735895029994</v>
      </c>
      <c r="AF59" s="195">
        <f t="shared" si="7"/>
        <v>0.1200060730815176</v>
      </c>
      <c r="AG59" s="240">
        <f t="shared" si="8"/>
        <v>-1.2999999999999998</v>
      </c>
      <c r="AI59" s="195">
        <f t="shared" si="9"/>
        <v>0.119075048149572</v>
      </c>
      <c r="AJ59" s="195">
        <f t="shared" si="10"/>
        <v>0.13409247347655956</v>
      </c>
      <c r="AK59" s="240">
        <f t="shared" si="11"/>
        <v>-1.5000000000000013</v>
      </c>
      <c r="AL59" s="241">
        <v>0</v>
      </c>
    </row>
    <row r="60" spans="2:38" s="97" customFormat="1" ht="13.5" customHeight="1">
      <c r="B60" s="209">
        <v>56</v>
      </c>
      <c r="C60" s="210" t="s">
        <v>9</v>
      </c>
      <c r="D60" s="196">
        <v>65171523.547629923</v>
      </c>
      <c r="E60" s="196">
        <f t="shared" si="3"/>
        <v>55991556.014129966</v>
      </c>
      <c r="F60" s="196">
        <v>22862215.314829994</v>
      </c>
      <c r="G60" s="196">
        <f t="shared" si="4"/>
        <v>33129340.699299969</v>
      </c>
      <c r="H60" s="196">
        <f t="shared" si="5"/>
        <v>4446455.1508499999</v>
      </c>
      <c r="I60" s="196">
        <v>2364504.2999999998</v>
      </c>
      <c r="J60" s="259">
        <v>2081950.8508499996</v>
      </c>
      <c r="K60" s="196">
        <v>28682885.548449971</v>
      </c>
      <c r="L60" s="25">
        <f t="shared" si="13"/>
        <v>0.83717789716500268</v>
      </c>
      <c r="M60" s="25">
        <f t="shared" si="14"/>
        <v>8.6584379967218697E-2</v>
      </c>
      <c r="N60" s="26">
        <f t="shared" si="15"/>
        <v>0.92376227713222148</v>
      </c>
      <c r="P60" s="261">
        <v>56</v>
      </c>
      <c r="Q60" s="210" t="s">
        <v>9</v>
      </c>
      <c r="R60" s="196">
        <v>61564061.739860013</v>
      </c>
      <c r="S60" s="196">
        <v>52162912.676759996</v>
      </c>
      <c r="T60" s="196">
        <v>21255131.23695001</v>
      </c>
      <c r="U60" s="196">
        <v>30907781.439809985</v>
      </c>
      <c r="V60" s="196">
        <v>4786026.2197300028</v>
      </c>
      <c r="W60" s="196">
        <v>2612016.4500000002</v>
      </c>
      <c r="X60" s="259">
        <v>2174009.7697300022</v>
      </c>
      <c r="Y60" s="196">
        <v>26121755.220079981</v>
      </c>
      <c r="Z60" s="25">
        <v>0.8162129994532058</v>
      </c>
      <c r="AA60" s="25">
        <v>0.10030339297879297</v>
      </c>
      <c r="AB60" s="26">
        <v>0.91651639243199867</v>
      </c>
      <c r="AD60" s="84" t="str">
        <f t="shared" si="6"/>
        <v>堺市堺区</v>
      </c>
      <c r="AE60" s="195">
        <f t="shared" si="16"/>
        <v>0.10631659544734166</v>
      </c>
      <c r="AF60" s="195">
        <f t="shared" si="7"/>
        <v>0.11751455451721245</v>
      </c>
      <c r="AG60" s="240">
        <f t="shared" si="8"/>
        <v>-1.1999999999999997</v>
      </c>
      <c r="AI60" s="195">
        <f t="shared" si="9"/>
        <v>0.119075048149572</v>
      </c>
      <c r="AJ60" s="195">
        <f t="shared" si="10"/>
        <v>0.13409247347655956</v>
      </c>
      <c r="AK60" s="240">
        <f t="shared" si="11"/>
        <v>-1.5000000000000013</v>
      </c>
      <c r="AL60" s="241">
        <v>0</v>
      </c>
    </row>
    <row r="61" spans="2:38" s="97" customFormat="1" ht="13.5" customHeight="1">
      <c r="B61" s="209">
        <v>57</v>
      </c>
      <c r="C61" s="210" t="s">
        <v>43</v>
      </c>
      <c r="D61" s="196">
        <v>51670459.083920024</v>
      </c>
      <c r="E61" s="196">
        <f t="shared" si="3"/>
        <v>43789193.805959992</v>
      </c>
      <c r="F61" s="196">
        <v>15087986.65165001</v>
      </c>
      <c r="G61" s="196">
        <f t="shared" si="4"/>
        <v>28701207.154309981</v>
      </c>
      <c r="H61" s="196">
        <f t="shared" si="5"/>
        <v>4963467.807</v>
      </c>
      <c r="I61" s="196">
        <v>2882364.8999999994</v>
      </c>
      <c r="J61" s="259">
        <v>2081102.9070000008</v>
      </c>
      <c r="K61" s="196">
        <v>23737739.347309981</v>
      </c>
      <c r="L61" s="25">
        <f t="shared" si="13"/>
        <v>0.75246345260212255</v>
      </c>
      <c r="M61" s="25">
        <f t="shared" si="14"/>
        <v>0.14374842014298742</v>
      </c>
      <c r="N61" s="26">
        <f t="shared" si="15"/>
        <v>0.89621187274511005</v>
      </c>
      <c r="P61" s="261">
        <v>57</v>
      </c>
      <c r="Q61" s="210" t="s">
        <v>43</v>
      </c>
      <c r="R61" s="196">
        <v>52708080.819769993</v>
      </c>
      <c r="S61" s="196">
        <v>44030250.044599988</v>
      </c>
      <c r="T61" s="196">
        <v>14713925.344310001</v>
      </c>
      <c r="U61" s="196">
        <v>29316324.700289987</v>
      </c>
      <c r="V61" s="196">
        <v>5253050.4584999997</v>
      </c>
      <c r="W61" s="196">
        <v>3113616.3000000003</v>
      </c>
      <c r="X61" s="259">
        <v>2139434.158499999</v>
      </c>
      <c r="Y61" s="196">
        <v>24063274.241789989</v>
      </c>
      <c r="Z61" s="25">
        <v>0.7369130653345749</v>
      </c>
      <c r="AA61" s="25">
        <v>0.15593830186150742</v>
      </c>
      <c r="AB61" s="26">
        <v>0.89285136719608238</v>
      </c>
      <c r="AD61" s="84" t="str">
        <f t="shared" si="6"/>
        <v>豊能町</v>
      </c>
      <c r="AE61" s="195">
        <f t="shared" si="16"/>
        <v>0.1056722898923925</v>
      </c>
      <c r="AF61" s="195">
        <f t="shared" si="7"/>
        <v>0.11947074981696729</v>
      </c>
      <c r="AG61" s="240">
        <f t="shared" si="8"/>
        <v>-1.2999999999999998</v>
      </c>
      <c r="AI61" s="195">
        <f t="shared" si="9"/>
        <v>0.119075048149572</v>
      </c>
      <c r="AJ61" s="195">
        <f t="shared" si="10"/>
        <v>0.13409247347655956</v>
      </c>
      <c r="AK61" s="240">
        <f t="shared" si="11"/>
        <v>-1.5000000000000013</v>
      </c>
      <c r="AL61" s="241">
        <v>0</v>
      </c>
    </row>
    <row r="62" spans="2:38" s="97" customFormat="1" ht="13.5" customHeight="1">
      <c r="B62" s="209">
        <v>58</v>
      </c>
      <c r="C62" s="210" t="s">
        <v>25</v>
      </c>
      <c r="D62" s="196">
        <v>59775628.26414004</v>
      </c>
      <c r="E62" s="196">
        <f t="shared" si="3"/>
        <v>50832455.05244001</v>
      </c>
      <c r="F62" s="196">
        <v>17234988.120239988</v>
      </c>
      <c r="G62" s="196">
        <f t="shared" si="4"/>
        <v>33597466.932200022</v>
      </c>
      <c r="H62" s="196">
        <f t="shared" si="5"/>
        <v>5294469.5358100012</v>
      </c>
      <c r="I62" s="196">
        <v>2916762.85</v>
      </c>
      <c r="J62" s="259">
        <v>2377706.6858100006</v>
      </c>
      <c r="K62" s="196">
        <v>28302997.396390021</v>
      </c>
      <c r="L62" s="25">
        <f t="shared" si="13"/>
        <v>0.7649979144354484</v>
      </c>
      <c r="M62" s="25">
        <f t="shared" si="14"/>
        <v>0.12946440586938593</v>
      </c>
      <c r="N62" s="26">
        <f t="shared" si="15"/>
        <v>0.89446232030483441</v>
      </c>
      <c r="P62" s="261">
        <v>58</v>
      </c>
      <c r="Q62" s="210" t="s">
        <v>25</v>
      </c>
      <c r="R62" s="196">
        <v>59256273.660390019</v>
      </c>
      <c r="S62" s="196">
        <v>50001094.205490023</v>
      </c>
      <c r="T62" s="196">
        <v>16507945.074500002</v>
      </c>
      <c r="U62" s="196">
        <v>33493149.130990021</v>
      </c>
      <c r="V62" s="196">
        <v>5727539.9526700005</v>
      </c>
      <c r="W62" s="196">
        <v>3256839.45</v>
      </c>
      <c r="X62" s="259">
        <v>2470700.5026700003</v>
      </c>
      <c r="Y62" s="196">
        <v>27765609.17832002</v>
      </c>
      <c r="Z62" s="25">
        <v>0.74241443594905165</v>
      </c>
      <c r="AA62" s="25">
        <v>0.14647035789956461</v>
      </c>
      <c r="AB62" s="26">
        <v>0.88888479384861629</v>
      </c>
      <c r="AD62" s="84" t="str">
        <f t="shared" si="6"/>
        <v>枚方市</v>
      </c>
      <c r="AE62" s="195">
        <f t="shared" si="16"/>
        <v>0.10413209940211017</v>
      </c>
      <c r="AF62" s="195">
        <f t="shared" si="7"/>
        <v>0.11611812848148309</v>
      </c>
      <c r="AG62" s="240">
        <f t="shared" si="8"/>
        <v>-1.2000000000000011</v>
      </c>
      <c r="AI62" s="195">
        <f t="shared" si="9"/>
        <v>0.119075048149572</v>
      </c>
      <c r="AJ62" s="195">
        <f t="shared" si="10"/>
        <v>0.13409247347655956</v>
      </c>
      <c r="AK62" s="240">
        <f t="shared" si="11"/>
        <v>-1.5000000000000013</v>
      </c>
      <c r="AL62" s="241">
        <v>0</v>
      </c>
    </row>
    <row r="63" spans="2:38" s="97" customFormat="1" ht="13.5" customHeight="1">
      <c r="B63" s="209">
        <v>59</v>
      </c>
      <c r="C63" s="210" t="s">
        <v>20</v>
      </c>
      <c r="D63" s="196">
        <v>445416669.04962021</v>
      </c>
      <c r="E63" s="196">
        <f t="shared" si="3"/>
        <v>378041932.84132016</v>
      </c>
      <c r="F63" s="196">
        <v>128660577.90618011</v>
      </c>
      <c r="G63" s="196">
        <f t="shared" si="4"/>
        <v>249381354.93514001</v>
      </c>
      <c r="H63" s="196">
        <f t="shared" si="5"/>
        <v>43395006.864159994</v>
      </c>
      <c r="I63" s="196">
        <v>24841330.870000005</v>
      </c>
      <c r="J63" s="259">
        <v>18553675.994159989</v>
      </c>
      <c r="K63" s="196">
        <v>205986348.07098001</v>
      </c>
      <c r="L63" s="27">
        <f t="shared" si="13"/>
        <v>0.74778495611122608</v>
      </c>
      <c r="M63" s="27">
        <f t="shared" si="14"/>
        <v>0.14437968347937225</v>
      </c>
      <c r="N63" s="28">
        <f t="shared" si="15"/>
        <v>0.89216463959059833</v>
      </c>
      <c r="P63" s="261">
        <v>59</v>
      </c>
      <c r="Q63" s="210" t="s">
        <v>20</v>
      </c>
      <c r="R63" s="196">
        <v>432553036.83450967</v>
      </c>
      <c r="S63" s="196">
        <v>367359122.96690995</v>
      </c>
      <c r="T63" s="196">
        <v>121738077.06269999</v>
      </c>
      <c r="U63" s="196">
        <v>245621045.90420994</v>
      </c>
      <c r="V63" s="196">
        <v>45554230.71036002</v>
      </c>
      <c r="W63" s="196">
        <v>26767395.500000007</v>
      </c>
      <c r="X63" s="259">
        <v>18786835.210360013</v>
      </c>
      <c r="Y63" s="196">
        <v>200066815.19384992</v>
      </c>
      <c r="Z63" s="27">
        <v>0.7276968001890648</v>
      </c>
      <c r="AA63" s="27">
        <v>0.16000374348539237</v>
      </c>
      <c r="AB63" s="28">
        <v>0.88770054367445717</v>
      </c>
      <c r="AD63" s="84" t="str">
        <f t="shared" si="6"/>
        <v>住之江区</v>
      </c>
      <c r="AE63" s="195">
        <f t="shared" si="16"/>
        <v>0.10363565287532209</v>
      </c>
      <c r="AF63" s="195">
        <f t="shared" si="7"/>
        <v>0.11821082651815748</v>
      </c>
      <c r="AG63" s="240">
        <f t="shared" si="8"/>
        <v>-1.4</v>
      </c>
      <c r="AI63" s="195">
        <f t="shared" si="9"/>
        <v>0.119075048149572</v>
      </c>
      <c r="AJ63" s="195">
        <f t="shared" si="10"/>
        <v>0.13409247347655956</v>
      </c>
      <c r="AK63" s="240">
        <f t="shared" si="11"/>
        <v>-1.5000000000000013</v>
      </c>
      <c r="AL63" s="241">
        <v>0</v>
      </c>
    </row>
    <row r="64" spans="2:38" s="97" customFormat="1" ht="13.5" customHeight="1">
      <c r="B64" s="209">
        <v>60</v>
      </c>
      <c r="C64" s="210" t="s">
        <v>44</v>
      </c>
      <c r="D64" s="196">
        <v>54859761.680120014</v>
      </c>
      <c r="E64" s="196">
        <f t="shared" si="3"/>
        <v>42121657.034119986</v>
      </c>
      <c r="F64" s="196">
        <v>17087583.928499978</v>
      </c>
      <c r="G64" s="196">
        <f t="shared" si="4"/>
        <v>25034073.105620008</v>
      </c>
      <c r="H64" s="196">
        <f t="shared" si="5"/>
        <v>5400870.2300000014</v>
      </c>
      <c r="I64" s="196">
        <v>2986806.4</v>
      </c>
      <c r="J64" s="259">
        <v>2414063.8300000015</v>
      </c>
      <c r="K64" s="196">
        <v>19633202.875620008</v>
      </c>
      <c r="L64" s="25">
        <f t="shared" si="13"/>
        <v>0.75983808438168576</v>
      </c>
      <c r="M64" s="25">
        <f t="shared" si="14"/>
        <v>0.13281510498448709</v>
      </c>
      <c r="N64" s="26">
        <f t="shared" si="15"/>
        <v>0.89265318936617277</v>
      </c>
      <c r="P64" s="261">
        <v>60</v>
      </c>
      <c r="Q64" s="210" t="s">
        <v>44</v>
      </c>
      <c r="R64" s="196">
        <v>50420421.256100006</v>
      </c>
      <c r="S64" s="196">
        <v>40072934.024099976</v>
      </c>
      <c r="T64" s="196">
        <v>16062056.044899987</v>
      </c>
      <c r="U64" s="196">
        <v>24010877.979199991</v>
      </c>
      <c r="V64" s="196">
        <v>5630670.6415999997</v>
      </c>
      <c r="W64" s="196">
        <v>3217958</v>
      </c>
      <c r="X64" s="259">
        <v>2412712.6416000002</v>
      </c>
      <c r="Y64" s="196">
        <v>18380207.337599989</v>
      </c>
      <c r="Z64" s="25">
        <v>0.74043509038888466</v>
      </c>
      <c r="AA64" s="25">
        <v>0.14834271627100842</v>
      </c>
      <c r="AB64" s="26">
        <v>0.88877780665989292</v>
      </c>
      <c r="AD64" s="84" t="str">
        <f t="shared" si="6"/>
        <v>堺市美原区</v>
      </c>
      <c r="AE64" s="195">
        <f t="shared" si="16"/>
        <v>0.10282219682383933</v>
      </c>
      <c r="AF64" s="195">
        <f t="shared" si="7"/>
        <v>0.11344758865694089</v>
      </c>
      <c r="AG64" s="240">
        <f t="shared" si="8"/>
        <v>-1.0000000000000009</v>
      </c>
      <c r="AI64" s="195">
        <f t="shared" si="9"/>
        <v>0.119075048149572</v>
      </c>
      <c r="AJ64" s="195">
        <f t="shared" si="10"/>
        <v>0.13409247347655956</v>
      </c>
      <c r="AK64" s="240">
        <f t="shared" si="11"/>
        <v>-1.5000000000000013</v>
      </c>
      <c r="AL64" s="241">
        <v>0</v>
      </c>
    </row>
    <row r="65" spans="2:38" s="97" customFormat="1" ht="13.5" customHeight="1">
      <c r="B65" s="209">
        <v>61</v>
      </c>
      <c r="C65" s="210" t="s">
        <v>16</v>
      </c>
      <c r="D65" s="196">
        <v>52118988.727160014</v>
      </c>
      <c r="E65" s="196">
        <f t="shared" si="3"/>
        <v>42990391.909159996</v>
      </c>
      <c r="F65" s="196">
        <v>14961578.721599991</v>
      </c>
      <c r="G65" s="196">
        <f t="shared" si="4"/>
        <v>28028813.187560007</v>
      </c>
      <c r="H65" s="196">
        <f t="shared" si="5"/>
        <v>4338750.9120499995</v>
      </c>
      <c r="I65" s="196">
        <v>2339157.1999999997</v>
      </c>
      <c r="J65" s="259">
        <v>1999593.7120499995</v>
      </c>
      <c r="K65" s="196">
        <v>23690062.275510009</v>
      </c>
      <c r="L65" s="25">
        <f t="shared" si="13"/>
        <v>0.77519809275767926</v>
      </c>
      <c r="M65" s="25">
        <f t="shared" si="14"/>
        <v>0.12119778492910792</v>
      </c>
      <c r="N65" s="26">
        <f t="shared" si="15"/>
        <v>0.89639587768678719</v>
      </c>
      <c r="P65" s="261">
        <v>61</v>
      </c>
      <c r="Q65" s="210" t="s">
        <v>16</v>
      </c>
      <c r="R65" s="196">
        <v>51712628.338299975</v>
      </c>
      <c r="S65" s="196">
        <v>44072072.180399984</v>
      </c>
      <c r="T65" s="196">
        <v>14265286.547109999</v>
      </c>
      <c r="U65" s="196">
        <v>29806785.633289989</v>
      </c>
      <c r="V65" s="196">
        <v>4625606.259010002</v>
      </c>
      <c r="W65" s="196">
        <v>2559288.3000000003</v>
      </c>
      <c r="X65" s="259">
        <v>2066317.9590100015</v>
      </c>
      <c r="Y65" s="196">
        <v>25181179.374279987</v>
      </c>
      <c r="Z65" s="25">
        <v>0.75514093979129115</v>
      </c>
      <c r="AA65" s="25">
        <v>0.13547736077200537</v>
      </c>
      <c r="AB65" s="26">
        <v>0.89061830056329661</v>
      </c>
      <c r="AD65" s="84" t="str">
        <f t="shared" si="6"/>
        <v>八尾市</v>
      </c>
      <c r="AE65" s="195">
        <f t="shared" si="16"/>
        <v>0.10273047670505593</v>
      </c>
      <c r="AF65" s="195">
        <f t="shared" si="7"/>
        <v>0.11928262078472979</v>
      </c>
      <c r="AG65" s="240">
        <f t="shared" si="8"/>
        <v>-1.6</v>
      </c>
      <c r="AI65" s="195">
        <f t="shared" si="9"/>
        <v>0.119075048149572</v>
      </c>
      <c r="AJ65" s="195">
        <f t="shared" si="10"/>
        <v>0.13409247347655956</v>
      </c>
      <c r="AK65" s="240">
        <f t="shared" si="11"/>
        <v>-1.5000000000000013</v>
      </c>
      <c r="AL65" s="241">
        <v>0</v>
      </c>
    </row>
    <row r="66" spans="2:38" s="97" customFormat="1" ht="13.5" customHeight="1">
      <c r="B66" s="209">
        <v>62</v>
      </c>
      <c r="C66" s="210" t="s">
        <v>17</v>
      </c>
      <c r="D66" s="196">
        <v>71313149.544399992</v>
      </c>
      <c r="E66" s="196">
        <f t="shared" si="3"/>
        <v>61031647.153329983</v>
      </c>
      <c r="F66" s="196">
        <v>21425567.846999984</v>
      </c>
      <c r="G66" s="196">
        <f t="shared" si="4"/>
        <v>39606079.306329995</v>
      </c>
      <c r="H66" s="196">
        <f t="shared" si="5"/>
        <v>5566351.0801599994</v>
      </c>
      <c r="I66" s="196">
        <v>3161941.4899999993</v>
      </c>
      <c r="J66" s="259">
        <v>2404409.5901600001</v>
      </c>
      <c r="K66" s="196">
        <v>34039728.226169996</v>
      </c>
      <c r="L66" s="25">
        <f t="shared" si="13"/>
        <v>0.79377712658439448</v>
      </c>
      <c r="M66" s="25">
        <f t="shared" si="14"/>
        <v>0.11714400515697941</v>
      </c>
      <c r="N66" s="26">
        <f t="shared" si="15"/>
        <v>0.9109211317413739</v>
      </c>
      <c r="P66" s="261">
        <v>62</v>
      </c>
      <c r="Q66" s="210" t="s">
        <v>17</v>
      </c>
      <c r="R66" s="196">
        <v>69458512.473509982</v>
      </c>
      <c r="S66" s="196">
        <v>59420861.221009985</v>
      </c>
      <c r="T66" s="196">
        <v>19967193.359399986</v>
      </c>
      <c r="U66" s="196">
        <v>39453667.861609995</v>
      </c>
      <c r="V66" s="196">
        <v>6006838.9926500004</v>
      </c>
      <c r="W66" s="196">
        <v>3523715.75</v>
      </c>
      <c r="X66" s="259">
        <v>2483123.2426500008</v>
      </c>
      <c r="Y66" s="196">
        <v>33446828.868959997</v>
      </c>
      <c r="Z66" s="25">
        <v>0.76873675557057231</v>
      </c>
      <c r="AA66" s="25">
        <v>0.13566302306241229</v>
      </c>
      <c r="AB66" s="26">
        <v>0.9043997786329846</v>
      </c>
      <c r="AD66" s="84" t="str">
        <f t="shared" si="6"/>
        <v>西成区</v>
      </c>
      <c r="AE66" s="195">
        <f t="shared" si="16"/>
        <v>0.10232844404051333</v>
      </c>
      <c r="AF66" s="195">
        <f t="shared" si="7"/>
        <v>0.11766865708074645</v>
      </c>
      <c r="AG66" s="240">
        <f t="shared" si="8"/>
        <v>-1.6</v>
      </c>
      <c r="AI66" s="195">
        <f t="shared" si="9"/>
        <v>0.119075048149572</v>
      </c>
      <c r="AJ66" s="195">
        <f t="shared" si="10"/>
        <v>0.13409247347655956</v>
      </c>
      <c r="AK66" s="240">
        <f t="shared" si="11"/>
        <v>-1.5000000000000013</v>
      </c>
      <c r="AL66" s="241">
        <v>0</v>
      </c>
    </row>
    <row r="67" spans="2:38" s="97" customFormat="1" ht="13.5" customHeight="1">
      <c r="B67" s="209">
        <v>63</v>
      </c>
      <c r="C67" s="210" t="s">
        <v>26</v>
      </c>
      <c r="D67" s="196">
        <v>50221041.084599994</v>
      </c>
      <c r="E67" s="196">
        <f t="shared" si="3"/>
        <v>42047573.552149996</v>
      </c>
      <c r="F67" s="196">
        <v>14516800.350960001</v>
      </c>
      <c r="G67" s="196">
        <f t="shared" si="4"/>
        <v>27530773.201189991</v>
      </c>
      <c r="H67" s="196">
        <f t="shared" si="5"/>
        <v>5407348.0254100002</v>
      </c>
      <c r="I67" s="196">
        <v>2846886.75</v>
      </c>
      <c r="J67" s="259">
        <v>2560461.2754099998</v>
      </c>
      <c r="K67" s="196">
        <v>22123425.175779991</v>
      </c>
      <c r="L67" s="25">
        <f t="shared" si="13"/>
        <v>0.72860330473029888</v>
      </c>
      <c r="M67" s="25">
        <f t="shared" si="14"/>
        <v>0.14288624518458223</v>
      </c>
      <c r="N67" s="26">
        <f t="shared" si="15"/>
        <v>0.87148954991488103</v>
      </c>
      <c r="P67" s="261">
        <v>63</v>
      </c>
      <c r="Q67" s="210" t="s">
        <v>26</v>
      </c>
      <c r="R67" s="196">
        <v>47194771.411500037</v>
      </c>
      <c r="S67" s="196">
        <v>39386413.078450002</v>
      </c>
      <c r="T67" s="196">
        <v>13768321.910570012</v>
      </c>
      <c r="U67" s="196">
        <v>25618091.167879991</v>
      </c>
      <c r="V67" s="196">
        <v>5374455.9326000009</v>
      </c>
      <c r="W67" s="196">
        <v>2897095.0799999996</v>
      </c>
      <c r="X67" s="259">
        <v>2477360.8526000017</v>
      </c>
      <c r="Y67" s="196">
        <v>20243635.235279988</v>
      </c>
      <c r="Z67" s="25">
        <v>0.71924367630283281</v>
      </c>
      <c r="AA67" s="25">
        <v>0.15134141469617793</v>
      </c>
      <c r="AB67" s="26">
        <v>0.87058509099901071</v>
      </c>
      <c r="AD67" s="84" t="str">
        <f t="shared" si="6"/>
        <v>平野区</v>
      </c>
      <c r="AE67" s="195">
        <f t="shared" si="16"/>
        <v>0.10231628849086137</v>
      </c>
      <c r="AF67" s="195">
        <f t="shared" si="7"/>
        <v>0.12409251009182999</v>
      </c>
      <c r="AG67" s="240">
        <f t="shared" si="8"/>
        <v>-2.2000000000000006</v>
      </c>
      <c r="AI67" s="195">
        <f t="shared" si="9"/>
        <v>0.119075048149572</v>
      </c>
      <c r="AJ67" s="195">
        <f t="shared" si="10"/>
        <v>0.13409247347655956</v>
      </c>
      <c r="AK67" s="240">
        <f t="shared" si="11"/>
        <v>-1.5000000000000013</v>
      </c>
      <c r="AL67" s="241">
        <v>0</v>
      </c>
    </row>
    <row r="68" spans="2:38" s="97" customFormat="1" ht="13.5" customHeight="1">
      <c r="B68" s="209">
        <v>64</v>
      </c>
      <c r="C68" s="210" t="s">
        <v>45</v>
      </c>
      <c r="D68" s="196">
        <v>50699680.151000023</v>
      </c>
      <c r="E68" s="196">
        <f t="shared" si="3"/>
        <v>41123974.445</v>
      </c>
      <c r="F68" s="196">
        <v>15972099.490599999</v>
      </c>
      <c r="G68" s="196">
        <f t="shared" si="4"/>
        <v>25151874.954400003</v>
      </c>
      <c r="H68" s="196">
        <f t="shared" si="5"/>
        <v>5513574.0063999984</v>
      </c>
      <c r="I68" s="196">
        <v>3153795.75</v>
      </c>
      <c r="J68" s="259">
        <v>2359778.2563999989</v>
      </c>
      <c r="K68" s="196">
        <v>19638300.948000003</v>
      </c>
      <c r="L68" s="25">
        <f t="shared" si="13"/>
        <v>0.74338370136873544</v>
      </c>
      <c r="M68" s="25">
        <f t="shared" si="14"/>
        <v>0.14678598510958282</v>
      </c>
      <c r="N68" s="26">
        <f t="shared" si="15"/>
        <v>0.89016968647831818</v>
      </c>
      <c r="P68" s="261">
        <v>64</v>
      </c>
      <c r="Q68" s="210" t="s">
        <v>45</v>
      </c>
      <c r="R68" s="196">
        <v>49726697.348400056</v>
      </c>
      <c r="S68" s="196">
        <v>40738763.626399964</v>
      </c>
      <c r="T68" s="196">
        <v>15100950.686799999</v>
      </c>
      <c r="U68" s="196">
        <v>25637812.939599965</v>
      </c>
      <c r="V68" s="196">
        <v>5870262.9499999993</v>
      </c>
      <c r="W68" s="196">
        <v>3444082.5</v>
      </c>
      <c r="X68" s="259">
        <v>2426180.4499999988</v>
      </c>
      <c r="Y68" s="196">
        <v>19767549.989599966</v>
      </c>
      <c r="Z68" s="25">
        <v>0.72007996047978162</v>
      </c>
      <c r="AA68" s="25">
        <v>0.16422905033766722</v>
      </c>
      <c r="AB68" s="26">
        <v>0.88430901081744873</v>
      </c>
      <c r="AD68" s="84" t="str">
        <f t="shared" si="6"/>
        <v>高槻市</v>
      </c>
      <c r="AE68" s="195">
        <f t="shared" si="16"/>
        <v>9.554612423906568E-2</v>
      </c>
      <c r="AF68" s="195">
        <f t="shared" si="7"/>
        <v>0.1082704778943134</v>
      </c>
      <c r="AG68" s="240">
        <f t="shared" si="8"/>
        <v>-1.1999999999999997</v>
      </c>
      <c r="AI68" s="195">
        <f t="shared" si="9"/>
        <v>0.119075048149572</v>
      </c>
      <c r="AJ68" s="195">
        <f t="shared" si="10"/>
        <v>0.13409247347655956</v>
      </c>
      <c r="AK68" s="240">
        <f t="shared" si="11"/>
        <v>-1.5000000000000013</v>
      </c>
      <c r="AL68" s="241">
        <v>0</v>
      </c>
    </row>
    <row r="69" spans="2:38" s="97" customFormat="1" ht="13.5" customHeight="1">
      <c r="B69" s="209">
        <v>65</v>
      </c>
      <c r="C69" s="210" t="s">
        <v>10</v>
      </c>
      <c r="D69" s="196">
        <v>25371557.841969997</v>
      </c>
      <c r="E69" s="196">
        <f t="shared" si="3"/>
        <v>21183592.461970005</v>
      </c>
      <c r="F69" s="196">
        <v>7494347.5100000054</v>
      </c>
      <c r="G69" s="196">
        <f t="shared" si="4"/>
        <v>13689244.95197</v>
      </c>
      <c r="H69" s="196">
        <f t="shared" si="5"/>
        <v>2222102.3329800004</v>
      </c>
      <c r="I69" s="196">
        <v>1228047.2999999996</v>
      </c>
      <c r="J69" s="259">
        <v>994055.0329800006</v>
      </c>
      <c r="K69" s="196">
        <v>11467142.61899</v>
      </c>
      <c r="L69" s="27">
        <f t="shared" ref="L69:L78" si="17">IFERROR(F69/(F69+H69),"-")</f>
        <v>0.77130511978246497</v>
      </c>
      <c r="M69" s="27">
        <f t="shared" ref="M69:M78" si="18">IFERROR(I69/(F69+H69),"-")</f>
        <v>0.12638847725717908</v>
      </c>
      <c r="N69" s="28">
        <f t="shared" ref="N69:N78" si="19">IFERROR((F69+I69)/(F69+H69),"-")</f>
        <v>0.89769359703964391</v>
      </c>
      <c r="P69" s="261">
        <v>65</v>
      </c>
      <c r="Q69" s="210" t="s">
        <v>10</v>
      </c>
      <c r="R69" s="196">
        <v>24952862.622789986</v>
      </c>
      <c r="S69" s="196">
        <v>21156971.022389997</v>
      </c>
      <c r="T69" s="196">
        <v>7202795.2404900016</v>
      </c>
      <c r="U69" s="196">
        <v>13954175.781899996</v>
      </c>
      <c r="V69" s="196">
        <v>2289949.0752200009</v>
      </c>
      <c r="W69" s="196">
        <v>1307109.9999999998</v>
      </c>
      <c r="X69" s="259">
        <v>982839.07522000128</v>
      </c>
      <c r="Y69" s="196">
        <v>11664226.706679996</v>
      </c>
      <c r="Z69" s="27">
        <v>0.75876848685050402</v>
      </c>
      <c r="AA69" s="27">
        <v>0.13769569226011913</v>
      </c>
      <c r="AB69" s="28">
        <v>0.89646417911062304</v>
      </c>
      <c r="AD69" s="84" t="str">
        <f t="shared" si="6"/>
        <v>淀川区</v>
      </c>
      <c r="AE69" s="195">
        <f t="shared" ref="AE69" si="20">LARGE(M$5:M$78,ROW(A65))</f>
        <v>9.5140220903105685E-2</v>
      </c>
      <c r="AF69" s="195">
        <f t="shared" si="7"/>
        <v>0.11015506451559488</v>
      </c>
      <c r="AG69" s="240">
        <f t="shared" si="8"/>
        <v>-1.5</v>
      </c>
      <c r="AI69" s="195">
        <f t="shared" si="9"/>
        <v>0.119075048149572</v>
      </c>
      <c r="AJ69" s="195">
        <f t="shared" si="10"/>
        <v>0.13409247347655956</v>
      </c>
      <c r="AK69" s="240">
        <f t="shared" si="11"/>
        <v>-1.5000000000000013</v>
      </c>
      <c r="AL69" s="241">
        <v>0</v>
      </c>
    </row>
    <row r="70" spans="2:38" s="97" customFormat="1" ht="13.5" customHeight="1">
      <c r="B70" s="209">
        <v>66</v>
      </c>
      <c r="C70" s="210" t="s">
        <v>5</v>
      </c>
      <c r="D70" s="196">
        <v>22316838.593249999</v>
      </c>
      <c r="E70" s="196">
        <f t="shared" ref="E70:E78" si="21">SUM(F70,G70)</f>
        <v>18172203.153850008</v>
      </c>
      <c r="F70" s="196">
        <v>8247519.6141200056</v>
      </c>
      <c r="G70" s="196">
        <f t="shared" ref="G70:G78" si="22">SUM(H70,K70)</f>
        <v>9924683.5397300012</v>
      </c>
      <c r="H70" s="196">
        <f t="shared" ref="H70:H78" si="23">SUM(I70:J70)</f>
        <v>2040860.6330300004</v>
      </c>
      <c r="I70" s="196">
        <v>1087196.7000000002</v>
      </c>
      <c r="J70" s="259">
        <v>953663.93303000019</v>
      </c>
      <c r="K70" s="196">
        <v>7883822.9067000011</v>
      </c>
      <c r="L70" s="25">
        <f t="shared" si="17"/>
        <v>0.80163440852651802</v>
      </c>
      <c r="M70" s="25">
        <f t="shared" si="18"/>
        <v>0.1056722898923925</v>
      </c>
      <c r="N70" s="26">
        <f t="shared" si="19"/>
        <v>0.90730669841891043</v>
      </c>
      <c r="P70" s="261">
        <v>66</v>
      </c>
      <c r="Q70" s="210" t="s">
        <v>5</v>
      </c>
      <c r="R70" s="196">
        <v>21669167.521450002</v>
      </c>
      <c r="S70" s="196">
        <v>17795038.404710002</v>
      </c>
      <c r="T70" s="196">
        <v>7744554.5267699994</v>
      </c>
      <c r="U70" s="196">
        <v>10050483.877940003</v>
      </c>
      <c r="V70" s="196">
        <v>2108162.5759800011</v>
      </c>
      <c r="W70" s="196">
        <v>1177111.5</v>
      </c>
      <c r="X70" s="259">
        <v>931051.0759800009</v>
      </c>
      <c r="Y70" s="196">
        <v>7942321.3019600026</v>
      </c>
      <c r="Z70" s="25">
        <v>0.78603236508317187</v>
      </c>
      <c r="AA70" s="25">
        <v>0.11947074981696729</v>
      </c>
      <c r="AB70" s="26">
        <v>0.90550311490013924</v>
      </c>
      <c r="AD70" s="84" t="str">
        <f t="shared" ref="AD70:AD78" si="24">INDEX($C$5:$C$78,MATCH(AE70,M$5:M$78,0))</f>
        <v>田尻町</v>
      </c>
      <c r="AE70" s="195">
        <f t="shared" ref="AE70:AE78" si="25">LARGE(M$5:M$78,ROW(A66))</f>
        <v>9.4832351959585448E-2</v>
      </c>
      <c r="AF70" s="195">
        <f t="shared" ref="AF70:AF78" si="26">VLOOKUP(AD70,$Q$5:$AB$78,11,FALSE)</f>
        <v>0.11132609723905752</v>
      </c>
      <c r="AG70" s="240">
        <f t="shared" ref="AG70:AG78" si="27">(ROUND(AE70,3)-ROUND(AF70,3))*100</f>
        <v>-1.6</v>
      </c>
      <c r="AI70" s="195">
        <f t="shared" ref="AI70:AI78" si="28">$M$79</f>
        <v>0.119075048149572</v>
      </c>
      <c r="AJ70" s="195">
        <f t="shared" ref="AJ70:AJ77" si="29">$AA$79</f>
        <v>0.13409247347655956</v>
      </c>
      <c r="AK70" s="240">
        <f t="shared" ref="AK70:AK78" si="30">(ROUND(AI70,3)-ROUND(AJ70,3))*100</f>
        <v>-1.5000000000000013</v>
      </c>
      <c r="AL70" s="241">
        <v>0</v>
      </c>
    </row>
    <row r="71" spans="2:38" s="97" customFormat="1" ht="13.5" customHeight="1">
      <c r="B71" s="209">
        <v>67</v>
      </c>
      <c r="C71" s="210" t="s">
        <v>6</v>
      </c>
      <c r="D71" s="196">
        <v>9610678.8626300022</v>
      </c>
      <c r="E71" s="196">
        <f t="shared" si="21"/>
        <v>8096107.8034300022</v>
      </c>
      <c r="F71" s="196">
        <v>3967948.7301400001</v>
      </c>
      <c r="G71" s="196">
        <f t="shared" si="22"/>
        <v>4128159.0732900021</v>
      </c>
      <c r="H71" s="196">
        <f t="shared" si="23"/>
        <v>702764.1464300002</v>
      </c>
      <c r="I71" s="196">
        <v>337780.7</v>
      </c>
      <c r="J71" s="259">
        <v>364983.44643000013</v>
      </c>
      <c r="K71" s="196">
        <v>3425394.9268600019</v>
      </c>
      <c r="L71" s="25">
        <f t="shared" si="17"/>
        <v>0.8495381401080504</v>
      </c>
      <c r="M71" s="25">
        <f t="shared" si="18"/>
        <v>7.2318874854078743E-2</v>
      </c>
      <c r="N71" s="26">
        <f t="shared" si="19"/>
        <v>0.92185701496212913</v>
      </c>
      <c r="P71" s="261">
        <v>67</v>
      </c>
      <c r="Q71" s="210" t="s">
        <v>6</v>
      </c>
      <c r="R71" s="196">
        <v>10011408.172019996</v>
      </c>
      <c r="S71" s="196">
        <v>8542497.4744199999</v>
      </c>
      <c r="T71" s="196">
        <v>3709581.4870999977</v>
      </c>
      <c r="U71" s="196">
        <v>4832915.9873200031</v>
      </c>
      <c r="V71" s="196">
        <v>750557.61768999998</v>
      </c>
      <c r="W71" s="196">
        <v>362582.03</v>
      </c>
      <c r="X71" s="259">
        <v>387975.58769000001</v>
      </c>
      <c r="Y71" s="196">
        <v>4082358.3696300029</v>
      </c>
      <c r="Z71" s="25">
        <v>0.83171878722707704</v>
      </c>
      <c r="AA71" s="25">
        <v>8.129388377384969E-2</v>
      </c>
      <c r="AB71" s="26">
        <v>0.91301267100092676</v>
      </c>
      <c r="AD71" s="84" t="str">
        <f t="shared" si="24"/>
        <v>寝屋川市</v>
      </c>
      <c r="AE71" s="195">
        <f t="shared" si="25"/>
        <v>9.3654714364179673E-2</v>
      </c>
      <c r="AF71" s="195">
        <f t="shared" si="26"/>
        <v>0.10699085676794562</v>
      </c>
      <c r="AG71" s="240">
        <f t="shared" si="27"/>
        <v>-1.2999999999999998</v>
      </c>
      <c r="AI71" s="195">
        <f t="shared" si="28"/>
        <v>0.119075048149572</v>
      </c>
      <c r="AJ71" s="195">
        <f t="shared" si="29"/>
        <v>0.13409247347655956</v>
      </c>
      <c r="AK71" s="240">
        <f t="shared" si="30"/>
        <v>-1.5000000000000013</v>
      </c>
      <c r="AL71" s="241">
        <v>0</v>
      </c>
    </row>
    <row r="72" spans="2:38" s="97" customFormat="1" ht="13.5" customHeight="1">
      <c r="B72" s="209">
        <v>68</v>
      </c>
      <c r="C72" s="210" t="s">
        <v>46</v>
      </c>
      <c r="D72" s="196">
        <v>16374425.985699998</v>
      </c>
      <c r="E72" s="196">
        <f t="shared" si="21"/>
        <v>13790501.992499992</v>
      </c>
      <c r="F72" s="196">
        <v>5430820.713999996</v>
      </c>
      <c r="G72" s="196">
        <f t="shared" si="22"/>
        <v>8359681.2784999963</v>
      </c>
      <c r="H72" s="196">
        <f t="shared" si="23"/>
        <v>1384090.4820000003</v>
      </c>
      <c r="I72" s="196">
        <v>765193</v>
      </c>
      <c r="J72" s="259">
        <v>618897.48200000019</v>
      </c>
      <c r="K72" s="196">
        <v>6975590.7964999964</v>
      </c>
      <c r="L72" s="25">
        <f t="shared" si="17"/>
        <v>0.79690263861216692</v>
      </c>
      <c r="M72" s="25">
        <f t="shared" si="18"/>
        <v>0.11228216744029314</v>
      </c>
      <c r="N72" s="26">
        <f t="shared" si="19"/>
        <v>0.9091848060524601</v>
      </c>
      <c r="P72" s="261">
        <v>68</v>
      </c>
      <c r="Q72" s="210" t="s">
        <v>46</v>
      </c>
      <c r="R72" s="196">
        <v>17735020.94439999</v>
      </c>
      <c r="S72" s="196">
        <v>15259352.076999996</v>
      </c>
      <c r="T72" s="196">
        <v>5301671.601999999</v>
      </c>
      <c r="U72" s="196">
        <v>9957680.4749999978</v>
      </c>
      <c r="V72" s="196">
        <v>1596256.3820000002</v>
      </c>
      <c r="W72" s="196">
        <v>916803</v>
      </c>
      <c r="X72" s="259">
        <v>679453.3820000001</v>
      </c>
      <c r="Y72" s="196">
        <v>8361424.0929999975</v>
      </c>
      <c r="Z72" s="25">
        <v>0.76858900445139811</v>
      </c>
      <c r="AA72" s="25">
        <v>0.13290991180635092</v>
      </c>
      <c r="AB72" s="26">
        <v>0.90149891625774903</v>
      </c>
      <c r="AD72" s="84" t="str">
        <f t="shared" si="24"/>
        <v>岬町</v>
      </c>
      <c r="AE72" s="195">
        <f t="shared" si="25"/>
        <v>9.3607267604462877E-2</v>
      </c>
      <c r="AF72" s="195">
        <f t="shared" si="26"/>
        <v>0.10523637571501347</v>
      </c>
      <c r="AG72" s="240">
        <f t="shared" si="27"/>
        <v>-1.0999999999999996</v>
      </c>
      <c r="AI72" s="195">
        <f t="shared" si="28"/>
        <v>0.119075048149572</v>
      </c>
      <c r="AJ72" s="195">
        <f t="shared" si="29"/>
        <v>0.13409247347655956</v>
      </c>
      <c r="AK72" s="240">
        <f t="shared" si="30"/>
        <v>-1.5000000000000013</v>
      </c>
      <c r="AL72" s="241">
        <v>0</v>
      </c>
    </row>
    <row r="73" spans="2:38" s="97" customFormat="1" ht="13.5" customHeight="1">
      <c r="B73" s="209">
        <v>69</v>
      </c>
      <c r="C73" s="210" t="s">
        <v>47</v>
      </c>
      <c r="D73" s="196">
        <v>40178105.691900037</v>
      </c>
      <c r="E73" s="196">
        <f t="shared" si="21"/>
        <v>32337262.012500003</v>
      </c>
      <c r="F73" s="196">
        <v>13233124.2235</v>
      </c>
      <c r="G73" s="196">
        <f t="shared" si="22"/>
        <v>19104137.789000005</v>
      </c>
      <c r="H73" s="196">
        <f t="shared" si="23"/>
        <v>2920656.4799999991</v>
      </c>
      <c r="I73" s="196">
        <v>1511641.2</v>
      </c>
      <c r="J73" s="259">
        <v>1409015.2799999991</v>
      </c>
      <c r="K73" s="196">
        <v>16183481.309000004</v>
      </c>
      <c r="L73" s="25">
        <f t="shared" si="17"/>
        <v>0.81919672344151684</v>
      </c>
      <c r="M73" s="25">
        <f t="shared" si="18"/>
        <v>9.3578167720976699E-2</v>
      </c>
      <c r="N73" s="26">
        <f t="shared" si="19"/>
        <v>0.91277489116249355</v>
      </c>
      <c r="P73" s="261">
        <v>69</v>
      </c>
      <c r="Q73" s="210" t="s">
        <v>47</v>
      </c>
      <c r="R73" s="196">
        <v>37437327.58539997</v>
      </c>
      <c r="S73" s="196">
        <v>29611126.905399993</v>
      </c>
      <c r="T73" s="196">
        <v>12444169.667399989</v>
      </c>
      <c r="U73" s="196">
        <v>17166957.238000005</v>
      </c>
      <c r="V73" s="196">
        <v>2957364.6869999999</v>
      </c>
      <c r="W73" s="196">
        <v>1614547.2</v>
      </c>
      <c r="X73" s="259">
        <v>1342817.487</v>
      </c>
      <c r="Y73" s="196">
        <v>14209592.551000006</v>
      </c>
      <c r="Z73" s="25">
        <v>0.80798246337351931</v>
      </c>
      <c r="AA73" s="25">
        <v>0.10483028267496917</v>
      </c>
      <c r="AB73" s="26">
        <v>0.91281274604848839</v>
      </c>
      <c r="AD73" s="84" t="str">
        <f t="shared" si="24"/>
        <v>熊取町</v>
      </c>
      <c r="AE73" s="195">
        <f t="shared" si="25"/>
        <v>9.3578167720976699E-2</v>
      </c>
      <c r="AF73" s="195">
        <f t="shared" si="26"/>
        <v>0.10483028267496917</v>
      </c>
      <c r="AG73" s="240">
        <f t="shared" si="27"/>
        <v>-1.0999999999999996</v>
      </c>
      <c r="AI73" s="195">
        <f t="shared" si="28"/>
        <v>0.119075048149572</v>
      </c>
      <c r="AJ73" s="195">
        <f t="shared" si="29"/>
        <v>0.13409247347655956</v>
      </c>
      <c r="AK73" s="240">
        <f t="shared" si="30"/>
        <v>-1.5000000000000013</v>
      </c>
      <c r="AL73" s="241">
        <v>0</v>
      </c>
    </row>
    <row r="74" spans="2:38" s="97" customFormat="1" ht="13.5" customHeight="1">
      <c r="B74" s="209">
        <v>70</v>
      </c>
      <c r="C74" s="210" t="s">
        <v>48</v>
      </c>
      <c r="D74" s="196">
        <v>7350858.9992999993</v>
      </c>
      <c r="E74" s="196">
        <f t="shared" si="21"/>
        <v>6232013.9783000033</v>
      </c>
      <c r="F74" s="196">
        <v>2425930.4840000011</v>
      </c>
      <c r="G74" s="196">
        <f t="shared" si="22"/>
        <v>3806083.4943000018</v>
      </c>
      <c r="H74" s="196">
        <f t="shared" si="23"/>
        <v>496806.26429999998</v>
      </c>
      <c r="I74" s="196">
        <v>277170</v>
      </c>
      <c r="J74" s="259">
        <v>219636.26429999998</v>
      </c>
      <c r="K74" s="196">
        <v>3309277.2300000018</v>
      </c>
      <c r="L74" s="25">
        <f t="shared" si="17"/>
        <v>0.83002018071283179</v>
      </c>
      <c r="M74" s="25">
        <f t="shared" si="18"/>
        <v>9.4832351959585448E-2</v>
      </c>
      <c r="N74" s="26">
        <f t="shared" si="19"/>
        <v>0.92485253267241718</v>
      </c>
      <c r="P74" s="261">
        <v>70</v>
      </c>
      <c r="Q74" s="210" t="s">
        <v>48</v>
      </c>
      <c r="R74" s="196">
        <v>7323318.0979999956</v>
      </c>
      <c r="S74" s="196">
        <v>6042035.1680000015</v>
      </c>
      <c r="T74" s="196">
        <v>2332311.0820000009</v>
      </c>
      <c r="U74" s="196">
        <v>3709724.0860000011</v>
      </c>
      <c r="V74" s="196">
        <v>556944.07000000007</v>
      </c>
      <c r="W74" s="196">
        <v>321649.5</v>
      </c>
      <c r="X74" s="259">
        <v>235294.57000000009</v>
      </c>
      <c r="Y74" s="196">
        <v>3152780.0160000008</v>
      </c>
      <c r="Z74" s="25">
        <v>0.80723610733566675</v>
      </c>
      <c r="AA74" s="25">
        <v>0.11132609723905752</v>
      </c>
      <c r="AB74" s="26">
        <v>0.91856220457472437</v>
      </c>
      <c r="AD74" s="84" t="str">
        <f t="shared" si="24"/>
        <v>東淀川区</v>
      </c>
      <c r="AE74" s="195">
        <f t="shared" si="25"/>
        <v>9.2593833124462815E-2</v>
      </c>
      <c r="AF74" s="195">
        <f t="shared" si="26"/>
        <v>0.10840794404688074</v>
      </c>
      <c r="AG74" s="240">
        <f t="shared" si="27"/>
        <v>-1.5</v>
      </c>
      <c r="AI74" s="195">
        <f t="shared" si="28"/>
        <v>0.119075048149572</v>
      </c>
      <c r="AJ74" s="195">
        <f t="shared" si="29"/>
        <v>0.13409247347655956</v>
      </c>
      <c r="AK74" s="240">
        <f t="shared" si="30"/>
        <v>-1.5000000000000013</v>
      </c>
      <c r="AL74" s="241">
        <v>0</v>
      </c>
    </row>
    <row r="75" spans="2:38" s="97" customFormat="1" ht="13.5" customHeight="1">
      <c r="B75" s="209">
        <v>71</v>
      </c>
      <c r="C75" s="210" t="s">
        <v>49</v>
      </c>
      <c r="D75" s="196">
        <v>20487557.851999976</v>
      </c>
      <c r="E75" s="196">
        <f t="shared" si="21"/>
        <v>17397009.017999999</v>
      </c>
      <c r="F75" s="196">
        <v>6260365.4540000036</v>
      </c>
      <c r="G75" s="196">
        <f t="shared" si="22"/>
        <v>11136643.563999996</v>
      </c>
      <c r="H75" s="196">
        <f t="shared" si="23"/>
        <v>1351650.3460000004</v>
      </c>
      <c r="I75" s="196">
        <v>712540</v>
      </c>
      <c r="J75" s="259">
        <v>639110.34600000037</v>
      </c>
      <c r="K75" s="196">
        <v>9784993.2179999948</v>
      </c>
      <c r="L75" s="27">
        <f t="shared" si="17"/>
        <v>0.82243200992830312</v>
      </c>
      <c r="M75" s="27">
        <f t="shared" si="18"/>
        <v>9.3607267604462877E-2</v>
      </c>
      <c r="N75" s="28">
        <f t="shared" si="19"/>
        <v>0.91603927753276593</v>
      </c>
      <c r="P75" s="261">
        <v>71</v>
      </c>
      <c r="Q75" s="210" t="s">
        <v>49</v>
      </c>
      <c r="R75" s="196">
        <v>18538013.790069994</v>
      </c>
      <c r="S75" s="196">
        <v>15482087.765069997</v>
      </c>
      <c r="T75" s="196">
        <v>6073606.6054000016</v>
      </c>
      <c r="U75" s="196">
        <v>9408481.1596699953</v>
      </c>
      <c r="V75" s="196">
        <v>1463775.2610000002</v>
      </c>
      <c r="W75" s="196">
        <v>793206.75</v>
      </c>
      <c r="X75" s="259">
        <v>670568.51100000017</v>
      </c>
      <c r="Y75" s="196">
        <v>7944705.8986699954</v>
      </c>
      <c r="Z75" s="27">
        <v>0.80579791671094847</v>
      </c>
      <c r="AA75" s="27">
        <v>0.10523637571501347</v>
      </c>
      <c r="AB75" s="28">
        <v>0.9110342924259619</v>
      </c>
      <c r="AD75" s="84" t="str">
        <f t="shared" si="24"/>
        <v>港区</v>
      </c>
      <c r="AE75" s="195">
        <f t="shared" si="25"/>
        <v>9.1696798314067129E-2</v>
      </c>
      <c r="AF75" s="195">
        <f t="shared" si="26"/>
        <v>0.10376569878567304</v>
      </c>
      <c r="AG75" s="240">
        <f t="shared" si="27"/>
        <v>-1.1999999999999997</v>
      </c>
      <c r="AI75" s="195">
        <f t="shared" si="28"/>
        <v>0.119075048149572</v>
      </c>
      <c r="AJ75" s="195">
        <f t="shared" si="29"/>
        <v>0.13409247347655956</v>
      </c>
      <c r="AK75" s="240">
        <f t="shared" si="30"/>
        <v>-1.5000000000000013</v>
      </c>
      <c r="AL75" s="241">
        <v>0</v>
      </c>
    </row>
    <row r="76" spans="2:38" s="97" customFormat="1" ht="13.5" customHeight="1">
      <c r="B76" s="209">
        <v>72</v>
      </c>
      <c r="C76" s="210" t="s">
        <v>27</v>
      </c>
      <c r="D76" s="196">
        <v>11540404.195909994</v>
      </c>
      <c r="E76" s="196">
        <f t="shared" si="21"/>
        <v>9678308.7399099991</v>
      </c>
      <c r="F76" s="196">
        <v>3553392.0018599988</v>
      </c>
      <c r="G76" s="196">
        <f t="shared" si="22"/>
        <v>6124916.7380500007</v>
      </c>
      <c r="H76" s="196">
        <f>SUM(I76:J76)</f>
        <v>1438776.5850000002</v>
      </c>
      <c r="I76" s="196">
        <v>913553.5</v>
      </c>
      <c r="J76" s="259">
        <v>525223.0850000002</v>
      </c>
      <c r="K76" s="196">
        <v>4686140.1530500008</v>
      </c>
      <c r="L76" s="25">
        <f t="shared" si="17"/>
        <v>0.71179326980522306</v>
      </c>
      <c r="M76" s="25">
        <f t="shared" si="18"/>
        <v>0.18299732553195119</v>
      </c>
      <c r="N76" s="26">
        <f t="shared" si="19"/>
        <v>0.8947905953371742</v>
      </c>
      <c r="P76" s="261">
        <v>72</v>
      </c>
      <c r="Q76" s="210" t="s">
        <v>27</v>
      </c>
      <c r="R76" s="196">
        <v>11679243.789730005</v>
      </c>
      <c r="S76" s="196">
        <v>9899209.8587299995</v>
      </c>
      <c r="T76" s="196">
        <v>3311012.3664300004</v>
      </c>
      <c r="U76" s="196">
        <v>6588197.4923</v>
      </c>
      <c r="V76" s="196">
        <v>1407402.7283000001</v>
      </c>
      <c r="W76" s="196">
        <v>902209</v>
      </c>
      <c r="X76" s="259">
        <v>505193.72829999996</v>
      </c>
      <c r="Y76" s="196">
        <v>5180794.7640000004</v>
      </c>
      <c r="Z76" s="25">
        <v>0.70172129835038699</v>
      </c>
      <c r="AA76" s="25">
        <v>0.19121018008942822</v>
      </c>
      <c r="AB76" s="26">
        <v>0.89293147843981524</v>
      </c>
      <c r="AD76" s="84" t="str">
        <f t="shared" si="24"/>
        <v>摂津市</v>
      </c>
      <c r="AE76" s="195">
        <f t="shared" si="25"/>
        <v>8.6584379967218697E-2</v>
      </c>
      <c r="AF76" s="195">
        <f t="shared" si="26"/>
        <v>0.10030339297879297</v>
      </c>
      <c r="AG76" s="240">
        <f t="shared" si="27"/>
        <v>-1.3000000000000012</v>
      </c>
      <c r="AI76" s="195">
        <f t="shared" si="28"/>
        <v>0.119075048149572</v>
      </c>
      <c r="AJ76" s="195">
        <f t="shared" si="29"/>
        <v>0.13409247347655956</v>
      </c>
      <c r="AK76" s="240">
        <f t="shared" si="30"/>
        <v>-1.5000000000000013</v>
      </c>
      <c r="AL76" s="241">
        <v>0</v>
      </c>
    </row>
    <row r="77" spans="2:38" s="97" customFormat="1" ht="13.5" customHeight="1">
      <c r="B77" s="209">
        <v>73</v>
      </c>
      <c r="C77" s="210" t="s">
        <v>28</v>
      </c>
      <c r="D77" s="196">
        <v>13987299.588849997</v>
      </c>
      <c r="E77" s="196">
        <f t="shared" si="21"/>
        <v>11644475.875850001</v>
      </c>
      <c r="F77" s="196">
        <v>4943772.9235600019</v>
      </c>
      <c r="G77" s="196">
        <f t="shared" si="22"/>
        <v>6700702.9522899995</v>
      </c>
      <c r="H77" s="196">
        <f t="shared" si="23"/>
        <v>1419132.0319999999</v>
      </c>
      <c r="I77" s="196">
        <v>761607</v>
      </c>
      <c r="J77" s="259">
        <v>657525.03199999989</v>
      </c>
      <c r="K77" s="196">
        <v>5281570.9202899998</v>
      </c>
      <c r="L77" s="25">
        <f t="shared" si="17"/>
        <v>0.77696790351081058</v>
      </c>
      <c r="M77" s="25">
        <f t="shared" si="18"/>
        <v>0.1196948571948252</v>
      </c>
      <c r="N77" s="26">
        <f t="shared" si="19"/>
        <v>0.89666276070563578</v>
      </c>
      <c r="P77" s="261">
        <v>73</v>
      </c>
      <c r="Q77" s="210" t="s">
        <v>28</v>
      </c>
      <c r="R77" s="196">
        <v>13369541.32785999</v>
      </c>
      <c r="S77" s="196">
        <v>11196174.433359999</v>
      </c>
      <c r="T77" s="196">
        <v>4729903.5233599981</v>
      </c>
      <c r="U77" s="196">
        <v>6466270.910000002</v>
      </c>
      <c r="V77" s="196">
        <v>1510229.4609999997</v>
      </c>
      <c r="W77" s="196">
        <v>843820.39999999991</v>
      </c>
      <c r="X77" s="259">
        <v>666409.06099999975</v>
      </c>
      <c r="Y77" s="196">
        <v>4956041.4490000028</v>
      </c>
      <c r="Z77" s="25">
        <v>0.75798120572347183</v>
      </c>
      <c r="AA77" s="25">
        <v>0.13522474634994402</v>
      </c>
      <c r="AB77" s="26">
        <v>0.8932059520734158</v>
      </c>
      <c r="AD77" s="84" t="str">
        <f t="shared" si="24"/>
        <v>西淀川区</v>
      </c>
      <c r="AE77" s="195">
        <f t="shared" si="25"/>
        <v>7.7410844815564789E-2</v>
      </c>
      <c r="AF77" s="195">
        <f t="shared" si="26"/>
        <v>8.9262171868051049E-2</v>
      </c>
      <c r="AG77" s="240">
        <f t="shared" si="27"/>
        <v>-1.1999999999999997</v>
      </c>
      <c r="AI77" s="195">
        <f t="shared" si="28"/>
        <v>0.119075048149572</v>
      </c>
      <c r="AJ77" s="195">
        <f t="shared" si="29"/>
        <v>0.13409247347655956</v>
      </c>
      <c r="AK77" s="240">
        <f t="shared" si="30"/>
        <v>-1.5000000000000013</v>
      </c>
      <c r="AL77" s="241">
        <v>0</v>
      </c>
    </row>
    <row r="78" spans="2:38" s="97" customFormat="1" ht="13.5" customHeight="1" thickBot="1">
      <c r="B78" s="209">
        <v>74</v>
      </c>
      <c r="C78" s="210" t="s">
        <v>29</v>
      </c>
      <c r="D78" s="196">
        <v>6081139.2356600016</v>
      </c>
      <c r="E78" s="196">
        <f t="shared" si="21"/>
        <v>4945333.4496600013</v>
      </c>
      <c r="F78" s="196">
        <v>1950927.9843299985</v>
      </c>
      <c r="G78" s="196">
        <f t="shared" si="22"/>
        <v>2994405.4653300028</v>
      </c>
      <c r="H78" s="196">
        <f t="shared" si="23"/>
        <v>993882.14433000027</v>
      </c>
      <c r="I78" s="196">
        <v>624618.5</v>
      </c>
      <c r="J78" s="259">
        <v>369263.64433000021</v>
      </c>
      <c r="K78" s="196">
        <v>2000523.3210000026</v>
      </c>
      <c r="L78" s="25">
        <f t="shared" si="17"/>
        <v>0.66249703685233696</v>
      </c>
      <c r="M78" s="25">
        <f t="shared" si="18"/>
        <v>0.21210824219903959</v>
      </c>
      <c r="N78" s="26">
        <f t="shared" si="19"/>
        <v>0.87460527905137653</v>
      </c>
      <c r="P78" s="269">
        <v>74</v>
      </c>
      <c r="Q78" s="270" t="s">
        <v>29</v>
      </c>
      <c r="R78" s="268">
        <v>5719257.3679500045</v>
      </c>
      <c r="S78" s="268">
        <v>4609326.9700000007</v>
      </c>
      <c r="T78" s="268">
        <v>1809351.1430000006</v>
      </c>
      <c r="U78" s="268">
        <v>2799975.8270000005</v>
      </c>
      <c r="V78" s="268">
        <v>963726.076</v>
      </c>
      <c r="W78" s="268">
        <v>594774.5</v>
      </c>
      <c r="X78" s="197">
        <v>368951.576</v>
      </c>
      <c r="Y78" s="268">
        <v>1836249.7510000006</v>
      </c>
      <c r="Z78" s="27">
        <v>0.65247052285564222</v>
      </c>
      <c r="AA78" s="27">
        <v>0.21448176629372104</v>
      </c>
      <c r="AB78" s="28">
        <v>0.86695228914936329</v>
      </c>
      <c r="AD78" s="84" t="str">
        <f t="shared" si="24"/>
        <v>能勢町</v>
      </c>
      <c r="AE78" s="195">
        <f t="shared" si="25"/>
        <v>7.2318874854078743E-2</v>
      </c>
      <c r="AF78" s="195">
        <f t="shared" si="26"/>
        <v>8.129388377384969E-2</v>
      </c>
      <c r="AG78" s="240">
        <f t="shared" si="27"/>
        <v>-0.9000000000000008</v>
      </c>
      <c r="AI78" s="195">
        <f t="shared" si="28"/>
        <v>0.119075048149572</v>
      </c>
      <c r="AJ78" s="195">
        <f>$AA$79</f>
        <v>0.13409247347655956</v>
      </c>
      <c r="AK78" s="240">
        <f t="shared" si="30"/>
        <v>-1.5000000000000013</v>
      </c>
      <c r="AL78" s="241">
        <v>999</v>
      </c>
    </row>
    <row r="79" spans="2:38" s="97" customFormat="1" ht="13.5" customHeight="1" thickTop="1">
      <c r="B79" s="328" t="s">
        <v>0</v>
      </c>
      <c r="C79" s="329"/>
      <c r="D79" s="199">
        <f>'ポテンシャル(数量)'!E3</f>
        <v>7367665362.8063202</v>
      </c>
      <c r="E79" s="199">
        <f>'ポテンシャル(数量)'!E4</f>
        <v>6196846609.6133909</v>
      </c>
      <c r="F79" s="199">
        <f>'ポテンシャル(数量)'!D8</f>
        <v>2284602030.6002297</v>
      </c>
      <c r="G79" s="199">
        <f>'ポテンシャル(数量)'!D11</f>
        <v>3912244579.0131602</v>
      </c>
      <c r="H79" s="199">
        <f>'ポテンシャル(数量)'!H12</f>
        <v>632808289.88469994</v>
      </c>
      <c r="I79" s="199">
        <f>'ポテンシャル(数量)'!K11</f>
        <v>347390774.38380003</v>
      </c>
      <c r="J79" s="200">
        <f>'ポテンシャル(数量)'!K14</f>
        <v>285417515.50090003</v>
      </c>
      <c r="K79" s="208">
        <f>'ポテンシャル(数量)'!H17</f>
        <v>3279436289.1284599</v>
      </c>
      <c r="L79" s="30">
        <f>'ポテンシャル(数量)'!O19</f>
        <v>0.7830924620231291</v>
      </c>
      <c r="M79" s="29">
        <f>'ポテンシャル(数量)'!S11</f>
        <v>0.119075048149572</v>
      </c>
      <c r="N79" s="30">
        <f>'ポテンシャル(数量)'!R19</f>
        <v>0.90216751017270069</v>
      </c>
      <c r="P79" s="432" t="s">
        <v>0</v>
      </c>
      <c r="Q79" s="433"/>
      <c r="R79" s="265">
        <v>7170014074.3992195</v>
      </c>
      <c r="S79" s="265">
        <v>6036666398.3248005</v>
      </c>
      <c r="T79" s="265">
        <v>2169620777.9166002</v>
      </c>
      <c r="U79" s="265">
        <v>3867045620.4081993</v>
      </c>
      <c r="V79" s="265">
        <v>671998710.30627012</v>
      </c>
      <c r="W79" s="265">
        <v>381039785.85499996</v>
      </c>
      <c r="X79" s="266">
        <v>290958924.45126998</v>
      </c>
      <c r="Y79" s="267">
        <v>3195046910.1019301</v>
      </c>
      <c r="Z79" s="34">
        <v>0.76351558922953</v>
      </c>
      <c r="AA79" s="33">
        <v>0.13409247347655956</v>
      </c>
      <c r="AB79" s="34">
        <v>0.89760806270608962</v>
      </c>
    </row>
    <row r="80" spans="2:38" s="97" customFormat="1">
      <c r="H80" s="98"/>
      <c r="V80" s="98"/>
    </row>
    <row r="81" spans="8:22" s="97" customFormat="1">
      <c r="H81" s="98"/>
      <c r="V81" s="98"/>
    </row>
  </sheetData>
  <mergeCells count="27">
    <mergeCell ref="B79:C79"/>
    <mergeCell ref="H3:H4"/>
    <mergeCell ref="K3:K4"/>
    <mergeCell ref="L3:L4"/>
    <mergeCell ref="M3:M4"/>
    <mergeCell ref="B3:B4"/>
    <mergeCell ref="C3:C4"/>
    <mergeCell ref="D3:D4"/>
    <mergeCell ref="E3:E4"/>
    <mergeCell ref="F3:F4"/>
    <mergeCell ref="G3:G4"/>
    <mergeCell ref="AL3:AL4"/>
    <mergeCell ref="P3:P4"/>
    <mergeCell ref="Q3:Q4"/>
    <mergeCell ref="P79:Q79"/>
    <mergeCell ref="N3:N4"/>
    <mergeCell ref="R3:R4"/>
    <mergeCell ref="S3:S4"/>
    <mergeCell ref="T3:T4"/>
    <mergeCell ref="U3:U4"/>
    <mergeCell ref="AD3:AG3"/>
    <mergeCell ref="V3:V4"/>
    <mergeCell ref="AI3:AK3"/>
    <mergeCell ref="Y3:Y4"/>
    <mergeCell ref="Z3:Z4"/>
    <mergeCell ref="AA3:AA4"/>
    <mergeCell ref="AB3:AB4"/>
  </mergeCells>
  <phoneticPr fontId="3"/>
  <pageMargins left="0.70866141732283472" right="0.70866141732283472" top="0.74803149606299213" bottom="0.74803149606299213" header="0.31496062992125984" footer="0.31496062992125984"/>
  <pageSetup paperSize="8" scale="70" fitToHeight="0" orientation="landscape" r:id="rId1"/>
  <headerFooter>
    <oddHeader>&amp;R&amp;"ＭＳ 明朝,標準"&amp;12 2-14.①ジェネリック医薬品分析(医科･調剤)</oddHeader>
  </headerFooter>
  <ignoredErrors>
    <ignoredError sqref="E5:E78 G5 L5:N5 G6 L6:N6 G7 L7:N7 G8 L8:N8 G9 L9:N9 G10 L10:N10 G11 L11:N11 G12 L12:N12 G13 L13:N13 G14 L14:N14 G15 L15:N15 G16 L16:N16 G17 L17:N17 G18 L18:N18 G19 L19:N19 G20 L20:N20 G21 L21:N21 G22 L22:N22 G23 L23:N23 G24 L24:N24 G25 L25:N25 G26 L26:N26 G27 L27:N27 G28 L28:N28 G29 L29:N29 G30 L30:N30 G31 L31:N31 G32 L32:N32 G33 L33:N33 G34 L34:N34 G35 L35:N35 G36 L36:N36 G37 L37:N37 G38 L38:N38 G39 L39:N39 G40 L40:N40 G41 L41:N41 G42 L42:N42 G43 L43:N43 G44 L44:N44 G45 L45:N45 G46 L46:N46 G47 L47:N47 G48 L48:N48 G49 L49:N49 G50 L50:N50 G51 L51:N51 G52 L52:N52 G53 L53:N53 G54 L54:N54 G55 L55:N55 G56 L56:N56 G57 L57:N57 G58 L58:N58 G59 L59:N59 G60 L60:N60 G61 L61:N61 G62 L62:N62 G63 L63:N63 G64 L64:N64 G65 L65:N65 G66 L66:N66 G67 L67:N67 G68 L68:N68 G69 L69:N69 G70 L70:N70 G71 L71:N71 G72 L72:N72 G73 L73:N73 G74 L74:N74 G75 L75:N75 G76 L76:N76 G77 L77:N77 G78 L78:N78" emptyCellReference="1"/>
    <ignoredError sqref="AD5:AD78 AF6:AF78 AF5" evalError="1"/>
    <ignoredError sqref="AE5:AE78" evalError="1" emptyCellReference="1"/>
    <ignoredError sqref="H5:H78" formulaRange="1"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dimension ref="B1:J80"/>
  <sheetViews>
    <sheetView showGridLines="0" zoomScaleNormal="100" zoomScaleSheetLayoutView="33"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35" t="s">
        <v>201</v>
      </c>
      <c r="J1" s="19" t="s">
        <v>212</v>
      </c>
    </row>
    <row r="2" spans="2:10" ht="16.5" customHeight="1">
      <c r="B2" s="19" t="s">
        <v>196</v>
      </c>
      <c r="J2" s="19" t="s">
        <v>198</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67D4-9DC5-40DB-87F8-B3099C593B43}">
  <sheetPr codeName="Sheet4"/>
  <dimension ref="B1:J20"/>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0" width="15.625" style="6" customWidth="1"/>
    <col min="11" max="16384" width="7.625" style="6"/>
  </cols>
  <sheetData>
    <row r="1" spans="2:10" ht="16.5" customHeight="1">
      <c r="B1" s="4" t="s">
        <v>185</v>
      </c>
      <c r="G1" s="4"/>
      <c r="H1" s="4"/>
      <c r="I1" s="4"/>
      <c r="J1" s="4"/>
    </row>
    <row r="2" spans="2:10" s="4" customFormat="1" ht="16.5" customHeight="1" thickBot="1">
      <c r="B2" s="4" t="s">
        <v>188</v>
      </c>
    </row>
    <row r="3" spans="2:10" s="4" customFormat="1" ht="15.75" customHeight="1">
      <c r="B3" s="279"/>
      <c r="C3" s="280"/>
      <c r="D3" s="280"/>
      <c r="E3" s="280"/>
      <c r="F3" s="280"/>
      <c r="G3" s="299" t="s">
        <v>181</v>
      </c>
      <c r="H3" s="300"/>
      <c r="I3" s="285" t="s">
        <v>180</v>
      </c>
      <c r="J3" s="286"/>
    </row>
    <row r="4" spans="2:10" s="4" customFormat="1" ht="15.75" customHeight="1">
      <c r="B4" s="282"/>
      <c r="C4" s="283"/>
      <c r="D4" s="283"/>
      <c r="E4" s="283"/>
      <c r="F4" s="283"/>
      <c r="G4" s="252" t="s">
        <v>174</v>
      </c>
      <c r="H4" s="251" t="s">
        <v>175</v>
      </c>
      <c r="I4" s="65" t="s">
        <v>179</v>
      </c>
      <c r="J4" s="207" t="s">
        <v>158</v>
      </c>
    </row>
    <row r="5" spans="2:10" ht="15.75" customHeight="1">
      <c r="B5" s="66" t="s">
        <v>58</v>
      </c>
      <c r="C5" s="287" t="s">
        <v>123</v>
      </c>
      <c r="D5" s="288"/>
      <c r="E5" s="288"/>
      <c r="F5" s="288"/>
      <c r="G5" s="216">
        <v>128339976739.86722</v>
      </c>
      <c r="H5" s="243">
        <v>146822984455.85413</v>
      </c>
      <c r="I5" s="217">
        <f>'年齢階層別_普及率(金額)'!N5</f>
        <v>275162961195.7215</v>
      </c>
      <c r="J5" s="67"/>
    </row>
    <row r="6" spans="2:10" ht="15.75" customHeight="1">
      <c r="B6" s="68" t="s">
        <v>59</v>
      </c>
      <c r="C6" s="290" t="s">
        <v>124</v>
      </c>
      <c r="D6" s="291"/>
      <c r="E6" s="291"/>
      <c r="F6" s="291"/>
      <c r="G6" s="218">
        <v>116234055524.84198</v>
      </c>
      <c r="H6" s="244">
        <v>132476256195.07309</v>
      </c>
      <c r="I6" s="73">
        <f>'年齢階層別_普及率(金額)'!N6</f>
        <v>248710311719.9151</v>
      </c>
      <c r="J6" s="219">
        <f>'年齢階層別_普及率(金額)'!O6</f>
        <v>1</v>
      </c>
    </row>
    <row r="7" spans="2:10" ht="15.75" customHeight="1">
      <c r="B7" s="69" t="s">
        <v>60</v>
      </c>
      <c r="C7" s="276" t="s">
        <v>61</v>
      </c>
      <c r="D7" s="277"/>
      <c r="E7" s="277"/>
      <c r="F7" s="277"/>
      <c r="G7" s="218">
        <v>17721162126.200211</v>
      </c>
      <c r="H7" s="244">
        <v>23131157457.613407</v>
      </c>
      <c r="I7" s="73">
        <f>'年齢階層別_普及率(金額)'!N7</f>
        <v>40852319583.81353</v>
      </c>
      <c r="J7" s="219">
        <f>'年齢階層別_普及率(金額)'!O7</f>
        <v>0.16425663777792748</v>
      </c>
    </row>
    <row r="8" spans="2:10" ht="15.75" customHeight="1">
      <c r="B8" s="70" t="s">
        <v>62</v>
      </c>
      <c r="C8" s="276" t="s">
        <v>63</v>
      </c>
      <c r="D8" s="277"/>
      <c r="E8" s="277"/>
      <c r="F8" s="277"/>
      <c r="G8" s="218">
        <v>98512893398.641693</v>
      </c>
      <c r="H8" s="244">
        <v>109345098737.45956</v>
      </c>
      <c r="I8" s="73">
        <f>'年齢階層別_普及率(金額)'!N8</f>
        <v>207857992136.10144</v>
      </c>
      <c r="J8" s="219">
        <f>'年齢階層別_普及率(金額)'!O8</f>
        <v>0.83574336222207202</v>
      </c>
    </row>
    <row r="9" spans="2:10" ht="15.75" customHeight="1">
      <c r="B9" s="69" t="s">
        <v>64</v>
      </c>
      <c r="C9" s="276" t="s">
        <v>65</v>
      </c>
      <c r="D9" s="277"/>
      <c r="E9" s="277"/>
      <c r="F9" s="277"/>
      <c r="G9" s="220">
        <v>14607786534.051241</v>
      </c>
      <c r="H9" s="245">
        <v>22986449477.662064</v>
      </c>
      <c r="I9" s="221">
        <f>'年齢階層別_普及率(金額)'!N9</f>
        <v>37594236011.713272</v>
      </c>
      <c r="J9" s="222">
        <f>'年齢階層別_普及率(金額)'!O9</f>
        <v>0.15115672426984045</v>
      </c>
    </row>
    <row r="10" spans="2:10" ht="15.75" customHeight="1">
      <c r="B10" s="71" t="s">
        <v>66</v>
      </c>
      <c r="C10" s="293" t="s">
        <v>176</v>
      </c>
      <c r="D10" s="294"/>
      <c r="E10" s="294"/>
      <c r="F10" s="294"/>
      <c r="G10" s="223">
        <v>4214649482.90592</v>
      </c>
      <c r="H10" s="246">
        <v>7009478466.0002003</v>
      </c>
      <c r="I10" s="224">
        <f>'年齢階層別_普及率(金額)'!N10</f>
        <v>11224127948.90612</v>
      </c>
      <c r="J10" s="225">
        <f>'年齢階層別_普及率(金額)'!O10</f>
        <v>4.5129322830595626E-2</v>
      </c>
    </row>
    <row r="11" spans="2:10" ht="15.75" customHeight="1">
      <c r="B11" s="72" t="s">
        <v>67</v>
      </c>
      <c r="C11" s="296" t="s">
        <v>68</v>
      </c>
      <c r="D11" s="297"/>
      <c r="E11" s="297"/>
      <c r="F11" s="297"/>
      <c r="G11" s="226">
        <v>10393137051.145319</v>
      </c>
      <c r="H11" s="247">
        <v>15976971011.66186</v>
      </c>
      <c r="I11" s="227">
        <f>'年齢階層別_普及率(金額)'!N11</f>
        <v>26370108062.807201</v>
      </c>
      <c r="J11" s="228">
        <f>'年齢階層別_普及率(金額)'!O11</f>
        <v>0.10602740143924501</v>
      </c>
    </row>
    <row r="12" spans="2:10" ht="15.75" customHeight="1">
      <c r="B12" s="68" t="s">
        <v>69</v>
      </c>
      <c r="C12" s="276" t="s">
        <v>70</v>
      </c>
      <c r="D12" s="277"/>
      <c r="E12" s="277"/>
      <c r="F12" s="277"/>
      <c r="G12" s="216">
        <v>83905106864.590439</v>
      </c>
      <c r="H12" s="243">
        <v>86358649259.797592</v>
      </c>
      <c r="I12" s="217">
        <f>'年齢階層別_普及率(金額)'!N12</f>
        <v>170263756124.38803</v>
      </c>
      <c r="J12" s="230">
        <f>'年齢階層別_普及率(金額)'!O12</f>
        <v>0.68458663795223096</v>
      </c>
    </row>
    <row r="13" spans="2:10" ht="15.75" customHeight="1">
      <c r="B13" s="68" t="s">
        <v>71</v>
      </c>
      <c r="C13" s="276" t="s">
        <v>177</v>
      </c>
      <c r="D13" s="277"/>
      <c r="E13" s="277"/>
      <c r="F13" s="277"/>
      <c r="G13" s="218">
        <v>2366914917.7539997</v>
      </c>
      <c r="H13" s="244">
        <v>3815981663.8421206</v>
      </c>
      <c r="I13" s="73">
        <f>'年齢階層別_普及率(金額)'!N13</f>
        <v>6182896581.5961199</v>
      </c>
      <c r="J13" s="74"/>
    </row>
    <row r="14" spans="2:10" ht="15.75" customHeight="1" thickBot="1">
      <c r="B14" s="68" t="s">
        <v>72</v>
      </c>
      <c r="C14" s="276" t="s">
        <v>125</v>
      </c>
      <c r="D14" s="277"/>
      <c r="E14" s="277"/>
      <c r="F14" s="277"/>
      <c r="G14" s="248">
        <v>0.54815151313560773</v>
      </c>
      <c r="H14" s="253">
        <v>0.50156890165782497</v>
      </c>
      <c r="I14" s="232">
        <f>'年齢階層別_普及率(金額)'!N14</f>
        <v>0.52076626275919025</v>
      </c>
      <c r="J14" s="233"/>
    </row>
    <row r="20" spans="10:10" ht="15.75" customHeight="1">
      <c r="J20" s="4"/>
    </row>
  </sheetData>
  <mergeCells count="13">
    <mergeCell ref="I3:J3"/>
    <mergeCell ref="C14:F14"/>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2-14.①ジェネリック医薬品分析(医科･調剤)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O62"/>
  <sheetViews>
    <sheetView showGridLines="0" zoomScaleNormal="100" zoomScaleSheetLayoutView="100" workbookViewId="0"/>
  </sheetViews>
  <sheetFormatPr defaultColWidth="7.625" defaultRowHeight="15.75" customHeight="1"/>
  <cols>
    <col min="1" max="1" width="4.625" style="36" customWidth="1"/>
    <col min="2" max="2" width="5.625" style="43" customWidth="1"/>
    <col min="3" max="6" width="12.625" style="36" customWidth="1"/>
    <col min="7" max="15" width="15.625" style="36" customWidth="1"/>
    <col min="16" max="16" width="3.625" style="36" customWidth="1"/>
    <col min="17" max="20" width="11.125" style="36" customWidth="1"/>
    <col min="21" max="16384" width="7.625" style="36"/>
  </cols>
  <sheetData>
    <row r="1" spans="2:15" s="6" customFormat="1" ht="16.5" customHeight="1">
      <c r="B1" s="4" t="s">
        <v>189</v>
      </c>
      <c r="C1" s="5"/>
    </row>
    <row r="2" spans="2:15" s="4" customFormat="1" ht="16.5" customHeight="1" thickBot="1">
      <c r="B2" s="4" t="s">
        <v>186</v>
      </c>
    </row>
    <row r="3" spans="2:15" ht="15.75" customHeight="1">
      <c r="B3" s="305"/>
      <c r="C3" s="306"/>
      <c r="D3" s="306"/>
      <c r="E3" s="306"/>
      <c r="F3" s="307"/>
      <c r="G3" s="299" t="s">
        <v>127</v>
      </c>
      <c r="H3" s="300"/>
      <c r="I3" s="300"/>
      <c r="J3" s="300"/>
      <c r="K3" s="300"/>
      <c r="L3" s="300"/>
      <c r="M3" s="301"/>
      <c r="N3" s="285" t="s">
        <v>74</v>
      </c>
      <c r="O3" s="286"/>
    </row>
    <row r="4" spans="2:15" ht="15.75" customHeight="1">
      <c r="B4" s="308"/>
      <c r="C4" s="309"/>
      <c r="D4" s="309"/>
      <c r="E4" s="309"/>
      <c r="F4" s="310"/>
      <c r="G4" s="206" t="s">
        <v>108</v>
      </c>
      <c r="H4" s="206" t="s">
        <v>109</v>
      </c>
      <c r="I4" s="206" t="s">
        <v>110</v>
      </c>
      <c r="J4" s="206" t="s">
        <v>111</v>
      </c>
      <c r="K4" s="206" t="s">
        <v>112</v>
      </c>
      <c r="L4" s="206" t="s">
        <v>113</v>
      </c>
      <c r="M4" s="206" t="s">
        <v>114</v>
      </c>
      <c r="N4" s="65" t="s">
        <v>169</v>
      </c>
      <c r="O4" s="207" t="s">
        <v>158</v>
      </c>
    </row>
    <row r="5" spans="2:15" ht="15.75" customHeight="1">
      <c r="B5" s="75" t="s">
        <v>58</v>
      </c>
      <c r="C5" s="311" t="s">
        <v>128</v>
      </c>
      <c r="D5" s="312"/>
      <c r="E5" s="312"/>
      <c r="F5" s="313"/>
      <c r="G5" s="216">
        <v>15064259.23178</v>
      </c>
      <c r="H5" s="216">
        <v>58338460.056160003</v>
      </c>
      <c r="I5" s="216">
        <v>1685113788.38819</v>
      </c>
      <c r="J5" s="216">
        <v>2139626636.05637</v>
      </c>
      <c r="K5" s="216">
        <v>1782163446.97755</v>
      </c>
      <c r="L5" s="216">
        <v>1147988930.5223</v>
      </c>
      <c r="M5" s="216">
        <v>539369841.57396996</v>
      </c>
      <c r="N5" s="217">
        <v>7367665362.8063202</v>
      </c>
      <c r="O5" s="214"/>
    </row>
    <row r="6" spans="2:15" ht="15.75" customHeight="1">
      <c r="B6" s="76" t="s">
        <v>59</v>
      </c>
      <c r="C6" s="314" t="s">
        <v>129</v>
      </c>
      <c r="D6" s="315"/>
      <c r="E6" s="315"/>
      <c r="F6" s="316"/>
      <c r="G6" s="218">
        <v>12221056.413280001</v>
      </c>
      <c r="H6" s="218">
        <v>49082203.946659997</v>
      </c>
      <c r="I6" s="218">
        <v>1362481196.01741</v>
      </c>
      <c r="J6" s="218">
        <v>1757948721.7204399</v>
      </c>
      <c r="K6" s="218">
        <v>1511274070.9423599</v>
      </c>
      <c r="L6" s="218">
        <v>1009254559.13627</v>
      </c>
      <c r="M6" s="218">
        <v>494584801.43697</v>
      </c>
      <c r="N6" s="73">
        <v>6196846609.61339</v>
      </c>
      <c r="O6" s="219">
        <v>1</v>
      </c>
    </row>
    <row r="7" spans="2:15" ht="15.75" customHeight="1">
      <c r="B7" s="77" t="s">
        <v>60</v>
      </c>
      <c r="C7" s="302" t="s">
        <v>75</v>
      </c>
      <c r="D7" s="303"/>
      <c r="E7" s="303"/>
      <c r="F7" s="304"/>
      <c r="G7" s="218">
        <v>3618595.18829</v>
      </c>
      <c r="H7" s="218">
        <v>13068859.5097</v>
      </c>
      <c r="I7" s="218">
        <v>649501823.29929996</v>
      </c>
      <c r="J7" s="218">
        <v>749811525.21348</v>
      </c>
      <c r="K7" s="218">
        <v>526493008.85202998</v>
      </c>
      <c r="L7" s="218">
        <v>258871925.78343001</v>
      </c>
      <c r="M7" s="218">
        <v>83236292.753999993</v>
      </c>
      <c r="N7" s="73">
        <v>2284602030.6002302</v>
      </c>
      <c r="O7" s="219">
        <v>0.36867170910056823</v>
      </c>
    </row>
    <row r="8" spans="2:15" ht="15.75" customHeight="1">
      <c r="B8" s="78" t="s">
        <v>62</v>
      </c>
      <c r="C8" s="302" t="s">
        <v>76</v>
      </c>
      <c r="D8" s="303"/>
      <c r="E8" s="303"/>
      <c r="F8" s="304"/>
      <c r="G8" s="220">
        <v>8602461.2249899991</v>
      </c>
      <c r="H8" s="220">
        <v>36013344.436959997</v>
      </c>
      <c r="I8" s="220">
        <v>712979372.71810997</v>
      </c>
      <c r="J8" s="220">
        <v>1008137196.50696</v>
      </c>
      <c r="K8" s="220">
        <v>984781062.09033</v>
      </c>
      <c r="L8" s="220">
        <v>750382633.35283995</v>
      </c>
      <c r="M8" s="220">
        <v>411348508.68296999</v>
      </c>
      <c r="N8" s="73">
        <v>3912244579.0131602</v>
      </c>
      <c r="O8" s="219">
        <v>0.63132829089943188</v>
      </c>
    </row>
    <row r="9" spans="2:15" ht="15.75" customHeight="1">
      <c r="B9" s="79" t="s">
        <v>64</v>
      </c>
      <c r="C9" s="302" t="s">
        <v>77</v>
      </c>
      <c r="D9" s="303"/>
      <c r="E9" s="303"/>
      <c r="F9" s="304"/>
      <c r="G9" s="220">
        <v>1086025.247</v>
      </c>
      <c r="H9" s="220">
        <v>4063065.8464899999</v>
      </c>
      <c r="I9" s="220">
        <v>181525042.96630999</v>
      </c>
      <c r="J9" s="220">
        <v>221576536.06038001</v>
      </c>
      <c r="K9" s="220">
        <v>145992255.14041001</v>
      </c>
      <c r="L9" s="220">
        <v>62508810.316299997</v>
      </c>
      <c r="M9" s="220">
        <v>16056554.307809999</v>
      </c>
      <c r="N9" s="221">
        <v>632808289.88470006</v>
      </c>
      <c r="O9" s="222">
        <v>0.10211779147526452</v>
      </c>
    </row>
    <row r="10" spans="2:15" ht="15.75" customHeight="1">
      <c r="B10" s="80" t="s">
        <v>66</v>
      </c>
      <c r="C10" s="317" t="s">
        <v>213</v>
      </c>
      <c r="D10" s="318"/>
      <c r="E10" s="318"/>
      <c r="F10" s="319"/>
      <c r="G10" s="223">
        <v>453279.5</v>
      </c>
      <c r="H10" s="223">
        <v>1873612.8</v>
      </c>
      <c r="I10" s="223">
        <v>99425554.594400004</v>
      </c>
      <c r="J10" s="223">
        <v>123305808.0848</v>
      </c>
      <c r="K10" s="223">
        <v>80452905.138600007</v>
      </c>
      <c r="L10" s="223">
        <v>33581935.266000003</v>
      </c>
      <c r="M10" s="223">
        <v>8297679</v>
      </c>
      <c r="N10" s="224">
        <v>347390774.38380003</v>
      </c>
      <c r="O10" s="225">
        <v>5.6059282449380028E-2</v>
      </c>
    </row>
    <row r="11" spans="2:15" ht="15.75" customHeight="1">
      <c r="B11" s="81" t="s">
        <v>67</v>
      </c>
      <c r="C11" s="320" t="s">
        <v>78</v>
      </c>
      <c r="D11" s="321"/>
      <c r="E11" s="321"/>
      <c r="F11" s="322"/>
      <c r="G11" s="226">
        <v>632745.74699999997</v>
      </c>
      <c r="H11" s="226">
        <v>2189453.0464900001</v>
      </c>
      <c r="I11" s="226">
        <v>82099488.371910006</v>
      </c>
      <c r="J11" s="226">
        <v>98270727.975580007</v>
      </c>
      <c r="K11" s="226">
        <v>65539350.001809999</v>
      </c>
      <c r="L11" s="226">
        <v>28926875.050299998</v>
      </c>
      <c r="M11" s="226">
        <v>7758875.3078100001</v>
      </c>
      <c r="N11" s="227">
        <v>285417515.50090003</v>
      </c>
      <c r="O11" s="228">
        <v>4.6058509025884493E-2</v>
      </c>
    </row>
    <row r="12" spans="2:15" ht="15.75" customHeight="1">
      <c r="B12" s="76" t="s">
        <v>69</v>
      </c>
      <c r="C12" s="302" t="s">
        <v>79</v>
      </c>
      <c r="D12" s="303"/>
      <c r="E12" s="303"/>
      <c r="F12" s="304"/>
      <c r="G12" s="229">
        <v>7516435.9779899996</v>
      </c>
      <c r="H12" s="229">
        <v>31950278.590470001</v>
      </c>
      <c r="I12" s="229">
        <v>531454329.7518</v>
      </c>
      <c r="J12" s="229">
        <v>786560660.44658005</v>
      </c>
      <c r="K12" s="229">
        <v>838788806.94992006</v>
      </c>
      <c r="L12" s="229">
        <v>687873823.03654003</v>
      </c>
      <c r="M12" s="229">
        <v>395291954.37515998</v>
      </c>
      <c r="N12" s="234">
        <v>3279436289.1284599</v>
      </c>
      <c r="O12" s="230">
        <v>0.52921049942416731</v>
      </c>
    </row>
    <row r="13" spans="2:15" ht="15.75" customHeight="1" thickBot="1">
      <c r="B13" s="79" t="s">
        <v>72</v>
      </c>
      <c r="C13" s="302" t="s">
        <v>130</v>
      </c>
      <c r="D13" s="303"/>
      <c r="E13" s="303"/>
      <c r="F13" s="304"/>
      <c r="G13" s="231">
        <v>0.76915773292706546</v>
      </c>
      <c r="H13" s="231">
        <v>0.7628365894658794</v>
      </c>
      <c r="I13" s="231">
        <v>0.78156537371405321</v>
      </c>
      <c r="J13" s="231">
        <v>0.77189699472957418</v>
      </c>
      <c r="K13" s="231">
        <v>0.78290638775684573</v>
      </c>
      <c r="L13" s="231">
        <v>0.80549919987456109</v>
      </c>
      <c r="M13" s="231">
        <v>0.83829092645702108</v>
      </c>
      <c r="N13" s="232">
        <v>0.78309246202312921</v>
      </c>
      <c r="O13" s="215"/>
    </row>
    <row r="14" spans="2:15" s="4" customFormat="1" ht="13.5" customHeight="1">
      <c r="B14" s="55" t="s">
        <v>231</v>
      </c>
      <c r="C14" s="8"/>
      <c r="D14" s="8"/>
      <c r="E14" s="8"/>
      <c r="F14" s="8"/>
      <c r="G14" s="8"/>
      <c r="H14" s="8"/>
      <c r="I14" s="8"/>
      <c r="J14" s="8"/>
      <c r="K14" s="8"/>
      <c r="L14" s="8"/>
      <c r="M14" s="8"/>
      <c r="N14" s="8"/>
      <c r="O14" s="8"/>
    </row>
    <row r="15" spans="2:15" s="4" customFormat="1" ht="13.5" customHeight="1">
      <c r="B15" s="59" t="s">
        <v>106</v>
      </c>
      <c r="C15" s="8"/>
      <c r="D15" s="8"/>
      <c r="E15" s="8"/>
      <c r="F15" s="8"/>
      <c r="G15" s="8"/>
      <c r="H15" s="8"/>
      <c r="I15" s="8"/>
      <c r="J15" s="8"/>
      <c r="K15" s="8"/>
      <c r="L15" s="8"/>
      <c r="M15" s="8"/>
      <c r="N15" s="8"/>
      <c r="O15" s="8"/>
    </row>
    <row r="16" spans="2:15" s="46" customFormat="1" ht="13.5" customHeight="1">
      <c r="B16" s="59" t="s">
        <v>229</v>
      </c>
    </row>
    <row r="17" spans="2:15" s="41" customFormat="1" ht="13.5" customHeight="1">
      <c r="B17" s="63" t="s">
        <v>126</v>
      </c>
    </row>
    <row r="18" spans="2:15" s="41" customFormat="1" ht="13.5" customHeight="1">
      <c r="B18" s="64" t="s">
        <v>204</v>
      </c>
    </row>
    <row r="19" spans="2:15" s="41" customFormat="1" ht="13.5" customHeight="1">
      <c r="B19" s="64"/>
    </row>
    <row r="20" spans="2:15" s="41" customFormat="1" ht="13.5" customHeight="1">
      <c r="B20" s="52"/>
      <c r="C20" s="48"/>
      <c r="D20" s="48"/>
      <c r="E20" s="48"/>
      <c r="F20" s="48"/>
      <c r="G20" s="48"/>
      <c r="H20" s="48"/>
      <c r="I20" s="48"/>
      <c r="J20" s="48"/>
      <c r="K20" s="48"/>
      <c r="L20" s="48"/>
      <c r="M20" s="48"/>
      <c r="N20" s="48"/>
      <c r="O20" s="49"/>
    </row>
    <row r="21" spans="2:15" s="6" customFormat="1" ht="16.5" customHeight="1">
      <c r="B21" s="4" t="s">
        <v>189</v>
      </c>
      <c r="C21" s="5"/>
    </row>
    <row r="22" spans="2:15" s="4" customFormat="1" ht="16.5" customHeight="1">
      <c r="B22" s="4" t="s">
        <v>186</v>
      </c>
    </row>
    <row r="23" spans="2:15" s="41" customFormat="1" ht="15.75" customHeight="1">
      <c r="B23" s="43"/>
      <c r="C23" s="36"/>
      <c r="D23" s="36"/>
      <c r="E23" s="36"/>
      <c r="F23" s="36"/>
      <c r="G23" s="36"/>
      <c r="H23" s="36"/>
      <c r="I23" s="36"/>
      <c r="J23" s="36"/>
      <c r="K23" s="36"/>
      <c r="L23" s="36"/>
      <c r="M23" s="36"/>
      <c r="N23" s="36"/>
      <c r="O23" s="36"/>
    </row>
    <row r="24" spans="2:15" s="41" customFormat="1" ht="15.75" customHeight="1">
      <c r="B24" s="43"/>
      <c r="C24" s="36"/>
      <c r="D24" s="36"/>
      <c r="E24" s="36"/>
      <c r="F24" s="36"/>
      <c r="G24" s="36"/>
      <c r="H24" s="36"/>
      <c r="I24" s="36"/>
      <c r="J24" s="36"/>
      <c r="K24" s="36"/>
      <c r="L24" s="36"/>
      <c r="M24" s="36"/>
      <c r="N24" s="36"/>
      <c r="O24" s="36"/>
    </row>
    <row r="25" spans="2:15" s="41" customFormat="1" ht="15.75" customHeight="1">
      <c r="B25" s="43"/>
      <c r="C25" s="36"/>
      <c r="D25" s="36"/>
      <c r="E25" s="36"/>
      <c r="F25" s="36"/>
      <c r="G25" s="36"/>
      <c r="H25" s="36"/>
      <c r="I25" s="36"/>
      <c r="J25" s="36"/>
      <c r="K25" s="36"/>
      <c r="L25" s="36"/>
      <c r="M25" s="36"/>
      <c r="N25" s="36"/>
      <c r="O25" s="36"/>
    </row>
    <row r="26" spans="2:15" s="41" customFormat="1" ht="15.75" customHeight="1">
      <c r="B26" s="43"/>
      <c r="C26" s="36"/>
      <c r="D26" s="36"/>
      <c r="E26" s="36"/>
      <c r="F26" s="36"/>
      <c r="G26" s="36"/>
      <c r="H26" s="36"/>
      <c r="I26" s="36"/>
      <c r="J26" s="36"/>
      <c r="K26" s="36"/>
      <c r="L26" s="36"/>
      <c r="M26" s="36"/>
      <c r="N26" s="36"/>
      <c r="O26" s="36"/>
    </row>
    <row r="27" spans="2:15" s="41" customFormat="1" ht="15.75" customHeight="1">
      <c r="B27" s="43"/>
      <c r="C27" s="36"/>
      <c r="D27" s="36"/>
      <c r="E27" s="36"/>
      <c r="F27" s="36"/>
      <c r="G27" s="36"/>
      <c r="H27" s="36"/>
      <c r="I27" s="36"/>
      <c r="J27" s="36"/>
      <c r="K27" s="36"/>
      <c r="L27" s="36"/>
      <c r="M27" s="36"/>
      <c r="N27" s="36"/>
      <c r="O27" s="36"/>
    </row>
    <row r="28" spans="2:15" s="41" customFormat="1" ht="15.75" customHeight="1">
      <c r="B28" s="43"/>
      <c r="C28" s="36"/>
      <c r="D28" s="36"/>
      <c r="E28" s="36"/>
      <c r="F28" s="36"/>
      <c r="G28" s="36"/>
      <c r="H28" s="36"/>
      <c r="I28" s="36"/>
      <c r="J28" s="36"/>
      <c r="K28" s="36"/>
      <c r="L28" s="36"/>
      <c r="M28" s="36"/>
      <c r="N28" s="36"/>
      <c r="O28" s="36"/>
    </row>
    <row r="29" spans="2:15" s="41" customFormat="1" ht="15.75" customHeight="1">
      <c r="B29" s="43"/>
      <c r="C29" s="36"/>
      <c r="D29" s="36"/>
      <c r="E29" s="36"/>
      <c r="F29" s="36"/>
      <c r="G29" s="36"/>
      <c r="H29" s="36"/>
      <c r="I29" s="36"/>
      <c r="J29" s="36"/>
      <c r="K29" s="36"/>
      <c r="L29" s="36"/>
      <c r="M29" s="36"/>
      <c r="N29" s="36"/>
      <c r="O29" s="36"/>
    </row>
    <row r="30" spans="2:15" s="41" customFormat="1" ht="15.75" customHeight="1">
      <c r="B30" s="43"/>
      <c r="C30" s="36"/>
      <c r="D30" s="36"/>
      <c r="E30" s="36"/>
      <c r="F30" s="36"/>
      <c r="G30" s="36"/>
      <c r="H30" s="36"/>
      <c r="I30" s="36"/>
      <c r="J30" s="36"/>
      <c r="K30" s="36"/>
      <c r="L30" s="36"/>
      <c r="M30" s="36"/>
      <c r="N30" s="36"/>
      <c r="O30" s="36"/>
    </row>
    <row r="32" spans="2:15" s="42" customFormat="1" ht="15.75" customHeight="1">
      <c r="B32" s="43"/>
      <c r="C32" s="36"/>
      <c r="D32" s="36"/>
      <c r="E32" s="36"/>
      <c r="F32" s="36"/>
      <c r="G32" s="36"/>
      <c r="H32" s="36"/>
      <c r="I32" s="36"/>
      <c r="J32" s="36"/>
      <c r="K32" s="36"/>
      <c r="L32" s="36"/>
      <c r="M32" s="36"/>
      <c r="N32" s="36"/>
      <c r="O32" s="36"/>
    </row>
    <row r="33" spans="2:15" s="41" customFormat="1" ht="15.75" customHeight="1">
      <c r="B33" s="43"/>
      <c r="C33" s="36"/>
      <c r="D33" s="36"/>
      <c r="E33" s="36"/>
      <c r="F33" s="36"/>
      <c r="G33" s="36"/>
      <c r="H33" s="36"/>
      <c r="I33" s="36"/>
      <c r="J33" s="36"/>
      <c r="K33" s="36"/>
      <c r="L33" s="36"/>
      <c r="M33" s="36"/>
      <c r="N33" s="36"/>
      <c r="O33" s="36"/>
    </row>
    <row r="34" spans="2:15" s="51" customFormat="1" ht="15.75" customHeight="1">
      <c r="B34" s="43"/>
      <c r="C34" s="36"/>
      <c r="D34" s="36"/>
      <c r="E34" s="36"/>
      <c r="F34" s="36"/>
      <c r="G34" s="36"/>
      <c r="H34" s="36"/>
      <c r="I34" s="36"/>
      <c r="J34" s="36"/>
      <c r="K34" s="36"/>
      <c r="L34" s="36"/>
      <c r="M34" s="36"/>
      <c r="N34" s="36"/>
      <c r="O34" s="36"/>
    </row>
    <row r="35" spans="2:15" s="51" customFormat="1" ht="15.75" customHeight="1">
      <c r="B35" s="43"/>
      <c r="C35" s="36"/>
      <c r="D35" s="36"/>
      <c r="E35" s="36"/>
      <c r="F35" s="36"/>
      <c r="G35" s="36"/>
      <c r="H35" s="36"/>
      <c r="I35" s="36"/>
      <c r="J35" s="36"/>
      <c r="K35" s="36"/>
      <c r="L35" s="36"/>
      <c r="M35" s="36"/>
      <c r="N35" s="36"/>
      <c r="O35" s="36"/>
    </row>
    <row r="36" spans="2:15" s="51" customFormat="1" ht="15.75" customHeight="1">
      <c r="B36" s="43"/>
      <c r="C36" s="36"/>
      <c r="D36" s="36"/>
      <c r="E36" s="36"/>
      <c r="F36" s="36"/>
      <c r="G36" s="36"/>
      <c r="H36" s="36"/>
      <c r="I36" s="36"/>
      <c r="J36" s="36"/>
      <c r="K36" s="36"/>
      <c r="L36" s="36"/>
      <c r="M36" s="36"/>
      <c r="N36" s="36"/>
      <c r="O36" s="36"/>
    </row>
    <row r="37" spans="2:15" s="51" customFormat="1" ht="15.75" customHeight="1">
      <c r="B37" s="43"/>
      <c r="C37" s="36"/>
      <c r="D37" s="36"/>
      <c r="E37" s="36"/>
      <c r="F37" s="36"/>
      <c r="G37" s="36"/>
      <c r="H37" s="36"/>
      <c r="I37" s="36"/>
      <c r="J37" s="36"/>
      <c r="K37" s="36"/>
      <c r="L37" s="36"/>
      <c r="M37" s="36"/>
      <c r="N37" s="36"/>
      <c r="O37" s="36"/>
    </row>
    <row r="45" spans="2:15" ht="15.75" customHeight="1">
      <c r="B45" s="7"/>
      <c r="C45" s="44"/>
      <c r="D45" s="44"/>
      <c r="E45" s="44"/>
      <c r="F45" s="44"/>
      <c r="G45" s="44"/>
      <c r="H45" s="44"/>
      <c r="I45" s="44"/>
      <c r="J45" s="44"/>
      <c r="K45" s="44"/>
      <c r="L45" s="44"/>
      <c r="M45" s="44"/>
      <c r="N45" s="44"/>
      <c r="O45" s="44"/>
    </row>
    <row r="46" spans="2:15" s="4" customFormat="1"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9" spans="2:15" s="4" customFormat="1" ht="13.5" customHeight="1">
      <c r="B59" s="55" t="s">
        <v>231</v>
      </c>
      <c r="C59" s="8"/>
      <c r="D59" s="8"/>
      <c r="E59" s="8"/>
      <c r="F59" s="8"/>
      <c r="G59" s="8"/>
      <c r="H59" s="8"/>
      <c r="I59" s="8"/>
      <c r="J59" s="8"/>
      <c r="K59" s="8"/>
      <c r="L59" s="8"/>
      <c r="M59" s="8"/>
      <c r="N59" s="8"/>
      <c r="O59" s="8"/>
    </row>
    <row r="60" spans="2:15" s="46" customFormat="1" ht="13.5" customHeight="1">
      <c r="B60" s="59" t="s">
        <v>106</v>
      </c>
    </row>
    <row r="61" spans="2:15" s="9" customFormat="1" ht="13.5" customHeight="1">
      <c r="B61" s="59" t="s">
        <v>229</v>
      </c>
      <c r="C61" s="8"/>
      <c r="D61" s="8"/>
      <c r="E61" s="8"/>
      <c r="F61" s="8"/>
      <c r="G61" s="8"/>
      <c r="H61" s="8"/>
      <c r="I61" s="8"/>
      <c r="J61" s="8"/>
      <c r="K61" s="8"/>
      <c r="L61" s="8"/>
      <c r="M61" s="8"/>
      <c r="N61" s="8"/>
      <c r="O61" s="8"/>
    </row>
    <row r="62" spans="2:15" ht="13.5" customHeight="1">
      <c r="B62" s="62" t="s">
        <v>165</v>
      </c>
      <c r="C62" s="45"/>
      <c r="D62" s="45"/>
      <c r="E62" s="45"/>
      <c r="F62" s="45"/>
      <c r="G62" s="45"/>
      <c r="H62" s="45"/>
      <c r="I62" s="45"/>
      <c r="J62" s="45"/>
      <c r="K62" s="45"/>
      <c r="L62" s="45"/>
      <c r="M62" s="45"/>
      <c r="N62" s="45"/>
      <c r="O62" s="45"/>
    </row>
  </sheetData>
  <mergeCells count="12">
    <mergeCell ref="C9:F9"/>
    <mergeCell ref="C10:F10"/>
    <mergeCell ref="C11:F11"/>
    <mergeCell ref="C12:F12"/>
    <mergeCell ref="C13:F13"/>
    <mergeCell ref="C8:F8"/>
    <mergeCell ref="B3:F4"/>
    <mergeCell ref="N3:O3"/>
    <mergeCell ref="C5:F5"/>
    <mergeCell ref="C6:F6"/>
    <mergeCell ref="C7:F7"/>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3A4A-FF58-419B-89C4-C21B7ECB7D1F}">
  <sheetPr codeName="Sheet6"/>
  <dimension ref="B1:J18"/>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0" width="15.625" style="6" customWidth="1"/>
    <col min="11" max="16384" width="7.625" style="6"/>
  </cols>
  <sheetData>
    <row r="1" spans="2:10" ht="16.5" customHeight="1">
      <c r="B1" s="4" t="s">
        <v>189</v>
      </c>
      <c r="C1" s="5"/>
      <c r="F1" s="4"/>
      <c r="G1" s="4"/>
      <c r="H1" s="4"/>
      <c r="I1" s="4"/>
      <c r="J1" s="4"/>
    </row>
    <row r="2" spans="2:10" s="4" customFormat="1" ht="16.5" customHeight="1" thickBot="1">
      <c r="B2" s="4" t="s">
        <v>188</v>
      </c>
      <c r="F2" s="250"/>
    </row>
    <row r="3" spans="2:10" s="36" customFormat="1" ht="15.75" customHeight="1">
      <c r="B3" s="305"/>
      <c r="C3" s="306"/>
      <c r="D3" s="306"/>
      <c r="E3" s="306"/>
      <c r="F3" s="307"/>
      <c r="G3" s="299" t="s">
        <v>182</v>
      </c>
      <c r="H3" s="300"/>
      <c r="I3" s="285" t="s">
        <v>183</v>
      </c>
      <c r="J3" s="286"/>
    </row>
    <row r="4" spans="2:10" s="36" customFormat="1" ht="15.75" customHeight="1">
      <c r="B4" s="308"/>
      <c r="C4" s="309"/>
      <c r="D4" s="309"/>
      <c r="E4" s="309"/>
      <c r="F4" s="310"/>
      <c r="G4" s="254" t="s">
        <v>174</v>
      </c>
      <c r="H4" s="254" t="s">
        <v>175</v>
      </c>
      <c r="I4" s="65" t="s">
        <v>184</v>
      </c>
      <c r="J4" s="207" t="s">
        <v>158</v>
      </c>
    </row>
    <row r="5" spans="2:10" s="36" customFormat="1" ht="15.75" customHeight="1">
      <c r="B5" s="75" t="s">
        <v>58</v>
      </c>
      <c r="C5" s="311" t="s">
        <v>128</v>
      </c>
      <c r="D5" s="312"/>
      <c r="E5" s="312"/>
      <c r="F5" s="313"/>
      <c r="G5" s="243">
        <v>2727576266.5467997</v>
      </c>
      <c r="H5" s="243">
        <v>4640089096.2595196</v>
      </c>
      <c r="I5" s="217">
        <f>'年齢階層別_普及率(数量)'!N5</f>
        <v>7367665362.8063202</v>
      </c>
      <c r="J5" s="214"/>
    </row>
    <row r="6" spans="2:10" s="36" customFormat="1" ht="15.75" customHeight="1">
      <c r="B6" s="76" t="s">
        <v>59</v>
      </c>
      <c r="C6" s="314" t="s">
        <v>129</v>
      </c>
      <c r="D6" s="315"/>
      <c r="E6" s="315"/>
      <c r="F6" s="316"/>
      <c r="G6" s="244">
        <v>2284290977.7319002</v>
      </c>
      <c r="H6" s="244">
        <v>3912555631.8814902</v>
      </c>
      <c r="I6" s="73">
        <f>'年齢階層別_普及率(数量)'!N6</f>
        <v>6196846609.61339</v>
      </c>
      <c r="J6" s="219">
        <f>'年齢階層別_普及率(数量)'!O6</f>
        <v>1</v>
      </c>
    </row>
    <row r="7" spans="2:10" s="36" customFormat="1" ht="15.75" customHeight="1">
      <c r="B7" s="77" t="s">
        <v>60</v>
      </c>
      <c r="C7" s="302" t="s">
        <v>75</v>
      </c>
      <c r="D7" s="303"/>
      <c r="E7" s="303"/>
      <c r="F7" s="304"/>
      <c r="G7" s="244">
        <v>929998844.51643014</v>
      </c>
      <c r="H7" s="244">
        <v>1354603186.0837998</v>
      </c>
      <c r="I7" s="73">
        <f>'年齢階層別_普及率(数量)'!N7</f>
        <v>2284602030.6002302</v>
      </c>
      <c r="J7" s="219">
        <f>'年齢階層別_普及率(数量)'!O7</f>
        <v>0.36867170910056823</v>
      </c>
    </row>
    <row r="8" spans="2:10" s="36" customFormat="1" ht="15.75" customHeight="1">
      <c r="B8" s="78" t="s">
        <v>62</v>
      </c>
      <c r="C8" s="302" t="s">
        <v>76</v>
      </c>
      <c r="D8" s="303"/>
      <c r="E8" s="303"/>
      <c r="F8" s="304"/>
      <c r="G8" s="244">
        <v>1354292133.2154701</v>
      </c>
      <c r="H8" s="244">
        <v>2557952445.7976899</v>
      </c>
      <c r="I8" s="73">
        <f>'年齢階層別_普及率(数量)'!N8</f>
        <v>3912244579.0131602</v>
      </c>
      <c r="J8" s="219">
        <f>'年齢階層別_普及率(数量)'!O8</f>
        <v>0.63132829089943188</v>
      </c>
    </row>
    <row r="9" spans="2:10" s="36" customFormat="1" ht="15.75" customHeight="1">
      <c r="B9" s="79" t="s">
        <v>64</v>
      </c>
      <c r="C9" s="302" t="s">
        <v>77</v>
      </c>
      <c r="D9" s="303"/>
      <c r="E9" s="303"/>
      <c r="F9" s="304"/>
      <c r="G9" s="245">
        <v>230506724.54106998</v>
      </c>
      <c r="H9" s="245">
        <v>402301565.34362996</v>
      </c>
      <c r="I9" s="221">
        <f>'年齢階層別_普及率(数量)'!N9</f>
        <v>632808289.88470006</v>
      </c>
      <c r="J9" s="222">
        <f>'年齢階層別_普及率(数量)'!O9</f>
        <v>0.10211779147526452</v>
      </c>
    </row>
    <row r="10" spans="2:10" s="36" customFormat="1" ht="15.75" customHeight="1">
      <c r="B10" s="80" t="s">
        <v>66</v>
      </c>
      <c r="C10" s="317" t="s">
        <v>178</v>
      </c>
      <c r="D10" s="318"/>
      <c r="E10" s="318"/>
      <c r="F10" s="319"/>
      <c r="G10" s="246">
        <v>127377003.98360001</v>
      </c>
      <c r="H10" s="246">
        <v>220013770.40020001</v>
      </c>
      <c r="I10" s="224">
        <f>'年齢階層別_普及率(数量)'!N10</f>
        <v>347390774.38380003</v>
      </c>
      <c r="J10" s="225">
        <f>'年齢階層別_普及率(数量)'!O10</f>
        <v>5.6059282449380028E-2</v>
      </c>
    </row>
    <row r="11" spans="2:10" s="36" customFormat="1" ht="15.75" customHeight="1">
      <c r="B11" s="81" t="s">
        <v>67</v>
      </c>
      <c r="C11" s="320" t="s">
        <v>78</v>
      </c>
      <c r="D11" s="321"/>
      <c r="E11" s="321"/>
      <c r="F11" s="322"/>
      <c r="G11" s="247">
        <v>103129720.55747001</v>
      </c>
      <c r="H11" s="247">
        <v>182287794.94342998</v>
      </c>
      <c r="I11" s="227">
        <f>'年齢階層別_普及率(数量)'!N11</f>
        <v>285417515.50090003</v>
      </c>
      <c r="J11" s="228">
        <f>'年齢階層別_普及率(数量)'!O11</f>
        <v>4.6058509025884493E-2</v>
      </c>
    </row>
    <row r="12" spans="2:10" s="36" customFormat="1" ht="15.75" customHeight="1">
      <c r="B12" s="76" t="s">
        <v>69</v>
      </c>
      <c r="C12" s="302" t="s">
        <v>79</v>
      </c>
      <c r="D12" s="303"/>
      <c r="E12" s="303"/>
      <c r="F12" s="304"/>
      <c r="G12" s="249">
        <v>1123785408.6743999</v>
      </c>
      <c r="H12" s="249">
        <v>2155650880.4540601</v>
      </c>
      <c r="I12" s="234">
        <f>'年齢階層別_普及率(数量)'!N12</f>
        <v>3279436289.1284599</v>
      </c>
      <c r="J12" s="230">
        <f>'年齢階層別_普及率(数量)'!O12</f>
        <v>0.52921049942416731</v>
      </c>
    </row>
    <row r="13" spans="2:10" s="36" customFormat="1" ht="15.75" customHeight="1" thickBot="1">
      <c r="B13" s="79" t="s">
        <v>72</v>
      </c>
      <c r="C13" s="302" t="s">
        <v>130</v>
      </c>
      <c r="D13" s="303"/>
      <c r="E13" s="303"/>
      <c r="F13" s="304"/>
      <c r="G13" s="248">
        <v>0.80137387472575849</v>
      </c>
      <c r="H13" s="253">
        <v>0.7710168607508332</v>
      </c>
      <c r="I13" s="232">
        <f>'年齢階層別_普及率(数量)'!N13</f>
        <v>0.78309246202312921</v>
      </c>
      <c r="J13" s="215"/>
    </row>
    <row r="14" spans="2:10" s="36" customFormat="1" ht="15.75" customHeight="1">
      <c r="B14" s="43"/>
      <c r="G14" s="42"/>
      <c r="H14" s="42"/>
      <c r="I14" s="42"/>
      <c r="J14" s="42"/>
    </row>
    <row r="18" spans="10:10" ht="15.75" customHeight="1">
      <c r="J18" s="4"/>
    </row>
  </sheetData>
  <mergeCells count="12">
    <mergeCell ref="C11:F11"/>
    <mergeCell ref="C12:F12"/>
    <mergeCell ref="C13:F13"/>
    <mergeCell ref="B3:F4"/>
    <mergeCell ref="G3:H3"/>
    <mergeCell ref="C9:F9"/>
    <mergeCell ref="C10:F10"/>
    <mergeCell ref="I3:J3"/>
    <mergeCell ref="C5:F5"/>
    <mergeCell ref="C6:F6"/>
    <mergeCell ref="C7:F7"/>
    <mergeCell ref="C8:F8"/>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2-14.①ジェネリック医薬品分析(医科･調剤)</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F80"/>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7" width="10.625" style="20" customWidth="1"/>
    <col min="8" max="9" width="9" style="20"/>
    <col min="10" max="10" width="3.625" style="20" customWidth="1"/>
    <col min="11" max="11" width="13" style="20" customWidth="1"/>
    <col min="12" max="15" width="10.625" style="20" customWidth="1"/>
    <col min="16" max="16" width="9" style="20"/>
    <col min="17" max="25" width="10.375" style="20" customWidth="1"/>
    <col min="26" max="26" width="14.125" style="56" bestFit="1" customWidth="1"/>
    <col min="27" max="28" width="14.125" style="56" customWidth="1"/>
    <col min="29" max="29" width="14.125" style="56" bestFit="1" customWidth="1"/>
    <col min="30" max="31" width="14.125" style="56" customWidth="1"/>
    <col min="32" max="32" width="9" style="56"/>
    <col min="33" max="16384" width="9" style="20"/>
  </cols>
  <sheetData>
    <row r="1" spans="2:32" ht="16.5" customHeight="1">
      <c r="B1" s="18" t="s">
        <v>190</v>
      </c>
    </row>
    <row r="2" spans="2:32" ht="16.5" customHeight="1">
      <c r="B2" s="18" t="s">
        <v>191</v>
      </c>
      <c r="J2" s="3" t="s">
        <v>245</v>
      </c>
    </row>
    <row r="3" spans="2:32" ht="16.5" customHeight="1">
      <c r="B3" s="334"/>
      <c r="C3" s="335" t="s">
        <v>104</v>
      </c>
      <c r="D3" s="336" t="s">
        <v>230</v>
      </c>
      <c r="E3" s="336"/>
      <c r="F3" s="337" t="s">
        <v>232</v>
      </c>
      <c r="G3" s="337"/>
      <c r="J3" s="338"/>
      <c r="K3" s="339" t="s">
        <v>104</v>
      </c>
      <c r="L3" s="323" t="s">
        <v>233</v>
      </c>
      <c r="M3" s="323"/>
      <c r="N3" s="324" t="s">
        <v>242</v>
      </c>
      <c r="O3" s="324"/>
      <c r="Q3" s="96" t="s">
        <v>156</v>
      </c>
      <c r="R3" s="82"/>
      <c r="S3" s="238"/>
      <c r="T3" s="238"/>
      <c r="W3" s="238"/>
      <c r="X3" s="238"/>
    </row>
    <row r="4" spans="2:32" ht="16.5" customHeight="1">
      <c r="B4" s="334"/>
      <c r="C4" s="335"/>
      <c r="D4" s="330" t="s">
        <v>159</v>
      </c>
      <c r="E4" s="332" t="s">
        <v>160</v>
      </c>
      <c r="F4" s="330" t="s">
        <v>159</v>
      </c>
      <c r="G4" s="332" t="s">
        <v>160</v>
      </c>
      <c r="J4" s="338"/>
      <c r="K4" s="339"/>
      <c r="L4" s="325" t="s">
        <v>159</v>
      </c>
      <c r="M4" s="348" t="s">
        <v>160</v>
      </c>
      <c r="N4" s="325" t="s">
        <v>159</v>
      </c>
      <c r="O4" s="348" t="s">
        <v>160</v>
      </c>
      <c r="Q4" s="342" t="s">
        <v>234</v>
      </c>
      <c r="R4" s="343"/>
      <c r="S4" s="343"/>
      <c r="T4" s="344"/>
      <c r="U4" s="342" t="s">
        <v>235</v>
      </c>
      <c r="V4" s="343"/>
      <c r="W4" s="343"/>
      <c r="X4" s="344"/>
      <c r="Z4" s="345" t="s">
        <v>172</v>
      </c>
      <c r="AA4" s="346"/>
      <c r="AB4" s="347"/>
      <c r="AC4" s="345" t="s">
        <v>173</v>
      </c>
      <c r="AD4" s="346"/>
      <c r="AE4" s="347"/>
      <c r="AF4" s="340"/>
    </row>
    <row r="5" spans="2:32" ht="33" customHeight="1">
      <c r="B5" s="334"/>
      <c r="C5" s="335"/>
      <c r="D5" s="331"/>
      <c r="E5" s="333"/>
      <c r="F5" s="331"/>
      <c r="G5" s="333"/>
      <c r="J5" s="338"/>
      <c r="K5" s="339"/>
      <c r="L5" s="325"/>
      <c r="M5" s="349"/>
      <c r="N5" s="325"/>
      <c r="O5" s="349"/>
      <c r="Q5" s="242" t="s">
        <v>192</v>
      </c>
      <c r="R5" s="242" t="s">
        <v>243</v>
      </c>
      <c r="S5" s="242" t="s">
        <v>244</v>
      </c>
      <c r="T5" s="242" t="s">
        <v>236</v>
      </c>
      <c r="U5" s="256" t="s">
        <v>192</v>
      </c>
      <c r="V5" s="242" t="s">
        <v>243</v>
      </c>
      <c r="W5" s="242" t="s">
        <v>244</v>
      </c>
      <c r="X5" s="242" t="s">
        <v>237</v>
      </c>
      <c r="Z5" s="239" t="s">
        <v>243</v>
      </c>
      <c r="AA5" s="239" t="s">
        <v>244</v>
      </c>
      <c r="AB5" s="239" t="s">
        <v>170</v>
      </c>
      <c r="AC5" s="239" t="s">
        <v>243</v>
      </c>
      <c r="AD5" s="239" t="s">
        <v>244</v>
      </c>
      <c r="AE5" s="239" t="s">
        <v>170</v>
      </c>
      <c r="AF5" s="341"/>
    </row>
    <row r="6" spans="2:32" s="97" customFormat="1" ht="13.5" customHeight="1">
      <c r="B6" s="209">
        <v>1</v>
      </c>
      <c r="C6" s="95" t="s">
        <v>50</v>
      </c>
      <c r="D6" s="271">
        <v>0.53654205785592934</v>
      </c>
      <c r="E6" s="26">
        <v>0.79520580899847348</v>
      </c>
      <c r="F6" s="271">
        <v>0.52591470052107747</v>
      </c>
      <c r="G6" s="26">
        <v>0.78703896735885537</v>
      </c>
      <c r="J6" s="261">
        <v>1</v>
      </c>
      <c r="K6" s="95" t="s">
        <v>50</v>
      </c>
      <c r="L6" s="27">
        <v>0.50173391815102431</v>
      </c>
      <c r="M6" s="27">
        <v>0.77501148925971364</v>
      </c>
      <c r="N6" s="27">
        <v>0.49981622195060516</v>
      </c>
      <c r="O6" s="27">
        <v>0.76621684012494684</v>
      </c>
      <c r="Q6" s="84" t="str">
        <f>INDEX($C$6:$C$79,MATCH(R6,F$6:F$79,0))</f>
        <v>田尻町</v>
      </c>
      <c r="R6" s="195">
        <f>LARGE(F$6:F$79,ROW(A1))</f>
        <v>0.62346735489942073</v>
      </c>
      <c r="S6" s="195">
        <f>VLOOKUP(Q6,$K$6:$O$79,4,FALSE)</f>
        <v>0.57159017861948269</v>
      </c>
      <c r="T6" s="240">
        <f>(ROUND(R6,3)-ROUND(S6,3))*100</f>
        <v>5.100000000000005</v>
      </c>
      <c r="U6" s="84" t="str">
        <f>INDEX($C$6:$C$79,MATCH(V6,G$6:G$79,0))</f>
        <v>能勢町</v>
      </c>
      <c r="V6" s="195">
        <f>LARGE(G$6:G$79,ROW(A1))</f>
        <v>0.8495381401080504</v>
      </c>
      <c r="W6" s="195">
        <f>VLOOKUP(U6,$K$6:$O$79,5,FALSE)</f>
        <v>0.83171878722707704</v>
      </c>
      <c r="X6" s="240">
        <f>(ROUND(V6,3)-ROUND(W6,3))*100</f>
        <v>1.8000000000000016</v>
      </c>
      <c r="Y6" s="83"/>
      <c r="Z6" s="195">
        <f>$F$80</f>
        <v>0.52076626275919025</v>
      </c>
      <c r="AA6" s="195">
        <f>$N$80</f>
        <v>0.49519096092694476</v>
      </c>
      <c r="AB6" s="240">
        <f>(ROUND(Z6,3)-ROUND(AA6,3))*100</f>
        <v>2.6000000000000023</v>
      </c>
      <c r="AC6" s="195">
        <f>$G$80</f>
        <v>0.78309246202312921</v>
      </c>
      <c r="AD6" s="195">
        <f>$O$80</f>
        <v>0.76351558922953</v>
      </c>
      <c r="AE6" s="240">
        <f>(ROUND(AC6,3)-ROUND(AD6,3))*100</f>
        <v>1.9000000000000017</v>
      </c>
      <c r="AF6" s="211">
        <v>0</v>
      </c>
    </row>
    <row r="7" spans="2:32" s="97" customFormat="1" ht="13.5" customHeight="1">
      <c r="B7" s="209">
        <v>2</v>
      </c>
      <c r="C7" s="95" t="s">
        <v>86</v>
      </c>
      <c r="D7" s="271">
        <v>0.54780011485481195</v>
      </c>
      <c r="E7" s="26">
        <v>0.8002897626312051</v>
      </c>
      <c r="F7" s="271">
        <v>0.54129135689889529</v>
      </c>
      <c r="G7" s="26">
        <v>0.79552971330349853</v>
      </c>
      <c r="J7" s="261">
        <v>2</v>
      </c>
      <c r="K7" s="95" t="s">
        <v>86</v>
      </c>
      <c r="L7" s="27">
        <v>0.54163589692435399</v>
      </c>
      <c r="M7" s="27">
        <v>0.78738105480523712</v>
      </c>
      <c r="N7" s="27">
        <v>0.52974403011017956</v>
      </c>
      <c r="O7" s="27">
        <v>0.7773577526442268</v>
      </c>
      <c r="Q7" s="84" t="str">
        <f t="shared" ref="Q7:Q70" si="0">INDEX($C$6:$C$79,MATCH(R7,F$6:F$79,0))</f>
        <v>港区</v>
      </c>
      <c r="R7" s="195">
        <f>LARGE(F$6:F$79,ROW(A2))</f>
        <v>0.59264808816965853</v>
      </c>
      <c r="S7" s="195">
        <f t="shared" ref="S7:S70" si="1">VLOOKUP(Q7,$K$6:$O$79,4,FALSE)</f>
        <v>0.56173498081781581</v>
      </c>
      <c r="T7" s="240">
        <f t="shared" ref="T7:T70" si="2">(ROUND(R7,3)-ROUND(S7,3))*100</f>
        <v>3.0999999999999917</v>
      </c>
      <c r="U7" s="84" t="str">
        <f t="shared" ref="U7:U70" si="3">INDEX($C$6:$C$79,MATCH(V7,G$6:G$79,0))</f>
        <v>西淀川区</v>
      </c>
      <c r="V7" s="195">
        <f>LARGE(G$6:G$79,ROW(A2))</f>
        <v>0.84155290060829091</v>
      </c>
      <c r="W7" s="195">
        <f t="shared" ref="W7:W70" si="4">VLOOKUP(U7,$K$6:$O$79,5,FALSE)</f>
        <v>0.82459522549628461</v>
      </c>
      <c r="X7" s="240">
        <f t="shared" ref="X7:X70" si="5">(ROUND(V7,3)-ROUND(W7,3))*100</f>
        <v>1.7000000000000015</v>
      </c>
      <c r="Y7" s="83"/>
      <c r="Z7" s="195">
        <f t="shared" ref="Z7:Z70" si="6">$F$80</f>
        <v>0.52076626275919025</v>
      </c>
      <c r="AA7" s="195">
        <f t="shared" ref="AA7:AA70" si="7">$N$80</f>
        <v>0.49519096092694476</v>
      </c>
      <c r="AB7" s="240">
        <f t="shared" ref="AB7:AB70" si="8">(ROUND(Z7,3)-ROUND(AA7,3))*100</f>
        <v>2.6000000000000023</v>
      </c>
      <c r="AC7" s="195">
        <f t="shared" ref="AC7:AC70" si="9">$G$80</f>
        <v>0.78309246202312921</v>
      </c>
      <c r="AD7" s="195">
        <f t="shared" ref="AD7:AD70" si="10">$O$80</f>
        <v>0.76351558922953</v>
      </c>
      <c r="AE7" s="240">
        <f t="shared" ref="AE7:AE70" si="11">(ROUND(AC7,3)-ROUND(AD7,3))*100</f>
        <v>1.9000000000000017</v>
      </c>
      <c r="AF7" s="211">
        <v>0</v>
      </c>
    </row>
    <row r="8" spans="2:32" s="97" customFormat="1" ht="13.5" customHeight="1">
      <c r="B8" s="209">
        <v>3</v>
      </c>
      <c r="C8" s="95" t="s">
        <v>87</v>
      </c>
      <c r="D8" s="271">
        <v>0.49368318417779133</v>
      </c>
      <c r="E8" s="26">
        <v>0.76052067101928555</v>
      </c>
      <c r="F8" s="271">
        <v>0.49056978777166371</v>
      </c>
      <c r="G8" s="26">
        <v>0.75628339488799157</v>
      </c>
      <c r="J8" s="261">
        <v>3</v>
      </c>
      <c r="K8" s="95" t="s">
        <v>87</v>
      </c>
      <c r="L8" s="27">
        <v>0.4882284900356274</v>
      </c>
      <c r="M8" s="27">
        <v>0.74853900899332204</v>
      </c>
      <c r="N8" s="27">
        <v>0.46491438468212642</v>
      </c>
      <c r="O8" s="27">
        <v>0.73786278588005771</v>
      </c>
      <c r="Q8" s="84" t="str">
        <f t="shared" si="0"/>
        <v>東淀川区</v>
      </c>
      <c r="R8" s="195">
        <f t="shared" ref="R8:R37" si="12">LARGE(F$6:F$79,ROW(A3))</f>
        <v>0.59082854573118626</v>
      </c>
      <c r="S8" s="195">
        <f t="shared" si="1"/>
        <v>0.56217891560131095</v>
      </c>
      <c r="T8" s="240">
        <f t="shared" si="2"/>
        <v>2.8999999999999915</v>
      </c>
      <c r="U8" s="84" t="str">
        <f t="shared" si="3"/>
        <v>港区</v>
      </c>
      <c r="V8" s="195">
        <f t="shared" ref="V8:V37" si="13">LARGE(G$6:G$79,ROW(A3))</f>
        <v>0.83819962950985294</v>
      </c>
      <c r="W8" s="195">
        <f t="shared" si="4"/>
        <v>0.8216720799962477</v>
      </c>
      <c r="X8" s="240">
        <f t="shared" si="5"/>
        <v>1.6000000000000014</v>
      </c>
      <c r="Y8" s="83"/>
      <c r="Z8" s="195">
        <f t="shared" si="6"/>
        <v>0.52076626275919025</v>
      </c>
      <c r="AA8" s="195">
        <f t="shared" si="7"/>
        <v>0.49519096092694476</v>
      </c>
      <c r="AB8" s="240">
        <f t="shared" si="8"/>
        <v>2.6000000000000023</v>
      </c>
      <c r="AC8" s="195">
        <f t="shared" si="9"/>
        <v>0.78309246202312921</v>
      </c>
      <c r="AD8" s="195">
        <f t="shared" si="10"/>
        <v>0.76351558922953</v>
      </c>
      <c r="AE8" s="240">
        <f t="shared" si="11"/>
        <v>1.9000000000000017</v>
      </c>
      <c r="AF8" s="211">
        <v>0</v>
      </c>
    </row>
    <row r="9" spans="2:32" s="97" customFormat="1" ht="13.5" customHeight="1">
      <c r="B9" s="209">
        <v>4</v>
      </c>
      <c r="C9" s="95" t="s">
        <v>88</v>
      </c>
      <c r="D9" s="271">
        <v>0.5524798207944065</v>
      </c>
      <c r="E9" s="26">
        <v>0.81305745880259217</v>
      </c>
      <c r="F9" s="271">
        <v>0.54744766770963849</v>
      </c>
      <c r="G9" s="26">
        <v>0.80587256280578345</v>
      </c>
      <c r="J9" s="261">
        <v>4</v>
      </c>
      <c r="K9" s="95" t="s">
        <v>88</v>
      </c>
      <c r="L9" s="27">
        <v>0.52084230058901482</v>
      </c>
      <c r="M9" s="27">
        <v>0.79345842988441118</v>
      </c>
      <c r="N9" s="27">
        <v>0.5107397856037561</v>
      </c>
      <c r="O9" s="27">
        <v>0.78565001097918374</v>
      </c>
      <c r="Q9" s="84" t="str">
        <f t="shared" si="0"/>
        <v>寝屋川市</v>
      </c>
      <c r="R9" s="195">
        <f t="shared" si="12"/>
        <v>0.58923211499145034</v>
      </c>
      <c r="S9" s="195">
        <f t="shared" si="1"/>
        <v>0.54723263302216674</v>
      </c>
      <c r="T9" s="240">
        <f t="shared" si="2"/>
        <v>4.1999999999999922</v>
      </c>
      <c r="U9" s="84" t="str">
        <f t="shared" si="3"/>
        <v>摂津市</v>
      </c>
      <c r="V9" s="195">
        <f t="shared" si="13"/>
        <v>0.83717789716500279</v>
      </c>
      <c r="W9" s="195">
        <f t="shared" si="4"/>
        <v>0.8162129994532058</v>
      </c>
      <c r="X9" s="240">
        <f t="shared" si="5"/>
        <v>2.1000000000000019</v>
      </c>
      <c r="Y9" s="83"/>
      <c r="Z9" s="195">
        <f t="shared" si="6"/>
        <v>0.52076626275919025</v>
      </c>
      <c r="AA9" s="195">
        <f t="shared" si="7"/>
        <v>0.49519096092694476</v>
      </c>
      <c r="AB9" s="240">
        <f t="shared" si="8"/>
        <v>2.6000000000000023</v>
      </c>
      <c r="AC9" s="195">
        <f t="shared" si="9"/>
        <v>0.78309246202312921</v>
      </c>
      <c r="AD9" s="195">
        <f t="shared" si="10"/>
        <v>0.76351558922953</v>
      </c>
      <c r="AE9" s="240">
        <f t="shared" si="11"/>
        <v>1.9000000000000017</v>
      </c>
      <c r="AF9" s="211">
        <v>0</v>
      </c>
    </row>
    <row r="10" spans="2:32" s="97" customFormat="1" ht="13.5" customHeight="1">
      <c r="B10" s="209">
        <v>5</v>
      </c>
      <c r="C10" s="95" t="s">
        <v>89</v>
      </c>
      <c r="D10" s="271">
        <v>0.55567686920222381</v>
      </c>
      <c r="E10" s="26">
        <v>0.80538830820601959</v>
      </c>
      <c r="F10" s="271">
        <v>0.54430626071288957</v>
      </c>
      <c r="G10" s="26">
        <v>0.79201870085094661</v>
      </c>
      <c r="J10" s="261">
        <v>5</v>
      </c>
      <c r="K10" s="95" t="s">
        <v>89</v>
      </c>
      <c r="L10" s="27">
        <v>0.52893013837236313</v>
      </c>
      <c r="M10" s="27">
        <v>0.77952818266670232</v>
      </c>
      <c r="N10" s="27">
        <v>0.5068415195103475</v>
      </c>
      <c r="O10" s="27">
        <v>0.76803284225763813</v>
      </c>
      <c r="Q10" s="84" t="str">
        <f t="shared" si="0"/>
        <v>能勢町</v>
      </c>
      <c r="R10" s="195">
        <f t="shared" si="12"/>
        <v>0.5885697685544915</v>
      </c>
      <c r="S10" s="195">
        <f t="shared" si="1"/>
        <v>0.57401041292022481</v>
      </c>
      <c r="T10" s="240">
        <f t="shared" si="2"/>
        <v>1.5000000000000013</v>
      </c>
      <c r="U10" s="84" t="str">
        <f t="shared" si="3"/>
        <v>田尻町</v>
      </c>
      <c r="V10" s="195">
        <f t="shared" si="13"/>
        <v>0.83002018071283168</v>
      </c>
      <c r="W10" s="195">
        <f t="shared" si="4"/>
        <v>0.80723610733566675</v>
      </c>
      <c r="X10" s="240">
        <f t="shared" si="5"/>
        <v>2.2999999999999909</v>
      </c>
      <c r="Y10" s="83"/>
      <c r="Z10" s="195">
        <f t="shared" si="6"/>
        <v>0.52076626275919025</v>
      </c>
      <c r="AA10" s="195">
        <f t="shared" si="7"/>
        <v>0.49519096092694476</v>
      </c>
      <c r="AB10" s="240">
        <f t="shared" si="8"/>
        <v>2.6000000000000023</v>
      </c>
      <c r="AC10" s="195">
        <f t="shared" si="9"/>
        <v>0.78309246202312921</v>
      </c>
      <c r="AD10" s="195">
        <f t="shared" si="10"/>
        <v>0.76351558922953</v>
      </c>
      <c r="AE10" s="240">
        <f t="shared" si="11"/>
        <v>1.9000000000000017</v>
      </c>
      <c r="AF10" s="211">
        <v>0</v>
      </c>
    </row>
    <row r="11" spans="2:32" s="97" customFormat="1" ht="13.5" customHeight="1">
      <c r="B11" s="209">
        <v>6</v>
      </c>
      <c r="C11" s="95" t="s">
        <v>90</v>
      </c>
      <c r="D11" s="271">
        <v>0.60695868330056491</v>
      </c>
      <c r="E11" s="26">
        <v>0.84526858588148879</v>
      </c>
      <c r="F11" s="271">
        <v>0.59264808816965853</v>
      </c>
      <c r="G11" s="26">
        <v>0.83819962950985294</v>
      </c>
      <c r="J11" s="261">
        <v>6</v>
      </c>
      <c r="K11" s="95" t="s">
        <v>90</v>
      </c>
      <c r="L11" s="27">
        <v>0.56680022705073319</v>
      </c>
      <c r="M11" s="27">
        <v>0.83226060539297642</v>
      </c>
      <c r="N11" s="27">
        <v>0.56173498081781581</v>
      </c>
      <c r="O11" s="27">
        <v>0.8216720799962477</v>
      </c>
      <c r="Q11" s="84" t="str">
        <f t="shared" si="0"/>
        <v>岬町</v>
      </c>
      <c r="R11" s="195">
        <f t="shared" si="12"/>
        <v>0.58376380698591424</v>
      </c>
      <c r="S11" s="195">
        <f t="shared" si="1"/>
        <v>0.57695419287716621</v>
      </c>
      <c r="T11" s="240">
        <f t="shared" si="2"/>
        <v>0.70000000000000062</v>
      </c>
      <c r="U11" s="84" t="str">
        <f t="shared" si="3"/>
        <v>寝屋川市</v>
      </c>
      <c r="V11" s="195">
        <f t="shared" si="13"/>
        <v>0.82509463991187448</v>
      </c>
      <c r="W11" s="195">
        <f t="shared" si="4"/>
        <v>0.80401385136209746</v>
      </c>
      <c r="X11" s="240">
        <f t="shared" si="5"/>
        <v>2.0999999999999908</v>
      </c>
      <c r="Y11" s="83"/>
      <c r="Z11" s="195">
        <f t="shared" si="6"/>
        <v>0.52076626275919025</v>
      </c>
      <c r="AA11" s="195">
        <f t="shared" si="7"/>
        <v>0.49519096092694476</v>
      </c>
      <c r="AB11" s="240">
        <f t="shared" si="8"/>
        <v>2.6000000000000023</v>
      </c>
      <c r="AC11" s="195">
        <f t="shared" si="9"/>
        <v>0.78309246202312921</v>
      </c>
      <c r="AD11" s="195">
        <f t="shared" si="10"/>
        <v>0.76351558922953</v>
      </c>
      <c r="AE11" s="240">
        <f t="shared" si="11"/>
        <v>1.9000000000000017</v>
      </c>
      <c r="AF11" s="211">
        <v>0</v>
      </c>
    </row>
    <row r="12" spans="2:32" s="97" customFormat="1" ht="13.5" customHeight="1">
      <c r="B12" s="209">
        <v>7</v>
      </c>
      <c r="C12" s="95" t="s">
        <v>91</v>
      </c>
      <c r="D12" s="272">
        <v>0.47931083387884293</v>
      </c>
      <c r="E12" s="28">
        <v>0.78128685810105736</v>
      </c>
      <c r="F12" s="272">
        <v>0.47183047683952578</v>
      </c>
      <c r="G12" s="28">
        <v>0.77488784929583976</v>
      </c>
      <c r="J12" s="261">
        <v>7</v>
      </c>
      <c r="K12" s="95" t="s">
        <v>91</v>
      </c>
      <c r="L12" s="27">
        <v>0.4427294058127984</v>
      </c>
      <c r="M12" s="27">
        <v>0.76461847896603718</v>
      </c>
      <c r="N12" s="27">
        <v>0.44998525020151547</v>
      </c>
      <c r="O12" s="27">
        <v>0.75592914793583788</v>
      </c>
      <c r="Q12" s="84" t="str">
        <f t="shared" si="0"/>
        <v>淀川区</v>
      </c>
      <c r="R12" s="195">
        <f t="shared" si="12"/>
        <v>0.57969794991692514</v>
      </c>
      <c r="S12" s="195">
        <f t="shared" si="1"/>
        <v>0.54985013064085309</v>
      </c>
      <c r="T12" s="240">
        <f t="shared" si="2"/>
        <v>2.9999999999999916</v>
      </c>
      <c r="U12" s="84" t="str">
        <f t="shared" si="3"/>
        <v>高槻市</v>
      </c>
      <c r="V12" s="195">
        <f t="shared" si="13"/>
        <v>0.82336585812670282</v>
      </c>
      <c r="W12" s="195">
        <f t="shared" si="4"/>
        <v>0.80737287434349603</v>
      </c>
      <c r="X12" s="240">
        <f t="shared" si="5"/>
        <v>1.5999999999999903</v>
      </c>
      <c r="Y12" s="83"/>
      <c r="Z12" s="195">
        <f t="shared" si="6"/>
        <v>0.52076626275919025</v>
      </c>
      <c r="AA12" s="195">
        <f t="shared" si="7"/>
        <v>0.49519096092694476</v>
      </c>
      <c r="AB12" s="240">
        <f t="shared" si="8"/>
        <v>2.6000000000000023</v>
      </c>
      <c r="AC12" s="195">
        <f t="shared" si="9"/>
        <v>0.78309246202312921</v>
      </c>
      <c r="AD12" s="195">
        <f t="shared" si="10"/>
        <v>0.76351558922953</v>
      </c>
      <c r="AE12" s="240">
        <f t="shared" si="11"/>
        <v>1.9000000000000017</v>
      </c>
      <c r="AF12" s="211">
        <v>0</v>
      </c>
    </row>
    <row r="13" spans="2:32" s="97" customFormat="1" ht="13.5" customHeight="1">
      <c r="B13" s="209">
        <v>8</v>
      </c>
      <c r="C13" s="95" t="s">
        <v>51</v>
      </c>
      <c r="D13" s="273">
        <v>0.45270609562771824</v>
      </c>
      <c r="E13" s="274">
        <v>0.73295133459148853</v>
      </c>
      <c r="F13" s="273">
        <v>0.44881046342228542</v>
      </c>
      <c r="G13" s="274">
        <v>0.72379021664223508</v>
      </c>
      <c r="J13" s="261">
        <v>8</v>
      </c>
      <c r="K13" s="95" t="s">
        <v>51</v>
      </c>
      <c r="L13" s="27">
        <v>0.42539153303524163</v>
      </c>
      <c r="M13" s="27">
        <v>0.70611120636059677</v>
      </c>
      <c r="N13" s="27">
        <v>0.41865149208345487</v>
      </c>
      <c r="O13" s="27">
        <v>0.69488713640734645</v>
      </c>
      <c r="Q13" s="84" t="str">
        <f t="shared" si="0"/>
        <v>西淀川区</v>
      </c>
      <c r="R13" s="195">
        <f t="shared" si="12"/>
        <v>0.5753144776983653</v>
      </c>
      <c r="S13" s="195">
        <f t="shared" si="1"/>
        <v>0.54905329784357393</v>
      </c>
      <c r="T13" s="240">
        <f t="shared" si="2"/>
        <v>2.5999999999999912</v>
      </c>
      <c r="U13" s="84" t="str">
        <f t="shared" si="3"/>
        <v>東淀川区</v>
      </c>
      <c r="V13" s="195">
        <f t="shared" si="13"/>
        <v>0.82269697797817054</v>
      </c>
      <c r="W13" s="195">
        <f t="shared" si="4"/>
        <v>0.80116171314307127</v>
      </c>
      <c r="X13" s="240">
        <f t="shared" si="5"/>
        <v>2.1999999999999909</v>
      </c>
      <c r="Y13" s="83"/>
      <c r="Z13" s="195">
        <f t="shared" si="6"/>
        <v>0.52076626275919025</v>
      </c>
      <c r="AA13" s="195">
        <f t="shared" si="7"/>
        <v>0.49519096092694476</v>
      </c>
      <c r="AB13" s="240">
        <f t="shared" si="8"/>
        <v>2.6000000000000023</v>
      </c>
      <c r="AC13" s="195">
        <f t="shared" si="9"/>
        <v>0.78309246202312921</v>
      </c>
      <c r="AD13" s="195">
        <f t="shared" si="10"/>
        <v>0.76351558922953</v>
      </c>
      <c r="AE13" s="240">
        <f t="shared" si="11"/>
        <v>1.9000000000000017</v>
      </c>
      <c r="AF13" s="211">
        <v>0</v>
      </c>
    </row>
    <row r="14" spans="2:32" s="97" customFormat="1" ht="13.5" customHeight="1">
      <c r="B14" s="209">
        <v>9</v>
      </c>
      <c r="C14" s="95" t="s">
        <v>92</v>
      </c>
      <c r="D14" s="271">
        <v>0.55094682089440739</v>
      </c>
      <c r="E14" s="26">
        <v>0.80459707289708893</v>
      </c>
      <c r="F14" s="271">
        <v>0.54517373807823766</v>
      </c>
      <c r="G14" s="26">
        <v>0.80050289301436017</v>
      </c>
      <c r="J14" s="261">
        <v>9</v>
      </c>
      <c r="K14" s="95" t="s">
        <v>92</v>
      </c>
      <c r="L14" s="27">
        <v>0.55482112418360197</v>
      </c>
      <c r="M14" s="27">
        <v>0.78835027971262395</v>
      </c>
      <c r="N14" s="27">
        <v>0.51134330658599725</v>
      </c>
      <c r="O14" s="27">
        <v>0.77915026716766134</v>
      </c>
      <c r="Q14" s="84" t="str">
        <f t="shared" si="0"/>
        <v>摂津市</v>
      </c>
      <c r="R14" s="195">
        <f t="shared" si="12"/>
        <v>0.57489337434763843</v>
      </c>
      <c r="S14" s="195">
        <f t="shared" si="1"/>
        <v>0.55133378563076829</v>
      </c>
      <c r="T14" s="240">
        <f t="shared" si="2"/>
        <v>2.399999999999991</v>
      </c>
      <c r="U14" s="84" t="str">
        <f t="shared" si="3"/>
        <v>岬町</v>
      </c>
      <c r="V14" s="195">
        <f t="shared" si="13"/>
        <v>0.82243200992830312</v>
      </c>
      <c r="W14" s="195">
        <f t="shared" si="4"/>
        <v>0.80579791671094836</v>
      </c>
      <c r="X14" s="240">
        <f t="shared" si="5"/>
        <v>1.5999999999999903</v>
      </c>
      <c r="Z14" s="195">
        <f t="shared" si="6"/>
        <v>0.52076626275919025</v>
      </c>
      <c r="AA14" s="195">
        <f t="shared" si="7"/>
        <v>0.49519096092694476</v>
      </c>
      <c r="AB14" s="240">
        <f t="shared" si="8"/>
        <v>2.6000000000000023</v>
      </c>
      <c r="AC14" s="195">
        <f t="shared" si="9"/>
        <v>0.78309246202312921</v>
      </c>
      <c r="AD14" s="195">
        <f t="shared" si="10"/>
        <v>0.76351558922953</v>
      </c>
      <c r="AE14" s="240">
        <f t="shared" si="11"/>
        <v>1.9000000000000017</v>
      </c>
      <c r="AF14" s="211">
        <v>0</v>
      </c>
    </row>
    <row r="15" spans="2:32" s="97" customFormat="1" ht="13.5" customHeight="1">
      <c r="B15" s="209">
        <v>10</v>
      </c>
      <c r="C15" s="95" t="s">
        <v>52</v>
      </c>
      <c r="D15" s="271">
        <v>0.57396230065992848</v>
      </c>
      <c r="E15" s="26">
        <v>0.85067364845997273</v>
      </c>
      <c r="F15" s="271">
        <v>0.5753144776983653</v>
      </c>
      <c r="G15" s="26">
        <v>0.84155290060829091</v>
      </c>
      <c r="J15" s="261">
        <v>10</v>
      </c>
      <c r="K15" s="95" t="s">
        <v>52</v>
      </c>
      <c r="L15" s="27">
        <v>0.55775890449590981</v>
      </c>
      <c r="M15" s="27">
        <v>0.82971032318464311</v>
      </c>
      <c r="N15" s="27">
        <v>0.54905329784357393</v>
      </c>
      <c r="O15" s="27">
        <v>0.82459522549628461</v>
      </c>
      <c r="Q15" s="84" t="str">
        <f t="shared" si="0"/>
        <v>高槻市</v>
      </c>
      <c r="R15" s="195">
        <f t="shared" si="12"/>
        <v>0.57074281832036655</v>
      </c>
      <c r="S15" s="195">
        <f t="shared" si="1"/>
        <v>0.53561212729647356</v>
      </c>
      <c r="T15" s="240">
        <f t="shared" si="2"/>
        <v>3.499999999999992</v>
      </c>
      <c r="U15" s="84" t="str">
        <f t="shared" si="3"/>
        <v>熊取町</v>
      </c>
      <c r="V15" s="195">
        <f t="shared" si="13"/>
        <v>0.81919672344151673</v>
      </c>
      <c r="W15" s="195">
        <f t="shared" si="4"/>
        <v>0.80798246337351942</v>
      </c>
      <c r="X15" s="240">
        <f t="shared" si="5"/>
        <v>1.0999999999999899</v>
      </c>
      <c r="Z15" s="195">
        <f t="shared" si="6"/>
        <v>0.52076626275919025</v>
      </c>
      <c r="AA15" s="195">
        <f t="shared" si="7"/>
        <v>0.49519096092694476</v>
      </c>
      <c r="AB15" s="240">
        <f t="shared" si="8"/>
        <v>2.6000000000000023</v>
      </c>
      <c r="AC15" s="195">
        <f t="shared" si="9"/>
        <v>0.78309246202312921</v>
      </c>
      <c r="AD15" s="195">
        <f t="shared" si="10"/>
        <v>0.76351558922953</v>
      </c>
      <c r="AE15" s="240">
        <f t="shared" si="11"/>
        <v>1.9000000000000017</v>
      </c>
      <c r="AF15" s="211">
        <v>0</v>
      </c>
    </row>
    <row r="16" spans="2:32" s="97" customFormat="1" ht="13.5" customHeight="1">
      <c r="B16" s="209">
        <v>11</v>
      </c>
      <c r="C16" s="95" t="s">
        <v>53</v>
      </c>
      <c r="D16" s="271">
        <v>0.59651282615366152</v>
      </c>
      <c r="E16" s="26">
        <v>0.82721504517582478</v>
      </c>
      <c r="F16" s="271">
        <v>0.59082854573118626</v>
      </c>
      <c r="G16" s="26">
        <v>0.82269697797817054</v>
      </c>
      <c r="J16" s="261">
        <v>11</v>
      </c>
      <c r="K16" s="95" t="s">
        <v>53</v>
      </c>
      <c r="L16" s="27">
        <v>0.56428187172519872</v>
      </c>
      <c r="M16" s="27">
        <v>0.80987036352604391</v>
      </c>
      <c r="N16" s="27">
        <v>0.56217891560131095</v>
      </c>
      <c r="O16" s="27">
        <v>0.80116171314307127</v>
      </c>
      <c r="Q16" s="84" t="str">
        <f t="shared" si="0"/>
        <v>堺市堺区</v>
      </c>
      <c r="R16" s="195">
        <f t="shared" si="12"/>
        <v>0.56232089190955314</v>
      </c>
      <c r="S16" s="195">
        <f t="shared" si="1"/>
        <v>0.5349901951430982</v>
      </c>
      <c r="T16" s="240">
        <f t="shared" si="2"/>
        <v>2.7000000000000024</v>
      </c>
      <c r="U16" s="84" t="str">
        <f t="shared" si="3"/>
        <v>淀川区</v>
      </c>
      <c r="V16" s="195">
        <f t="shared" si="13"/>
        <v>0.81857927568565136</v>
      </c>
      <c r="W16" s="195">
        <f t="shared" si="4"/>
        <v>0.79990500042230561</v>
      </c>
      <c r="X16" s="240">
        <f t="shared" si="5"/>
        <v>1.8999999999999906</v>
      </c>
      <c r="Z16" s="195">
        <f t="shared" si="6"/>
        <v>0.52076626275919025</v>
      </c>
      <c r="AA16" s="195">
        <f t="shared" si="7"/>
        <v>0.49519096092694476</v>
      </c>
      <c r="AB16" s="240">
        <f t="shared" si="8"/>
        <v>2.6000000000000023</v>
      </c>
      <c r="AC16" s="195">
        <f t="shared" si="9"/>
        <v>0.78309246202312921</v>
      </c>
      <c r="AD16" s="195">
        <f t="shared" si="10"/>
        <v>0.76351558922953</v>
      </c>
      <c r="AE16" s="240">
        <f t="shared" si="11"/>
        <v>1.9000000000000017</v>
      </c>
      <c r="AF16" s="211">
        <v>0</v>
      </c>
    </row>
    <row r="17" spans="2:32" s="97" customFormat="1" ht="13.5" customHeight="1">
      <c r="B17" s="209">
        <v>12</v>
      </c>
      <c r="C17" s="95" t="s">
        <v>93</v>
      </c>
      <c r="D17" s="271">
        <v>0.49991349910533694</v>
      </c>
      <c r="E17" s="26">
        <v>0.76443789603299606</v>
      </c>
      <c r="F17" s="271">
        <v>0.49131634735764407</v>
      </c>
      <c r="G17" s="26">
        <v>0.75242896324866282</v>
      </c>
      <c r="J17" s="261">
        <v>12</v>
      </c>
      <c r="K17" s="95" t="s">
        <v>93</v>
      </c>
      <c r="L17" s="27">
        <v>0.47603772051259341</v>
      </c>
      <c r="M17" s="27">
        <v>0.74110654475931625</v>
      </c>
      <c r="N17" s="27">
        <v>0.4593087793133549</v>
      </c>
      <c r="O17" s="27">
        <v>0.72744207903180813</v>
      </c>
      <c r="Q17" s="84" t="str">
        <f t="shared" si="0"/>
        <v>豊能町</v>
      </c>
      <c r="R17" s="195">
        <f t="shared" si="12"/>
        <v>0.55907715256249058</v>
      </c>
      <c r="S17" s="195">
        <f t="shared" si="1"/>
        <v>0.55720662686653299</v>
      </c>
      <c r="T17" s="240">
        <f t="shared" si="2"/>
        <v>0.20000000000000018</v>
      </c>
      <c r="U17" s="84" t="str">
        <f t="shared" si="3"/>
        <v>住之江区</v>
      </c>
      <c r="V17" s="195">
        <f t="shared" si="13"/>
        <v>0.81385433543167607</v>
      </c>
      <c r="W17" s="195">
        <f t="shared" si="4"/>
        <v>0.79475813039178445</v>
      </c>
      <c r="X17" s="240">
        <f t="shared" si="5"/>
        <v>1.8999999999999906</v>
      </c>
      <c r="Z17" s="195">
        <f t="shared" si="6"/>
        <v>0.52076626275919025</v>
      </c>
      <c r="AA17" s="195">
        <f t="shared" si="7"/>
        <v>0.49519096092694476</v>
      </c>
      <c r="AB17" s="240">
        <f t="shared" si="8"/>
        <v>2.6000000000000023</v>
      </c>
      <c r="AC17" s="195">
        <f t="shared" si="9"/>
        <v>0.78309246202312921</v>
      </c>
      <c r="AD17" s="195">
        <f t="shared" si="10"/>
        <v>0.76351558922953</v>
      </c>
      <c r="AE17" s="240">
        <f t="shared" si="11"/>
        <v>1.9000000000000017</v>
      </c>
      <c r="AF17" s="211">
        <v>0</v>
      </c>
    </row>
    <row r="18" spans="2:32" s="97" customFormat="1" ht="13.5" customHeight="1">
      <c r="B18" s="209">
        <v>13</v>
      </c>
      <c r="C18" s="95" t="s">
        <v>94</v>
      </c>
      <c r="D18" s="271">
        <v>0.50870021545793431</v>
      </c>
      <c r="E18" s="26">
        <v>0.77384720780791205</v>
      </c>
      <c r="F18" s="271">
        <v>0.49010899450253825</v>
      </c>
      <c r="G18" s="26">
        <v>0.76073342283724543</v>
      </c>
      <c r="J18" s="261">
        <v>13</v>
      </c>
      <c r="K18" s="95" t="s">
        <v>94</v>
      </c>
      <c r="L18" s="27">
        <v>0.46422907845034395</v>
      </c>
      <c r="M18" s="27">
        <v>0.75056799511431826</v>
      </c>
      <c r="N18" s="27">
        <v>0.46546802418041777</v>
      </c>
      <c r="O18" s="27">
        <v>0.7386553645215167</v>
      </c>
      <c r="Q18" s="84" t="str">
        <f t="shared" si="0"/>
        <v>八尾市</v>
      </c>
      <c r="R18" s="195">
        <f t="shared" si="12"/>
        <v>0.55561692237185989</v>
      </c>
      <c r="S18" s="195">
        <f t="shared" si="1"/>
        <v>0.51517189953663522</v>
      </c>
      <c r="T18" s="240">
        <f t="shared" si="2"/>
        <v>4.1000000000000032</v>
      </c>
      <c r="U18" s="84" t="str">
        <f t="shared" si="3"/>
        <v>平野区</v>
      </c>
      <c r="V18" s="195">
        <f t="shared" si="13"/>
        <v>0.80883599098808145</v>
      </c>
      <c r="W18" s="195">
        <f t="shared" si="4"/>
        <v>0.77744238950125677</v>
      </c>
      <c r="X18" s="240">
        <f t="shared" si="5"/>
        <v>3.2000000000000028</v>
      </c>
      <c r="Z18" s="195">
        <f t="shared" si="6"/>
        <v>0.52076626275919025</v>
      </c>
      <c r="AA18" s="195">
        <f t="shared" si="7"/>
        <v>0.49519096092694476</v>
      </c>
      <c r="AB18" s="240">
        <f t="shared" si="8"/>
        <v>2.6000000000000023</v>
      </c>
      <c r="AC18" s="195">
        <f t="shared" si="9"/>
        <v>0.78309246202312921</v>
      </c>
      <c r="AD18" s="195">
        <f t="shared" si="10"/>
        <v>0.76351558922953</v>
      </c>
      <c r="AE18" s="240">
        <f t="shared" si="11"/>
        <v>1.9000000000000017</v>
      </c>
      <c r="AF18" s="211">
        <v>0</v>
      </c>
    </row>
    <row r="19" spans="2:32" s="97" customFormat="1" ht="13.5" customHeight="1">
      <c r="B19" s="209">
        <v>14</v>
      </c>
      <c r="C19" s="95" t="s">
        <v>95</v>
      </c>
      <c r="D19" s="271">
        <v>0.49890785473237287</v>
      </c>
      <c r="E19" s="26">
        <v>0.76140064509095007</v>
      </c>
      <c r="F19" s="271">
        <v>0.49057370499678493</v>
      </c>
      <c r="G19" s="26">
        <v>0.75597900897660797</v>
      </c>
      <c r="J19" s="261">
        <v>14</v>
      </c>
      <c r="K19" s="95" t="s">
        <v>95</v>
      </c>
      <c r="L19" s="27">
        <v>0.47252084614856205</v>
      </c>
      <c r="M19" s="27">
        <v>0.74602658141233547</v>
      </c>
      <c r="N19" s="27">
        <v>0.48119193886338546</v>
      </c>
      <c r="O19" s="27">
        <v>0.74130582828415659</v>
      </c>
      <c r="Q19" s="84" t="str">
        <f t="shared" si="0"/>
        <v>住之江区</v>
      </c>
      <c r="R19" s="195">
        <f t="shared" si="12"/>
        <v>0.55284286595635979</v>
      </c>
      <c r="S19" s="195">
        <f t="shared" si="1"/>
        <v>0.5268366368461237</v>
      </c>
      <c r="T19" s="240">
        <f t="shared" si="2"/>
        <v>2.6000000000000023</v>
      </c>
      <c r="U19" s="84" t="str">
        <f t="shared" si="3"/>
        <v>西成区</v>
      </c>
      <c r="V19" s="195">
        <f t="shared" si="13"/>
        <v>0.80766767587210142</v>
      </c>
      <c r="W19" s="195">
        <f t="shared" si="4"/>
        <v>0.78645945047787236</v>
      </c>
      <c r="X19" s="240">
        <f t="shared" si="5"/>
        <v>2.200000000000002</v>
      </c>
      <c r="Z19" s="195">
        <f t="shared" si="6"/>
        <v>0.52076626275919025</v>
      </c>
      <c r="AA19" s="195">
        <f t="shared" si="7"/>
        <v>0.49519096092694476</v>
      </c>
      <c r="AB19" s="240">
        <f t="shared" si="8"/>
        <v>2.6000000000000023</v>
      </c>
      <c r="AC19" s="195">
        <f t="shared" si="9"/>
        <v>0.78309246202312921</v>
      </c>
      <c r="AD19" s="195">
        <f t="shared" si="10"/>
        <v>0.76351558922953</v>
      </c>
      <c r="AE19" s="240">
        <f t="shared" si="11"/>
        <v>1.9000000000000017</v>
      </c>
      <c r="AF19" s="211">
        <v>0</v>
      </c>
    </row>
    <row r="20" spans="2:32" s="97" customFormat="1" ht="13.5" customHeight="1">
      <c r="B20" s="209">
        <v>15</v>
      </c>
      <c r="C20" s="95" t="s">
        <v>96</v>
      </c>
      <c r="D20" s="272">
        <v>0.56013445894776748</v>
      </c>
      <c r="E20" s="28">
        <v>0.81130890496808772</v>
      </c>
      <c r="F20" s="272">
        <v>0.54497880864412096</v>
      </c>
      <c r="G20" s="28">
        <v>0.80157801107799997</v>
      </c>
      <c r="J20" s="261">
        <v>15</v>
      </c>
      <c r="K20" s="95" t="s">
        <v>96</v>
      </c>
      <c r="L20" s="27">
        <v>0.5227396046405296</v>
      </c>
      <c r="M20" s="27">
        <v>0.79054910675895373</v>
      </c>
      <c r="N20" s="27">
        <v>0.52021467821533895</v>
      </c>
      <c r="O20" s="27">
        <v>0.78228594867343282</v>
      </c>
      <c r="Q20" s="84" t="str">
        <f t="shared" si="0"/>
        <v>門真市</v>
      </c>
      <c r="R20" s="195">
        <f t="shared" si="12"/>
        <v>0.5497824102935186</v>
      </c>
      <c r="S20" s="195">
        <f t="shared" si="1"/>
        <v>0.52689571301014926</v>
      </c>
      <c r="T20" s="240">
        <f t="shared" si="2"/>
        <v>2.300000000000002</v>
      </c>
      <c r="U20" s="84" t="str">
        <f t="shared" si="3"/>
        <v>此花区</v>
      </c>
      <c r="V20" s="195">
        <f t="shared" si="13"/>
        <v>0.80587256280578345</v>
      </c>
      <c r="W20" s="195">
        <f t="shared" si="4"/>
        <v>0.78565001097918374</v>
      </c>
      <c r="X20" s="240">
        <f t="shared" si="5"/>
        <v>2.0000000000000018</v>
      </c>
      <c r="Z20" s="195">
        <f t="shared" si="6"/>
        <v>0.52076626275919025</v>
      </c>
      <c r="AA20" s="195">
        <f t="shared" si="7"/>
        <v>0.49519096092694476</v>
      </c>
      <c r="AB20" s="240">
        <f t="shared" si="8"/>
        <v>2.6000000000000023</v>
      </c>
      <c r="AC20" s="195">
        <f t="shared" si="9"/>
        <v>0.78309246202312921</v>
      </c>
      <c r="AD20" s="195">
        <f t="shared" si="10"/>
        <v>0.76351558922953</v>
      </c>
      <c r="AE20" s="240">
        <f t="shared" si="11"/>
        <v>1.9000000000000017</v>
      </c>
      <c r="AF20" s="211">
        <v>0</v>
      </c>
    </row>
    <row r="21" spans="2:32" s="97" customFormat="1" ht="13.5" customHeight="1">
      <c r="B21" s="209">
        <v>16</v>
      </c>
      <c r="C21" s="95" t="s">
        <v>54</v>
      </c>
      <c r="D21" s="273">
        <v>0.43910060772266474</v>
      </c>
      <c r="E21" s="274">
        <v>0.70526022734808158</v>
      </c>
      <c r="F21" s="273">
        <v>0.43353413570678012</v>
      </c>
      <c r="G21" s="274">
        <v>0.69380725203989624</v>
      </c>
      <c r="J21" s="261">
        <v>16</v>
      </c>
      <c r="K21" s="95" t="s">
        <v>54</v>
      </c>
      <c r="L21" s="27">
        <v>0.39517112644809288</v>
      </c>
      <c r="M21" s="27">
        <v>0.67676310313681809</v>
      </c>
      <c r="N21" s="27">
        <v>0.40903072181584932</v>
      </c>
      <c r="O21" s="27">
        <v>0.6691519634088523</v>
      </c>
      <c r="Q21" s="84" t="str">
        <f t="shared" si="0"/>
        <v>枚方市</v>
      </c>
      <c r="R21" s="195">
        <f t="shared" si="12"/>
        <v>0.54937490460207716</v>
      </c>
      <c r="S21" s="195">
        <f t="shared" si="1"/>
        <v>0.51870341166010203</v>
      </c>
      <c r="T21" s="240">
        <f t="shared" si="2"/>
        <v>3.0000000000000027</v>
      </c>
      <c r="U21" s="84" t="str">
        <f t="shared" si="3"/>
        <v>枚方市</v>
      </c>
      <c r="V21" s="195">
        <f t="shared" si="13"/>
        <v>0.80508263882943754</v>
      </c>
      <c r="W21" s="195">
        <f t="shared" si="4"/>
        <v>0.78926188331467573</v>
      </c>
      <c r="X21" s="240">
        <f t="shared" si="5"/>
        <v>1.6000000000000014</v>
      </c>
      <c r="Z21" s="195">
        <f t="shared" si="6"/>
        <v>0.52076626275919025</v>
      </c>
      <c r="AA21" s="195">
        <f t="shared" si="7"/>
        <v>0.49519096092694476</v>
      </c>
      <c r="AB21" s="240">
        <f t="shared" si="8"/>
        <v>2.6000000000000023</v>
      </c>
      <c r="AC21" s="195">
        <f t="shared" si="9"/>
        <v>0.78309246202312921</v>
      </c>
      <c r="AD21" s="195">
        <f t="shared" si="10"/>
        <v>0.76351558922953</v>
      </c>
      <c r="AE21" s="240">
        <f t="shared" si="11"/>
        <v>1.9000000000000017</v>
      </c>
      <c r="AF21" s="211">
        <v>0</v>
      </c>
    </row>
    <row r="22" spans="2:32" s="97" customFormat="1" ht="13.5" customHeight="1">
      <c r="B22" s="209">
        <v>17</v>
      </c>
      <c r="C22" s="95" t="s">
        <v>97</v>
      </c>
      <c r="D22" s="271">
        <v>0.52260787190694113</v>
      </c>
      <c r="E22" s="26">
        <v>0.77647610804446232</v>
      </c>
      <c r="F22" s="271">
        <v>0.51612059662285426</v>
      </c>
      <c r="G22" s="26">
        <v>0.76792300388146661</v>
      </c>
      <c r="J22" s="261">
        <v>17</v>
      </c>
      <c r="K22" s="95" t="s">
        <v>97</v>
      </c>
      <c r="L22" s="27">
        <v>0.49852728175589517</v>
      </c>
      <c r="M22" s="27">
        <v>0.75689904870118552</v>
      </c>
      <c r="N22" s="27">
        <v>0.49220724075775107</v>
      </c>
      <c r="O22" s="27">
        <v>0.74776770242018409</v>
      </c>
      <c r="Q22" s="84" t="str">
        <f t="shared" si="0"/>
        <v>此花区</v>
      </c>
      <c r="R22" s="195">
        <f t="shared" si="12"/>
        <v>0.54744766770963849</v>
      </c>
      <c r="S22" s="195">
        <f t="shared" si="1"/>
        <v>0.5107397856037561</v>
      </c>
      <c r="T22" s="240">
        <f t="shared" si="2"/>
        <v>3.6000000000000032</v>
      </c>
      <c r="U22" s="84" t="str">
        <f t="shared" si="3"/>
        <v>泉佐野市</v>
      </c>
      <c r="V22" s="195">
        <f t="shared" si="13"/>
        <v>0.80474959454686479</v>
      </c>
      <c r="W22" s="195">
        <f t="shared" si="4"/>
        <v>0.79028835008877685</v>
      </c>
      <c r="X22" s="240">
        <f t="shared" si="5"/>
        <v>1.5000000000000013</v>
      </c>
      <c r="Z22" s="195">
        <f t="shared" si="6"/>
        <v>0.52076626275919025</v>
      </c>
      <c r="AA22" s="195">
        <f t="shared" si="7"/>
        <v>0.49519096092694476</v>
      </c>
      <c r="AB22" s="240">
        <f t="shared" si="8"/>
        <v>2.6000000000000023</v>
      </c>
      <c r="AC22" s="195">
        <f t="shared" si="9"/>
        <v>0.78309246202312921</v>
      </c>
      <c r="AD22" s="195">
        <f t="shared" si="10"/>
        <v>0.76351558922953</v>
      </c>
      <c r="AE22" s="240">
        <f t="shared" si="11"/>
        <v>1.9000000000000017</v>
      </c>
      <c r="AF22" s="211">
        <v>0</v>
      </c>
    </row>
    <row r="23" spans="2:32" s="97" customFormat="1" ht="13.5" customHeight="1">
      <c r="B23" s="209">
        <v>18</v>
      </c>
      <c r="C23" s="95" t="s">
        <v>55</v>
      </c>
      <c r="D23" s="271">
        <v>0.52704812773734577</v>
      </c>
      <c r="E23" s="26">
        <v>0.78145633655309421</v>
      </c>
      <c r="F23" s="271">
        <v>0.50842134728154897</v>
      </c>
      <c r="G23" s="26">
        <v>0.77303713778212058</v>
      </c>
      <c r="J23" s="261">
        <v>18</v>
      </c>
      <c r="K23" s="95" t="s">
        <v>55</v>
      </c>
      <c r="L23" s="27">
        <v>0.48383241753587386</v>
      </c>
      <c r="M23" s="27">
        <v>0.76371691343404058</v>
      </c>
      <c r="N23" s="27">
        <v>0.48882693640046582</v>
      </c>
      <c r="O23" s="27">
        <v>0.75647954610316304</v>
      </c>
      <c r="Q23" s="84" t="str">
        <f t="shared" si="0"/>
        <v>交野市</v>
      </c>
      <c r="R23" s="195">
        <f t="shared" si="12"/>
        <v>0.546751823296032</v>
      </c>
      <c r="S23" s="195">
        <f t="shared" si="1"/>
        <v>0.50396860607407801</v>
      </c>
      <c r="T23" s="240">
        <f t="shared" si="2"/>
        <v>4.3000000000000043</v>
      </c>
      <c r="U23" s="84" t="str">
        <f t="shared" si="3"/>
        <v>門真市</v>
      </c>
      <c r="V23" s="195">
        <f t="shared" si="13"/>
        <v>0.80180463286336523</v>
      </c>
      <c r="W23" s="195">
        <f t="shared" si="4"/>
        <v>0.78594019277495653</v>
      </c>
      <c r="X23" s="240">
        <f t="shared" si="5"/>
        <v>1.6000000000000014</v>
      </c>
      <c r="Z23" s="195">
        <f t="shared" si="6"/>
        <v>0.52076626275919025</v>
      </c>
      <c r="AA23" s="195">
        <f t="shared" si="7"/>
        <v>0.49519096092694476</v>
      </c>
      <c r="AB23" s="240">
        <f t="shared" si="8"/>
        <v>2.6000000000000023</v>
      </c>
      <c r="AC23" s="195">
        <f t="shared" si="9"/>
        <v>0.78309246202312921</v>
      </c>
      <c r="AD23" s="195">
        <f t="shared" si="10"/>
        <v>0.76351558922953</v>
      </c>
      <c r="AE23" s="240">
        <f t="shared" si="11"/>
        <v>1.9000000000000017</v>
      </c>
      <c r="AF23" s="211">
        <v>0</v>
      </c>
    </row>
    <row r="24" spans="2:32" s="97" customFormat="1" ht="13.5" customHeight="1">
      <c r="B24" s="209">
        <v>19</v>
      </c>
      <c r="C24" s="95" t="s">
        <v>98</v>
      </c>
      <c r="D24" s="271">
        <v>0.5626313515573258</v>
      </c>
      <c r="E24" s="26">
        <v>0.81411112725500256</v>
      </c>
      <c r="F24" s="271">
        <v>0.54613677832976093</v>
      </c>
      <c r="G24" s="26">
        <v>0.80766767587210142</v>
      </c>
      <c r="J24" s="261">
        <v>19</v>
      </c>
      <c r="K24" s="95" t="s">
        <v>98</v>
      </c>
      <c r="L24" s="27">
        <v>0.5223028446803617</v>
      </c>
      <c r="M24" s="27">
        <v>0.794154283764404</v>
      </c>
      <c r="N24" s="27">
        <v>0.51273202350901048</v>
      </c>
      <c r="O24" s="27">
        <v>0.78645945047787236</v>
      </c>
      <c r="Q24" s="84" t="str">
        <f t="shared" si="0"/>
        <v>西成区</v>
      </c>
      <c r="R24" s="195">
        <f t="shared" si="12"/>
        <v>0.54613677832976093</v>
      </c>
      <c r="S24" s="195">
        <f t="shared" si="1"/>
        <v>0.51273202350901048</v>
      </c>
      <c r="T24" s="240">
        <f t="shared" si="2"/>
        <v>3.3000000000000029</v>
      </c>
      <c r="U24" s="84" t="str">
        <f t="shared" si="3"/>
        <v>豊能町</v>
      </c>
      <c r="V24" s="195">
        <f t="shared" si="13"/>
        <v>0.80163440852651779</v>
      </c>
      <c r="W24" s="195">
        <f t="shared" si="4"/>
        <v>0.78603236508317198</v>
      </c>
      <c r="X24" s="240">
        <f t="shared" si="5"/>
        <v>1.6000000000000014</v>
      </c>
      <c r="Z24" s="195">
        <f t="shared" si="6"/>
        <v>0.52076626275919025</v>
      </c>
      <c r="AA24" s="195">
        <f t="shared" si="7"/>
        <v>0.49519096092694476</v>
      </c>
      <c r="AB24" s="240">
        <f t="shared" si="8"/>
        <v>2.6000000000000023</v>
      </c>
      <c r="AC24" s="195">
        <f t="shared" si="9"/>
        <v>0.78309246202312921</v>
      </c>
      <c r="AD24" s="195">
        <f t="shared" si="10"/>
        <v>0.76351558922953</v>
      </c>
      <c r="AE24" s="240">
        <f t="shared" si="11"/>
        <v>1.9000000000000017</v>
      </c>
      <c r="AF24" s="211">
        <v>0</v>
      </c>
    </row>
    <row r="25" spans="2:32" s="97" customFormat="1" ht="13.5" customHeight="1">
      <c r="B25" s="209">
        <v>20</v>
      </c>
      <c r="C25" s="95" t="s">
        <v>99</v>
      </c>
      <c r="D25" s="271">
        <v>0.58110343932621111</v>
      </c>
      <c r="E25" s="26">
        <v>0.82597750683097193</v>
      </c>
      <c r="F25" s="271">
        <v>0.57969794991692514</v>
      </c>
      <c r="G25" s="26">
        <v>0.81857927568565136</v>
      </c>
      <c r="J25" s="261">
        <v>20</v>
      </c>
      <c r="K25" s="95" t="s">
        <v>99</v>
      </c>
      <c r="L25" s="27">
        <v>0.55416480866837414</v>
      </c>
      <c r="M25" s="27">
        <v>0.80969362500574815</v>
      </c>
      <c r="N25" s="27">
        <v>0.54985013064085309</v>
      </c>
      <c r="O25" s="27">
        <v>0.79990500042230561</v>
      </c>
      <c r="Q25" s="84" t="str">
        <f t="shared" si="0"/>
        <v>浪速区</v>
      </c>
      <c r="R25" s="195">
        <f t="shared" si="12"/>
        <v>0.54517373807823766</v>
      </c>
      <c r="S25" s="195">
        <f t="shared" si="1"/>
        <v>0.51134330658599725</v>
      </c>
      <c r="T25" s="240">
        <f t="shared" si="2"/>
        <v>3.400000000000003</v>
      </c>
      <c r="U25" s="84" t="str">
        <f t="shared" si="3"/>
        <v>城東区</v>
      </c>
      <c r="V25" s="195">
        <f t="shared" si="13"/>
        <v>0.80157801107799997</v>
      </c>
      <c r="W25" s="195">
        <f t="shared" si="4"/>
        <v>0.78228594867343282</v>
      </c>
      <c r="X25" s="240">
        <f t="shared" si="5"/>
        <v>2.0000000000000018</v>
      </c>
      <c r="Z25" s="195">
        <f t="shared" si="6"/>
        <v>0.52076626275919025</v>
      </c>
      <c r="AA25" s="195">
        <f t="shared" si="7"/>
        <v>0.49519096092694476</v>
      </c>
      <c r="AB25" s="240">
        <f t="shared" si="8"/>
        <v>2.6000000000000023</v>
      </c>
      <c r="AC25" s="195">
        <f t="shared" si="9"/>
        <v>0.78309246202312921</v>
      </c>
      <c r="AD25" s="195">
        <f t="shared" si="10"/>
        <v>0.76351558922953</v>
      </c>
      <c r="AE25" s="240">
        <f t="shared" si="11"/>
        <v>1.9000000000000017</v>
      </c>
      <c r="AF25" s="211">
        <v>0</v>
      </c>
    </row>
    <row r="26" spans="2:32" s="97" customFormat="1" ht="13.5" customHeight="1">
      <c r="B26" s="209">
        <v>21</v>
      </c>
      <c r="C26" s="95" t="s">
        <v>100</v>
      </c>
      <c r="D26" s="271">
        <v>0.55112140274646959</v>
      </c>
      <c r="E26" s="26">
        <v>0.79621428506105618</v>
      </c>
      <c r="F26" s="271">
        <v>0.53327009605672837</v>
      </c>
      <c r="G26" s="26">
        <v>0.78767648709267113</v>
      </c>
      <c r="J26" s="261">
        <v>21</v>
      </c>
      <c r="K26" s="95" t="s">
        <v>100</v>
      </c>
      <c r="L26" s="27">
        <v>0.49337544730166594</v>
      </c>
      <c r="M26" s="27">
        <v>0.78007004911426947</v>
      </c>
      <c r="N26" s="27">
        <v>0.50116301143269248</v>
      </c>
      <c r="O26" s="27">
        <v>0.77125019225213898</v>
      </c>
      <c r="Q26" s="84" t="str">
        <f t="shared" si="0"/>
        <v>城東区</v>
      </c>
      <c r="R26" s="195">
        <f t="shared" si="12"/>
        <v>0.54497880864412096</v>
      </c>
      <c r="S26" s="195">
        <f t="shared" si="1"/>
        <v>0.52021467821533895</v>
      </c>
      <c r="T26" s="240">
        <f t="shared" si="2"/>
        <v>2.5000000000000022</v>
      </c>
      <c r="U26" s="84" t="str">
        <f t="shared" si="3"/>
        <v>堺市美原区</v>
      </c>
      <c r="V26" s="195">
        <f t="shared" si="13"/>
        <v>0.80070606920616105</v>
      </c>
      <c r="W26" s="195">
        <f t="shared" si="4"/>
        <v>0.78686119971157042</v>
      </c>
      <c r="X26" s="240">
        <f t="shared" si="5"/>
        <v>1.4000000000000012</v>
      </c>
      <c r="Z26" s="195">
        <f t="shared" si="6"/>
        <v>0.52076626275919025</v>
      </c>
      <c r="AA26" s="195">
        <f t="shared" si="7"/>
        <v>0.49519096092694476</v>
      </c>
      <c r="AB26" s="240">
        <f t="shared" si="8"/>
        <v>2.6000000000000023</v>
      </c>
      <c r="AC26" s="195">
        <f t="shared" si="9"/>
        <v>0.78309246202312921</v>
      </c>
      <c r="AD26" s="195">
        <f t="shared" si="10"/>
        <v>0.76351558922953</v>
      </c>
      <c r="AE26" s="240">
        <f t="shared" si="11"/>
        <v>1.9000000000000017</v>
      </c>
      <c r="AF26" s="211">
        <v>0</v>
      </c>
    </row>
    <row r="27" spans="2:32" s="97" customFormat="1" ht="13.5" customHeight="1">
      <c r="B27" s="209">
        <v>22</v>
      </c>
      <c r="C27" s="95" t="s">
        <v>56</v>
      </c>
      <c r="D27" s="271">
        <v>0.57386240689456436</v>
      </c>
      <c r="E27" s="26">
        <v>0.82095470984477847</v>
      </c>
      <c r="F27" s="271">
        <v>0.55284286595635979</v>
      </c>
      <c r="G27" s="26">
        <v>0.81385433543167607</v>
      </c>
      <c r="J27" s="261">
        <v>22</v>
      </c>
      <c r="K27" s="95" t="s">
        <v>56</v>
      </c>
      <c r="L27" s="27">
        <v>0.51227381922478676</v>
      </c>
      <c r="M27" s="27">
        <v>0.79897289691441242</v>
      </c>
      <c r="N27" s="27">
        <v>0.5268366368461237</v>
      </c>
      <c r="O27" s="27">
        <v>0.79475813039178445</v>
      </c>
      <c r="Q27" s="84" t="str">
        <f t="shared" si="0"/>
        <v>西区</v>
      </c>
      <c r="R27" s="195">
        <f t="shared" si="12"/>
        <v>0.54430626071288957</v>
      </c>
      <c r="S27" s="195">
        <f t="shared" si="1"/>
        <v>0.5068415195103475</v>
      </c>
      <c r="T27" s="240">
        <f t="shared" si="2"/>
        <v>3.7000000000000033</v>
      </c>
      <c r="U27" s="84" t="str">
        <f t="shared" si="3"/>
        <v>浪速区</v>
      </c>
      <c r="V27" s="195">
        <f t="shared" si="13"/>
        <v>0.80050289301436017</v>
      </c>
      <c r="W27" s="195">
        <f t="shared" si="4"/>
        <v>0.77915026716766134</v>
      </c>
      <c r="X27" s="240">
        <f t="shared" si="5"/>
        <v>2.200000000000002</v>
      </c>
      <c r="Z27" s="195">
        <f t="shared" si="6"/>
        <v>0.52076626275919025</v>
      </c>
      <c r="AA27" s="195">
        <f t="shared" si="7"/>
        <v>0.49519096092694476</v>
      </c>
      <c r="AB27" s="240">
        <f t="shared" si="8"/>
        <v>2.6000000000000023</v>
      </c>
      <c r="AC27" s="195">
        <f t="shared" si="9"/>
        <v>0.78309246202312921</v>
      </c>
      <c r="AD27" s="195">
        <f t="shared" si="10"/>
        <v>0.76351558922953</v>
      </c>
      <c r="AE27" s="240">
        <f t="shared" si="11"/>
        <v>1.9000000000000017</v>
      </c>
      <c r="AF27" s="211">
        <v>0</v>
      </c>
    </row>
    <row r="28" spans="2:32" s="97" customFormat="1" ht="13.5" customHeight="1">
      <c r="B28" s="209">
        <v>23</v>
      </c>
      <c r="C28" s="95" t="s">
        <v>101</v>
      </c>
      <c r="D28" s="272">
        <v>0.54599316171117929</v>
      </c>
      <c r="E28" s="28">
        <v>0.81800997490949123</v>
      </c>
      <c r="F28" s="272">
        <v>0.53761321481275826</v>
      </c>
      <c r="G28" s="28">
        <v>0.80883599098808145</v>
      </c>
      <c r="J28" s="261">
        <v>23</v>
      </c>
      <c r="K28" s="95" t="s">
        <v>101</v>
      </c>
      <c r="L28" s="27">
        <v>0.50443310296566435</v>
      </c>
      <c r="M28" s="27">
        <v>0.78787774448444137</v>
      </c>
      <c r="N28" s="27">
        <v>0.50879499001233297</v>
      </c>
      <c r="O28" s="27">
        <v>0.77744238950125677</v>
      </c>
      <c r="Q28" s="84" t="str">
        <f t="shared" si="0"/>
        <v>茨木市</v>
      </c>
      <c r="R28" s="195">
        <f t="shared" si="12"/>
        <v>0.54205877566045546</v>
      </c>
      <c r="S28" s="195">
        <f t="shared" si="1"/>
        <v>0.51752051907862207</v>
      </c>
      <c r="T28" s="240">
        <f t="shared" si="2"/>
        <v>2.4000000000000021</v>
      </c>
      <c r="U28" s="84" t="str">
        <f t="shared" si="3"/>
        <v>八尾市</v>
      </c>
      <c r="V28" s="195">
        <f t="shared" si="13"/>
        <v>0.80011124241719223</v>
      </c>
      <c r="W28" s="195">
        <f t="shared" si="4"/>
        <v>0.77799495657074558</v>
      </c>
      <c r="X28" s="240">
        <f t="shared" si="5"/>
        <v>2.200000000000002</v>
      </c>
      <c r="Z28" s="195">
        <f t="shared" si="6"/>
        <v>0.52076626275919025</v>
      </c>
      <c r="AA28" s="195">
        <f t="shared" si="7"/>
        <v>0.49519096092694476</v>
      </c>
      <c r="AB28" s="240">
        <f t="shared" si="8"/>
        <v>2.6000000000000023</v>
      </c>
      <c r="AC28" s="195">
        <f t="shared" si="9"/>
        <v>0.78309246202312921</v>
      </c>
      <c r="AD28" s="195">
        <f t="shared" si="10"/>
        <v>0.76351558922953</v>
      </c>
      <c r="AE28" s="240">
        <f t="shared" si="11"/>
        <v>1.9000000000000017</v>
      </c>
      <c r="AF28" s="211">
        <v>0</v>
      </c>
    </row>
    <row r="29" spans="2:32" s="97" customFormat="1" ht="13.5" customHeight="1">
      <c r="B29" s="209">
        <v>24</v>
      </c>
      <c r="C29" s="95" t="s">
        <v>102</v>
      </c>
      <c r="D29" s="273">
        <v>0.49956490914602047</v>
      </c>
      <c r="E29" s="274">
        <v>0.74513744992646158</v>
      </c>
      <c r="F29" s="273">
        <v>0.48291855059422156</v>
      </c>
      <c r="G29" s="274">
        <v>0.73888929247479485</v>
      </c>
      <c r="J29" s="261">
        <v>24</v>
      </c>
      <c r="K29" s="95" t="s">
        <v>102</v>
      </c>
      <c r="L29" s="27">
        <v>0.46562322262030509</v>
      </c>
      <c r="M29" s="27">
        <v>0.72569456847877445</v>
      </c>
      <c r="N29" s="27">
        <v>0.45615762000170063</v>
      </c>
      <c r="O29" s="27">
        <v>0.72158932785047836</v>
      </c>
      <c r="Q29" s="84" t="str">
        <f t="shared" si="0"/>
        <v>都島区</v>
      </c>
      <c r="R29" s="195">
        <f t="shared" si="12"/>
        <v>0.54129135689889529</v>
      </c>
      <c r="S29" s="195">
        <f t="shared" si="1"/>
        <v>0.52974403011017956</v>
      </c>
      <c r="T29" s="240">
        <f t="shared" si="2"/>
        <v>1.100000000000001</v>
      </c>
      <c r="U29" s="84" t="str">
        <f t="shared" si="3"/>
        <v>堺市堺区</v>
      </c>
      <c r="V29" s="195">
        <f t="shared" si="13"/>
        <v>0.79922455085029576</v>
      </c>
      <c r="W29" s="195">
        <f t="shared" si="4"/>
        <v>0.78560681183788772</v>
      </c>
      <c r="X29" s="240">
        <f t="shared" si="5"/>
        <v>1.3000000000000012</v>
      </c>
      <c r="Z29" s="195">
        <f t="shared" si="6"/>
        <v>0.52076626275919025</v>
      </c>
      <c r="AA29" s="195">
        <f t="shared" si="7"/>
        <v>0.49519096092694476</v>
      </c>
      <c r="AB29" s="240">
        <f t="shared" si="8"/>
        <v>2.6000000000000023</v>
      </c>
      <c r="AC29" s="195">
        <f t="shared" si="9"/>
        <v>0.78309246202312921</v>
      </c>
      <c r="AD29" s="195">
        <f t="shared" si="10"/>
        <v>0.76351558922953</v>
      </c>
      <c r="AE29" s="240">
        <f t="shared" si="11"/>
        <v>1.9000000000000017</v>
      </c>
      <c r="AF29" s="211">
        <v>0</v>
      </c>
    </row>
    <row r="30" spans="2:32" s="97" customFormat="1" ht="13.5" customHeight="1">
      <c r="B30" s="209">
        <v>25</v>
      </c>
      <c r="C30" s="95" t="s">
        <v>103</v>
      </c>
      <c r="D30" s="271">
        <v>0.51014992548881144</v>
      </c>
      <c r="E30" s="26">
        <v>0.77231746290495751</v>
      </c>
      <c r="F30" s="271">
        <v>0.49370947860790526</v>
      </c>
      <c r="G30" s="26">
        <v>0.7652860204436035</v>
      </c>
      <c r="J30" s="261">
        <v>25</v>
      </c>
      <c r="K30" s="95" t="s">
        <v>103</v>
      </c>
      <c r="L30" s="27">
        <v>0.47044497058019169</v>
      </c>
      <c r="M30" s="27">
        <v>0.75732792883564326</v>
      </c>
      <c r="N30" s="27">
        <v>0.47495017290005037</v>
      </c>
      <c r="O30" s="27">
        <v>0.74385322388763908</v>
      </c>
      <c r="Q30" s="84" t="str">
        <f t="shared" si="0"/>
        <v>羽曳野市</v>
      </c>
      <c r="R30" s="195">
        <f t="shared" si="12"/>
        <v>0.54043927893559118</v>
      </c>
      <c r="S30" s="195">
        <f t="shared" si="1"/>
        <v>0.51211717606787721</v>
      </c>
      <c r="T30" s="240">
        <f t="shared" si="2"/>
        <v>2.8000000000000025</v>
      </c>
      <c r="U30" s="84" t="str">
        <f t="shared" si="3"/>
        <v>忠岡町</v>
      </c>
      <c r="V30" s="195">
        <f t="shared" si="13"/>
        <v>0.79690263861216715</v>
      </c>
      <c r="W30" s="195">
        <f t="shared" si="4"/>
        <v>0.76858900445139811</v>
      </c>
      <c r="X30" s="240">
        <f t="shared" si="5"/>
        <v>2.8000000000000025</v>
      </c>
      <c r="Z30" s="195">
        <f t="shared" si="6"/>
        <v>0.52076626275919025</v>
      </c>
      <c r="AA30" s="195">
        <f t="shared" si="7"/>
        <v>0.49519096092694476</v>
      </c>
      <c r="AB30" s="240">
        <f t="shared" si="8"/>
        <v>2.6000000000000023</v>
      </c>
      <c r="AC30" s="195">
        <f t="shared" si="9"/>
        <v>0.78309246202312921</v>
      </c>
      <c r="AD30" s="195">
        <f t="shared" si="10"/>
        <v>0.76351558922953</v>
      </c>
      <c r="AE30" s="240">
        <f t="shared" si="11"/>
        <v>1.9000000000000017</v>
      </c>
      <c r="AF30" s="211">
        <v>0</v>
      </c>
    </row>
    <row r="31" spans="2:32" s="97" customFormat="1" ht="13.5" customHeight="1">
      <c r="B31" s="209">
        <v>26</v>
      </c>
      <c r="C31" s="95" t="s">
        <v>30</v>
      </c>
      <c r="D31" s="271">
        <v>0.52342625188726188</v>
      </c>
      <c r="E31" s="26">
        <v>0.78965204882078766</v>
      </c>
      <c r="F31" s="271">
        <v>0.5171336686571355</v>
      </c>
      <c r="G31" s="26">
        <v>0.78169309186484515</v>
      </c>
      <c r="J31" s="261">
        <v>26</v>
      </c>
      <c r="K31" s="95" t="s">
        <v>30</v>
      </c>
      <c r="L31" s="27">
        <v>0.49484840826766596</v>
      </c>
      <c r="M31" s="27">
        <v>0.76931691840413274</v>
      </c>
      <c r="N31" s="27">
        <v>0.49427116748088734</v>
      </c>
      <c r="O31" s="27">
        <v>0.76306741113092846</v>
      </c>
      <c r="Q31" s="84" t="str">
        <f t="shared" si="0"/>
        <v>泉佐野市</v>
      </c>
      <c r="R31" s="195">
        <f t="shared" si="12"/>
        <v>0.53916648442302906</v>
      </c>
      <c r="S31" s="195">
        <f t="shared" si="1"/>
        <v>0.52209734909248073</v>
      </c>
      <c r="T31" s="240">
        <f t="shared" si="2"/>
        <v>1.7000000000000015</v>
      </c>
      <c r="U31" s="84" t="str">
        <f t="shared" si="3"/>
        <v>都島区</v>
      </c>
      <c r="V31" s="195">
        <f t="shared" si="13"/>
        <v>0.79552971330349853</v>
      </c>
      <c r="W31" s="195">
        <f t="shared" si="4"/>
        <v>0.7773577526442268</v>
      </c>
      <c r="X31" s="240">
        <f t="shared" si="5"/>
        <v>1.9000000000000017</v>
      </c>
      <c r="Z31" s="195">
        <f t="shared" si="6"/>
        <v>0.52076626275919025</v>
      </c>
      <c r="AA31" s="195">
        <f t="shared" si="7"/>
        <v>0.49519096092694476</v>
      </c>
      <c r="AB31" s="240">
        <f t="shared" si="8"/>
        <v>2.6000000000000023</v>
      </c>
      <c r="AC31" s="195">
        <f t="shared" si="9"/>
        <v>0.78309246202312921</v>
      </c>
      <c r="AD31" s="195">
        <f t="shared" si="10"/>
        <v>0.76351558922953</v>
      </c>
      <c r="AE31" s="240">
        <f t="shared" si="11"/>
        <v>1.9000000000000017</v>
      </c>
      <c r="AF31" s="211">
        <v>0</v>
      </c>
    </row>
    <row r="32" spans="2:32" s="97" customFormat="1" ht="13.5" customHeight="1">
      <c r="B32" s="209">
        <v>27</v>
      </c>
      <c r="C32" s="95" t="s">
        <v>31</v>
      </c>
      <c r="D32" s="271">
        <v>0.55590603754193546</v>
      </c>
      <c r="E32" s="26">
        <v>0.80350780469044869</v>
      </c>
      <c r="F32" s="271">
        <v>0.56232089190955314</v>
      </c>
      <c r="G32" s="26">
        <v>0.79922455085029576</v>
      </c>
      <c r="J32" s="261">
        <v>27</v>
      </c>
      <c r="K32" s="95" t="s">
        <v>31</v>
      </c>
      <c r="L32" s="27">
        <v>0.54520488038064252</v>
      </c>
      <c r="M32" s="27">
        <v>0.79317069356807557</v>
      </c>
      <c r="N32" s="27">
        <v>0.5349901951430982</v>
      </c>
      <c r="O32" s="27">
        <v>0.78560681183788772</v>
      </c>
      <c r="Q32" s="84" t="str">
        <f t="shared" si="0"/>
        <v>平野区</v>
      </c>
      <c r="R32" s="195">
        <f t="shared" si="12"/>
        <v>0.53761321481275826</v>
      </c>
      <c r="S32" s="195">
        <f t="shared" si="1"/>
        <v>0.50879499001233297</v>
      </c>
      <c r="T32" s="240">
        <f t="shared" si="2"/>
        <v>2.9000000000000026</v>
      </c>
      <c r="U32" s="84" t="str">
        <f t="shared" si="3"/>
        <v>茨木市</v>
      </c>
      <c r="V32" s="195">
        <f t="shared" si="13"/>
        <v>0.79419195251775943</v>
      </c>
      <c r="W32" s="195">
        <f t="shared" si="4"/>
        <v>0.77721659657993158</v>
      </c>
      <c r="X32" s="240">
        <f t="shared" si="5"/>
        <v>1.7000000000000015</v>
      </c>
      <c r="Z32" s="195">
        <f t="shared" si="6"/>
        <v>0.52076626275919025</v>
      </c>
      <c r="AA32" s="195">
        <f t="shared" si="7"/>
        <v>0.49519096092694476</v>
      </c>
      <c r="AB32" s="240">
        <f t="shared" si="8"/>
        <v>2.6000000000000023</v>
      </c>
      <c r="AC32" s="195">
        <f t="shared" si="9"/>
        <v>0.78309246202312921</v>
      </c>
      <c r="AD32" s="195">
        <f t="shared" si="10"/>
        <v>0.76351558922953</v>
      </c>
      <c r="AE32" s="240">
        <f t="shared" si="11"/>
        <v>1.9000000000000017</v>
      </c>
      <c r="AF32" s="211">
        <v>0</v>
      </c>
    </row>
    <row r="33" spans="2:32" s="97" customFormat="1" ht="13.5" customHeight="1">
      <c r="B33" s="209">
        <v>28</v>
      </c>
      <c r="C33" s="95" t="s">
        <v>32</v>
      </c>
      <c r="D33" s="271">
        <v>0.53802696156011109</v>
      </c>
      <c r="E33" s="26">
        <v>0.7897651237838953</v>
      </c>
      <c r="F33" s="271">
        <v>0.51793028617042791</v>
      </c>
      <c r="G33" s="26">
        <v>0.78011935737686622</v>
      </c>
      <c r="J33" s="261">
        <v>28</v>
      </c>
      <c r="K33" s="95" t="s">
        <v>32</v>
      </c>
      <c r="L33" s="27">
        <v>0.49070021355662158</v>
      </c>
      <c r="M33" s="27">
        <v>0.76220261424393454</v>
      </c>
      <c r="N33" s="27">
        <v>0.49275526271467102</v>
      </c>
      <c r="O33" s="27">
        <v>0.75780816707958021</v>
      </c>
      <c r="Q33" s="84" t="str">
        <f t="shared" si="0"/>
        <v>堺市西区</v>
      </c>
      <c r="R33" s="195">
        <f t="shared" si="12"/>
        <v>0.53349296632946575</v>
      </c>
      <c r="S33" s="195">
        <f t="shared" si="1"/>
        <v>0.51562015571500264</v>
      </c>
      <c r="T33" s="240">
        <f t="shared" si="2"/>
        <v>1.7000000000000015</v>
      </c>
      <c r="U33" s="84" t="str">
        <f t="shared" si="3"/>
        <v>羽曳野市</v>
      </c>
      <c r="V33" s="195">
        <f t="shared" si="13"/>
        <v>0.79411545770573055</v>
      </c>
      <c r="W33" s="195">
        <f t="shared" si="4"/>
        <v>0.7711784818338091</v>
      </c>
      <c r="X33" s="240">
        <f t="shared" si="5"/>
        <v>2.300000000000002</v>
      </c>
      <c r="Z33" s="195">
        <f t="shared" si="6"/>
        <v>0.52076626275919025</v>
      </c>
      <c r="AA33" s="195">
        <f t="shared" si="7"/>
        <v>0.49519096092694476</v>
      </c>
      <c r="AB33" s="240">
        <f t="shared" si="8"/>
        <v>2.6000000000000023</v>
      </c>
      <c r="AC33" s="195">
        <f t="shared" si="9"/>
        <v>0.78309246202312921</v>
      </c>
      <c r="AD33" s="195">
        <f t="shared" si="10"/>
        <v>0.76351558922953</v>
      </c>
      <c r="AE33" s="240">
        <f t="shared" si="11"/>
        <v>1.9000000000000017</v>
      </c>
      <c r="AF33" s="211">
        <v>0</v>
      </c>
    </row>
    <row r="34" spans="2:32" s="97" customFormat="1" ht="13.5" customHeight="1">
      <c r="B34" s="209">
        <v>29</v>
      </c>
      <c r="C34" s="95" t="s">
        <v>33</v>
      </c>
      <c r="D34" s="271">
        <v>0.52289374637532227</v>
      </c>
      <c r="E34" s="26">
        <v>0.79597302650522417</v>
      </c>
      <c r="F34" s="271">
        <v>0.51810170394459254</v>
      </c>
      <c r="G34" s="26">
        <v>0.78941753306035134</v>
      </c>
      <c r="J34" s="261">
        <v>29</v>
      </c>
      <c r="K34" s="95" t="s">
        <v>33</v>
      </c>
      <c r="L34" s="27">
        <v>0.49903057302254139</v>
      </c>
      <c r="M34" s="27">
        <v>0.77705962054227917</v>
      </c>
      <c r="N34" s="27">
        <v>0.49856791073296419</v>
      </c>
      <c r="O34" s="27">
        <v>0.7719965875772592</v>
      </c>
      <c r="Q34" s="84" t="str">
        <f t="shared" si="0"/>
        <v>鶴見区</v>
      </c>
      <c r="R34" s="195">
        <f t="shared" si="12"/>
        <v>0.53327009605672837</v>
      </c>
      <c r="S34" s="195">
        <f t="shared" si="1"/>
        <v>0.50116301143269248</v>
      </c>
      <c r="T34" s="240">
        <f t="shared" si="2"/>
        <v>3.2000000000000028</v>
      </c>
      <c r="U34" s="84" t="str">
        <f t="shared" si="3"/>
        <v>堺市西区</v>
      </c>
      <c r="V34" s="195">
        <f t="shared" si="13"/>
        <v>0.79384211840641528</v>
      </c>
      <c r="W34" s="195">
        <f t="shared" si="4"/>
        <v>0.77544516447113099</v>
      </c>
      <c r="X34" s="240">
        <f t="shared" si="5"/>
        <v>1.9000000000000017</v>
      </c>
      <c r="Z34" s="195">
        <f t="shared" si="6"/>
        <v>0.52076626275919025</v>
      </c>
      <c r="AA34" s="195">
        <f t="shared" si="7"/>
        <v>0.49519096092694476</v>
      </c>
      <c r="AB34" s="240">
        <f t="shared" si="8"/>
        <v>2.6000000000000023</v>
      </c>
      <c r="AC34" s="195">
        <f t="shared" si="9"/>
        <v>0.78309246202312921</v>
      </c>
      <c r="AD34" s="195">
        <f t="shared" si="10"/>
        <v>0.76351558922953</v>
      </c>
      <c r="AE34" s="240">
        <f t="shared" si="11"/>
        <v>1.9000000000000017</v>
      </c>
      <c r="AF34" s="211">
        <v>0</v>
      </c>
    </row>
    <row r="35" spans="2:32" s="97" customFormat="1" ht="13.5" customHeight="1">
      <c r="B35" s="209">
        <v>30</v>
      </c>
      <c r="C35" s="95" t="s">
        <v>34</v>
      </c>
      <c r="D35" s="271">
        <v>0.54660309496061232</v>
      </c>
      <c r="E35" s="26">
        <v>0.80077551896599275</v>
      </c>
      <c r="F35" s="271">
        <v>0.53349296632946575</v>
      </c>
      <c r="G35" s="26">
        <v>0.79384211840641528</v>
      </c>
      <c r="J35" s="261">
        <v>30</v>
      </c>
      <c r="K35" s="95" t="s">
        <v>34</v>
      </c>
      <c r="L35" s="27">
        <v>0.50921368237712283</v>
      </c>
      <c r="M35" s="27">
        <v>0.78296335885613011</v>
      </c>
      <c r="N35" s="27">
        <v>0.51562015571500264</v>
      </c>
      <c r="O35" s="27">
        <v>0.77544516447113099</v>
      </c>
      <c r="Q35" s="84" t="str">
        <f t="shared" si="0"/>
        <v>松原市</v>
      </c>
      <c r="R35" s="195">
        <f t="shared" si="12"/>
        <v>0.53023887422513594</v>
      </c>
      <c r="S35" s="195">
        <f t="shared" si="1"/>
        <v>0.50168670983459784</v>
      </c>
      <c r="T35" s="240">
        <f t="shared" si="2"/>
        <v>2.8000000000000025</v>
      </c>
      <c r="U35" s="84" t="str">
        <f t="shared" si="3"/>
        <v>交野市</v>
      </c>
      <c r="V35" s="195">
        <f t="shared" si="13"/>
        <v>0.79377712658439459</v>
      </c>
      <c r="W35" s="195">
        <f t="shared" si="4"/>
        <v>0.76873675557057231</v>
      </c>
      <c r="X35" s="240">
        <f t="shared" si="5"/>
        <v>2.5000000000000022</v>
      </c>
      <c r="Z35" s="195">
        <f t="shared" si="6"/>
        <v>0.52076626275919025</v>
      </c>
      <c r="AA35" s="195">
        <f t="shared" si="7"/>
        <v>0.49519096092694476</v>
      </c>
      <c r="AB35" s="240">
        <f t="shared" si="8"/>
        <v>2.6000000000000023</v>
      </c>
      <c r="AC35" s="195">
        <f t="shared" si="9"/>
        <v>0.78309246202312921</v>
      </c>
      <c r="AD35" s="195">
        <f t="shared" si="10"/>
        <v>0.76351558922953</v>
      </c>
      <c r="AE35" s="240">
        <f t="shared" si="11"/>
        <v>1.9000000000000017</v>
      </c>
      <c r="AF35" s="211">
        <v>0</v>
      </c>
    </row>
    <row r="36" spans="2:32" s="97" customFormat="1" ht="13.5" customHeight="1">
      <c r="B36" s="209">
        <v>31</v>
      </c>
      <c r="C36" s="95" t="s">
        <v>35</v>
      </c>
      <c r="D36" s="272">
        <v>0.47520764760525391</v>
      </c>
      <c r="E36" s="28">
        <v>0.76688315874552249</v>
      </c>
      <c r="F36" s="272">
        <v>0.47083694829441264</v>
      </c>
      <c r="G36" s="28">
        <v>0.75612419352487592</v>
      </c>
      <c r="J36" s="261">
        <v>31</v>
      </c>
      <c r="K36" s="95" t="s">
        <v>35</v>
      </c>
      <c r="L36" s="27">
        <v>0.44864169460879588</v>
      </c>
      <c r="M36" s="27">
        <v>0.73871884680353106</v>
      </c>
      <c r="N36" s="27">
        <v>0.43986679834496506</v>
      </c>
      <c r="O36" s="27">
        <v>0.7357679533709901</v>
      </c>
      <c r="Q36" s="84" t="str">
        <f t="shared" si="0"/>
        <v>大阪市</v>
      </c>
      <c r="R36" s="195">
        <f t="shared" si="12"/>
        <v>0.52591470052107747</v>
      </c>
      <c r="S36" s="195">
        <f t="shared" si="1"/>
        <v>0.49981622195060516</v>
      </c>
      <c r="T36" s="240">
        <f t="shared" si="2"/>
        <v>2.6000000000000023</v>
      </c>
      <c r="U36" s="84" t="str">
        <f t="shared" si="3"/>
        <v>西区</v>
      </c>
      <c r="V36" s="195">
        <f t="shared" si="13"/>
        <v>0.79201870085094661</v>
      </c>
      <c r="W36" s="195">
        <f t="shared" si="4"/>
        <v>0.76803284225763813</v>
      </c>
      <c r="X36" s="240">
        <f t="shared" si="5"/>
        <v>2.4000000000000021</v>
      </c>
      <c r="Z36" s="195">
        <f t="shared" si="6"/>
        <v>0.52076626275919025</v>
      </c>
      <c r="AA36" s="195">
        <f t="shared" si="7"/>
        <v>0.49519096092694476</v>
      </c>
      <c r="AB36" s="240">
        <f t="shared" si="8"/>
        <v>2.6000000000000023</v>
      </c>
      <c r="AC36" s="195">
        <f t="shared" si="9"/>
        <v>0.78309246202312921</v>
      </c>
      <c r="AD36" s="195">
        <f t="shared" si="10"/>
        <v>0.76351558922953</v>
      </c>
      <c r="AE36" s="240">
        <f t="shared" si="11"/>
        <v>1.9000000000000017</v>
      </c>
      <c r="AF36" s="211">
        <v>0</v>
      </c>
    </row>
    <row r="37" spans="2:32" s="97" customFormat="1" ht="13.5" customHeight="1">
      <c r="B37" s="209">
        <v>32</v>
      </c>
      <c r="C37" s="95" t="s">
        <v>36</v>
      </c>
      <c r="D37" s="272">
        <v>0.52201854381506752</v>
      </c>
      <c r="E37" s="28">
        <v>0.78162932354595227</v>
      </c>
      <c r="F37" s="272">
        <v>0.51674249193210531</v>
      </c>
      <c r="G37" s="28">
        <v>0.77330689199852254</v>
      </c>
      <c r="J37" s="261">
        <v>32</v>
      </c>
      <c r="K37" s="95" t="s">
        <v>36</v>
      </c>
      <c r="L37" s="27">
        <v>0.49038136008880412</v>
      </c>
      <c r="M37" s="27">
        <v>0.76184490166797236</v>
      </c>
      <c r="N37" s="27">
        <v>0.49768956721915991</v>
      </c>
      <c r="O37" s="27">
        <v>0.75200125062534084</v>
      </c>
      <c r="Q37" s="84" t="str">
        <f t="shared" si="0"/>
        <v>池田市</v>
      </c>
      <c r="R37" s="195">
        <f t="shared" si="12"/>
        <v>0.52461936135229625</v>
      </c>
      <c r="S37" s="195">
        <f t="shared" si="1"/>
        <v>0.48418873168205195</v>
      </c>
      <c r="T37" s="240">
        <f t="shared" si="2"/>
        <v>4.1000000000000032</v>
      </c>
      <c r="U37" s="84" t="str">
        <f t="shared" si="3"/>
        <v>富田林市</v>
      </c>
      <c r="V37" s="195">
        <f t="shared" si="13"/>
        <v>0.78998926790284651</v>
      </c>
      <c r="W37" s="195">
        <f t="shared" si="4"/>
        <v>0.77199444182007471</v>
      </c>
      <c r="X37" s="240">
        <f t="shared" si="5"/>
        <v>1.8000000000000016</v>
      </c>
      <c r="Z37" s="195">
        <f t="shared" si="6"/>
        <v>0.52076626275919025</v>
      </c>
      <c r="AA37" s="195">
        <f t="shared" si="7"/>
        <v>0.49519096092694476</v>
      </c>
      <c r="AB37" s="240">
        <f t="shared" si="8"/>
        <v>2.6000000000000023</v>
      </c>
      <c r="AC37" s="195">
        <f t="shared" si="9"/>
        <v>0.78309246202312921</v>
      </c>
      <c r="AD37" s="195">
        <f t="shared" si="10"/>
        <v>0.76351558922953</v>
      </c>
      <c r="AE37" s="240">
        <f t="shared" si="11"/>
        <v>1.9000000000000017</v>
      </c>
      <c r="AF37" s="211">
        <v>0</v>
      </c>
    </row>
    <row r="38" spans="2:32" s="97" customFormat="1" ht="13.5" customHeight="1">
      <c r="B38" s="209">
        <v>33</v>
      </c>
      <c r="C38" s="95" t="s">
        <v>37</v>
      </c>
      <c r="D38" s="271">
        <v>0.51804352099781359</v>
      </c>
      <c r="E38" s="26">
        <v>0.8096526309479869</v>
      </c>
      <c r="F38" s="271">
        <v>0.51556060276875515</v>
      </c>
      <c r="G38" s="26">
        <v>0.80070606920616105</v>
      </c>
      <c r="J38" s="261">
        <v>33</v>
      </c>
      <c r="K38" s="95" t="s">
        <v>37</v>
      </c>
      <c r="L38" s="27">
        <v>0.49426499979539956</v>
      </c>
      <c r="M38" s="27">
        <v>0.79361214848688733</v>
      </c>
      <c r="N38" s="27">
        <v>0.50785676911848154</v>
      </c>
      <c r="O38" s="27">
        <v>0.78686119971157042</v>
      </c>
      <c r="Q38" s="84" t="str">
        <f t="shared" si="0"/>
        <v>柏原市</v>
      </c>
      <c r="R38" s="195">
        <f t="shared" ref="R38:R69" si="14">LARGE(F$6:F$79,ROW(A33))</f>
        <v>0.52362106264560382</v>
      </c>
      <c r="S38" s="195">
        <f t="shared" si="1"/>
        <v>0.48722416918581618</v>
      </c>
      <c r="T38" s="240">
        <f t="shared" si="2"/>
        <v>3.7000000000000033</v>
      </c>
      <c r="U38" s="84" t="str">
        <f t="shared" si="3"/>
        <v>堺市東区</v>
      </c>
      <c r="V38" s="195">
        <f t="shared" ref="V38:V69" si="15">LARGE(G$6:G$79,ROW(A33))</f>
        <v>0.78941753306035134</v>
      </c>
      <c r="W38" s="195">
        <f t="shared" si="4"/>
        <v>0.7719965875772592</v>
      </c>
      <c r="X38" s="240">
        <f t="shared" si="5"/>
        <v>1.7000000000000015</v>
      </c>
      <c r="Z38" s="195">
        <f t="shared" si="6"/>
        <v>0.52076626275919025</v>
      </c>
      <c r="AA38" s="195">
        <f t="shared" si="7"/>
        <v>0.49519096092694476</v>
      </c>
      <c r="AB38" s="240">
        <f t="shared" si="8"/>
        <v>2.6000000000000023</v>
      </c>
      <c r="AC38" s="195">
        <f t="shared" si="9"/>
        <v>0.78309246202312921</v>
      </c>
      <c r="AD38" s="195">
        <f t="shared" si="10"/>
        <v>0.76351558922953</v>
      </c>
      <c r="AE38" s="240">
        <f t="shared" si="11"/>
        <v>1.9000000000000017</v>
      </c>
      <c r="AF38" s="211">
        <v>0</v>
      </c>
    </row>
    <row r="39" spans="2:32" s="97" customFormat="1" ht="13.5" customHeight="1">
      <c r="B39" s="209">
        <v>34</v>
      </c>
      <c r="C39" s="95" t="s">
        <v>38</v>
      </c>
      <c r="D39" s="271">
        <v>0.50149989989827159</v>
      </c>
      <c r="E39" s="26">
        <v>0.78800230243271918</v>
      </c>
      <c r="F39" s="271">
        <v>0.49369764863416765</v>
      </c>
      <c r="G39" s="26">
        <v>0.77943042114874561</v>
      </c>
      <c r="J39" s="261">
        <v>34</v>
      </c>
      <c r="K39" s="95" t="s">
        <v>38</v>
      </c>
      <c r="L39" s="27">
        <v>0.46453555917229966</v>
      </c>
      <c r="M39" s="27">
        <v>0.76556791014546699</v>
      </c>
      <c r="N39" s="27">
        <v>0.46137002281407224</v>
      </c>
      <c r="O39" s="27">
        <v>0.75462989109331369</v>
      </c>
      <c r="Q39" s="84" t="str">
        <f t="shared" si="0"/>
        <v>守口市</v>
      </c>
      <c r="R39" s="195">
        <f t="shared" si="14"/>
        <v>0.52047258441805677</v>
      </c>
      <c r="S39" s="195">
        <f t="shared" si="1"/>
        <v>0.49878105179682936</v>
      </c>
      <c r="T39" s="240">
        <f t="shared" si="2"/>
        <v>2.1000000000000019</v>
      </c>
      <c r="U39" s="84" t="str">
        <f t="shared" si="3"/>
        <v>松原市</v>
      </c>
      <c r="V39" s="195">
        <f t="shared" si="15"/>
        <v>0.78881095555725422</v>
      </c>
      <c r="W39" s="195">
        <f t="shared" si="4"/>
        <v>0.77033339755432961</v>
      </c>
      <c r="X39" s="240">
        <f t="shared" si="5"/>
        <v>1.9000000000000017</v>
      </c>
      <c r="Z39" s="195">
        <f t="shared" si="6"/>
        <v>0.52076626275919025</v>
      </c>
      <c r="AA39" s="195">
        <f t="shared" si="7"/>
        <v>0.49519096092694476</v>
      </c>
      <c r="AB39" s="240">
        <f t="shared" si="8"/>
        <v>2.6000000000000023</v>
      </c>
      <c r="AC39" s="195">
        <f t="shared" si="9"/>
        <v>0.78309246202312921</v>
      </c>
      <c r="AD39" s="195">
        <f t="shared" si="10"/>
        <v>0.76351558922953</v>
      </c>
      <c r="AE39" s="240">
        <f t="shared" si="11"/>
        <v>1.9000000000000017</v>
      </c>
      <c r="AF39" s="211">
        <v>0</v>
      </c>
    </row>
    <row r="40" spans="2:32" s="97" customFormat="1" ht="13.5" customHeight="1">
      <c r="B40" s="209">
        <v>35</v>
      </c>
      <c r="C40" s="95" t="s">
        <v>1</v>
      </c>
      <c r="D40" s="271">
        <v>0.50717424740569639</v>
      </c>
      <c r="E40" s="26">
        <v>0.76357505215285426</v>
      </c>
      <c r="F40" s="271">
        <v>0.50214448501723608</v>
      </c>
      <c r="G40" s="26">
        <v>0.75601511705409452</v>
      </c>
      <c r="J40" s="261">
        <v>35</v>
      </c>
      <c r="K40" s="95" t="s">
        <v>1</v>
      </c>
      <c r="L40" s="27">
        <v>0.47382267284381879</v>
      </c>
      <c r="M40" s="27">
        <v>0.74422591126335358</v>
      </c>
      <c r="N40" s="27">
        <v>0.4789940829537192</v>
      </c>
      <c r="O40" s="27">
        <v>0.73649493293546209</v>
      </c>
      <c r="Q40" s="84" t="str">
        <f t="shared" si="0"/>
        <v>堺市東区</v>
      </c>
      <c r="R40" s="195">
        <f t="shared" si="14"/>
        <v>0.51810170394459254</v>
      </c>
      <c r="S40" s="195">
        <f t="shared" si="1"/>
        <v>0.49856791073296419</v>
      </c>
      <c r="T40" s="240">
        <f t="shared" si="2"/>
        <v>1.9000000000000017</v>
      </c>
      <c r="U40" s="84" t="str">
        <f t="shared" si="3"/>
        <v>鶴見区</v>
      </c>
      <c r="V40" s="195">
        <f t="shared" si="15"/>
        <v>0.78767648709267113</v>
      </c>
      <c r="W40" s="195">
        <f t="shared" si="4"/>
        <v>0.77125019225213898</v>
      </c>
      <c r="X40" s="240">
        <f t="shared" si="5"/>
        <v>1.7000000000000015</v>
      </c>
      <c r="Z40" s="195">
        <f t="shared" si="6"/>
        <v>0.52076626275919025</v>
      </c>
      <c r="AA40" s="195">
        <f t="shared" si="7"/>
        <v>0.49519096092694476</v>
      </c>
      <c r="AB40" s="240">
        <f t="shared" si="8"/>
        <v>2.6000000000000023</v>
      </c>
      <c r="AC40" s="195">
        <f t="shared" si="9"/>
        <v>0.78309246202312921</v>
      </c>
      <c r="AD40" s="195">
        <f t="shared" si="10"/>
        <v>0.76351558922953</v>
      </c>
      <c r="AE40" s="240">
        <f t="shared" si="11"/>
        <v>1.9000000000000017</v>
      </c>
      <c r="AF40" s="211">
        <v>0</v>
      </c>
    </row>
    <row r="41" spans="2:32" s="97" customFormat="1" ht="13.5" customHeight="1">
      <c r="B41" s="209">
        <v>36</v>
      </c>
      <c r="C41" s="95" t="s">
        <v>2</v>
      </c>
      <c r="D41" s="271">
        <v>0.52653631203173878</v>
      </c>
      <c r="E41" s="26">
        <v>0.79089155159682578</v>
      </c>
      <c r="F41" s="271">
        <v>0.52461936135229625</v>
      </c>
      <c r="G41" s="26">
        <v>0.77801025609908059</v>
      </c>
      <c r="J41" s="261">
        <v>36</v>
      </c>
      <c r="K41" s="95" t="s">
        <v>2</v>
      </c>
      <c r="L41" s="27">
        <v>0.49709695261736825</v>
      </c>
      <c r="M41" s="27">
        <v>0.76558831272102457</v>
      </c>
      <c r="N41" s="27">
        <v>0.48418873168205195</v>
      </c>
      <c r="O41" s="27">
        <v>0.7551953080402416</v>
      </c>
      <c r="Q41" s="84" t="str">
        <f t="shared" si="0"/>
        <v>堺市中区</v>
      </c>
      <c r="R41" s="195">
        <f t="shared" si="14"/>
        <v>0.51793028617042791</v>
      </c>
      <c r="S41" s="195">
        <f t="shared" si="1"/>
        <v>0.49275526271467102</v>
      </c>
      <c r="T41" s="240">
        <f t="shared" si="2"/>
        <v>2.5000000000000022</v>
      </c>
      <c r="U41" s="84" t="str">
        <f t="shared" si="3"/>
        <v>大阪市</v>
      </c>
      <c r="V41" s="195">
        <f t="shared" si="15"/>
        <v>0.78703896735885537</v>
      </c>
      <c r="W41" s="195">
        <f t="shared" si="4"/>
        <v>0.76621684012494684</v>
      </c>
      <c r="X41" s="240">
        <f t="shared" si="5"/>
        <v>2.1000000000000019</v>
      </c>
      <c r="Z41" s="195">
        <f t="shared" si="6"/>
        <v>0.52076626275919025</v>
      </c>
      <c r="AA41" s="195">
        <f t="shared" si="7"/>
        <v>0.49519096092694476</v>
      </c>
      <c r="AB41" s="240">
        <f t="shared" si="8"/>
        <v>2.6000000000000023</v>
      </c>
      <c r="AC41" s="195">
        <f t="shared" si="9"/>
        <v>0.78309246202312921</v>
      </c>
      <c r="AD41" s="195">
        <f t="shared" si="10"/>
        <v>0.76351558922953</v>
      </c>
      <c r="AE41" s="240">
        <f t="shared" si="11"/>
        <v>1.9000000000000017</v>
      </c>
      <c r="AF41" s="211">
        <v>0</v>
      </c>
    </row>
    <row r="42" spans="2:32" s="97" customFormat="1" ht="13.5" customHeight="1">
      <c r="B42" s="209">
        <v>37</v>
      </c>
      <c r="C42" s="95" t="s">
        <v>3</v>
      </c>
      <c r="D42" s="271">
        <v>0.51393612651217213</v>
      </c>
      <c r="E42" s="26">
        <v>0.77879543249006711</v>
      </c>
      <c r="F42" s="271">
        <v>0.50655598526197332</v>
      </c>
      <c r="G42" s="26">
        <v>0.77212724604878036</v>
      </c>
      <c r="J42" s="261">
        <v>37</v>
      </c>
      <c r="K42" s="95" t="s">
        <v>3</v>
      </c>
      <c r="L42" s="27">
        <v>0.49254551789731471</v>
      </c>
      <c r="M42" s="27">
        <v>0.75846163497895025</v>
      </c>
      <c r="N42" s="27">
        <v>0.48725391571600496</v>
      </c>
      <c r="O42" s="27">
        <v>0.75034650497863009</v>
      </c>
      <c r="Q42" s="84" t="str">
        <f t="shared" si="0"/>
        <v>堺市</v>
      </c>
      <c r="R42" s="195">
        <f t="shared" si="14"/>
        <v>0.5171336686571355</v>
      </c>
      <c r="S42" s="195">
        <f t="shared" si="1"/>
        <v>0.49427116748088734</v>
      </c>
      <c r="T42" s="240">
        <f t="shared" si="2"/>
        <v>2.300000000000002</v>
      </c>
      <c r="U42" s="84" t="str">
        <f t="shared" si="3"/>
        <v>守口市</v>
      </c>
      <c r="V42" s="195">
        <f t="shared" si="15"/>
        <v>0.7837080948860724</v>
      </c>
      <c r="W42" s="195">
        <f t="shared" si="4"/>
        <v>0.76813367889984674</v>
      </c>
      <c r="X42" s="240">
        <f t="shared" si="5"/>
        <v>1.6000000000000014</v>
      </c>
      <c r="Z42" s="195">
        <f t="shared" si="6"/>
        <v>0.52076626275919025</v>
      </c>
      <c r="AA42" s="195">
        <f t="shared" si="7"/>
        <v>0.49519096092694476</v>
      </c>
      <c r="AB42" s="240">
        <f t="shared" si="8"/>
        <v>2.6000000000000023</v>
      </c>
      <c r="AC42" s="195">
        <f t="shared" si="9"/>
        <v>0.78309246202312921</v>
      </c>
      <c r="AD42" s="195">
        <f t="shared" si="10"/>
        <v>0.76351558922953</v>
      </c>
      <c r="AE42" s="240">
        <f t="shared" si="11"/>
        <v>1.9000000000000017</v>
      </c>
      <c r="AF42" s="211">
        <v>0</v>
      </c>
    </row>
    <row r="43" spans="2:32" s="97" customFormat="1" ht="13.5" customHeight="1">
      <c r="B43" s="209">
        <v>38</v>
      </c>
      <c r="C43" s="210" t="s">
        <v>39</v>
      </c>
      <c r="D43" s="271">
        <v>0.51951157971603845</v>
      </c>
      <c r="E43" s="26">
        <v>0.78218236778049965</v>
      </c>
      <c r="F43" s="271">
        <v>0.50166041909702486</v>
      </c>
      <c r="G43" s="26">
        <v>0.77342071580466443</v>
      </c>
      <c r="J43" s="261">
        <v>38</v>
      </c>
      <c r="K43" s="210" t="s">
        <v>39</v>
      </c>
      <c r="L43" s="27">
        <v>0.480327258334035</v>
      </c>
      <c r="M43" s="27">
        <v>0.75618242948470282</v>
      </c>
      <c r="N43" s="27">
        <v>0.47726950330773016</v>
      </c>
      <c r="O43" s="27">
        <v>0.75316434597241166</v>
      </c>
      <c r="Q43" s="84" t="str">
        <f t="shared" si="0"/>
        <v>富田林市</v>
      </c>
      <c r="R43" s="195">
        <f t="shared" si="14"/>
        <v>0.51695022056453188</v>
      </c>
      <c r="S43" s="195">
        <f t="shared" si="1"/>
        <v>0.5030741618394835</v>
      </c>
      <c r="T43" s="240">
        <f t="shared" si="2"/>
        <v>1.4000000000000012</v>
      </c>
      <c r="U43" s="84" t="str">
        <f t="shared" si="3"/>
        <v>堺市</v>
      </c>
      <c r="V43" s="195">
        <f t="shared" si="15"/>
        <v>0.78169309186484515</v>
      </c>
      <c r="W43" s="195">
        <f t="shared" si="4"/>
        <v>0.76306741113092846</v>
      </c>
      <c r="X43" s="240">
        <f t="shared" si="5"/>
        <v>1.9000000000000017</v>
      </c>
      <c r="Z43" s="195">
        <f t="shared" si="6"/>
        <v>0.52076626275919025</v>
      </c>
      <c r="AA43" s="195">
        <f t="shared" si="7"/>
        <v>0.49519096092694476</v>
      </c>
      <c r="AB43" s="240">
        <f t="shared" si="8"/>
        <v>2.6000000000000023</v>
      </c>
      <c r="AC43" s="195">
        <f t="shared" si="9"/>
        <v>0.78309246202312921</v>
      </c>
      <c r="AD43" s="195">
        <f t="shared" si="10"/>
        <v>0.76351558922953</v>
      </c>
      <c r="AE43" s="240">
        <f t="shared" si="11"/>
        <v>1.9000000000000017</v>
      </c>
      <c r="AF43" s="211">
        <v>0</v>
      </c>
    </row>
    <row r="44" spans="2:32" s="97" customFormat="1" ht="13.5" customHeight="1">
      <c r="B44" s="209">
        <v>39</v>
      </c>
      <c r="C44" s="210" t="s">
        <v>7</v>
      </c>
      <c r="D44" s="272">
        <v>0.57387838156891458</v>
      </c>
      <c r="E44" s="28">
        <v>0.82936628306453852</v>
      </c>
      <c r="F44" s="272">
        <v>0.57074281832036655</v>
      </c>
      <c r="G44" s="28">
        <v>0.82336585812670282</v>
      </c>
      <c r="J44" s="261">
        <v>39</v>
      </c>
      <c r="K44" s="210" t="s">
        <v>7</v>
      </c>
      <c r="L44" s="27">
        <v>0.54443594598928724</v>
      </c>
      <c r="M44" s="27">
        <v>0.81401182039854525</v>
      </c>
      <c r="N44" s="27">
        <v>0.53561212729647356</v>
      </c>
      <c r="O44" s="27">
        <v>0.80737287434349603</v>
      </c>
      <c r="Q44" s="84" t="str">
        <f t="shared" si="0"/>
        <v>堺市北区</v>
      </c>
      <c r="R44" s="195">
        <f t="shared" si="14"/>
        <v>0.51674249193210531</v>
      </c>
      <c r="S44" s="195">
        <f t="shared" si="1"/>
        <v>0.49768956721915991</v>
      </c>
      <c r="T44" s="240">
        <f t="shared" si="2"/>
        <v>1.9000000000000017</v>
      </c>
      <c r="U44" s="84" t="str">
        <f t="shared" si="3"/>
        <v>堺市中区</v>
      </c>
      <c r="V44" s="195">
        <f t="shared" si="15"/>
        <v>0.78011935737686622</v>
      </c>
      <c r="W44" s="195">
        <f t="shared" si="4"/>
        <v>0.75780816707958021</v>
      </c>
      <c r="X44" s="240">
        <f t="shared" si="5"/>
        <v>2.200000000000002</v>
      </c>
      <c r="Z44" s="195">
        <f t="shared" si="6"/>
        <v>0.52076626275919025</v>
      </c>
      <c r="AA44" s="195">
        <f t="shared" si="7"/>
        <v>0.49519096092694476</v>
      </c>
      <c r="AB44" s="240">
        <f t="shared" si="8"/>
        <v>2.6000000000000023</v>
      </c>
      <c r="AC44" s="195">
        <f t="shared" si="9"/>
        <v>0.78309246202312921</v>
      </c>
      <c r="AD44" s="195">
        <f t="shared" si="10"/>
        <v>0.76351558922953</v>
      </c>
      <c r="AE44" s="240">
        <f t="shared" si="11"/>
        <v>1.9000000000000017</v>
      </c>
      <c r="AF44" s="211">
        <v>0</v>
      </c>
    </row>
    <row r="45" spans="2:32" s="97" customFormat="1" ht="13.5" customHeight="1">
      <c r="B45" s="209">
        <v>40</v>
      </c>
      <c r="C45" s="210" t="s">
        <v>40</v>
      </c>
      <c r="D45" s="273">
        <v>0.51410184959671867</v>
      </c>
      <c r="E45" s="274">
        <v>0.77902524782065741</v>
      </c>
      <c r="F45" s="273">
        <v>0.49162606495234884</v>
      </c>
      <c r="G45" s="274">
        <v>0.77277331487942236</v>
      </c>
      <c r="J45" s="261">
        <v>40</v>
      </c>
      <c r="K45" s="210" t="s">
        <v>40</v>
      </c>
      <c r="L45" s="27">
        <v>0.46747344239839594</v>
      </c>
      <c r="M45" s="27">
        <v>0.76439873105417477</v>
      </c>
      <c r="N45" s="27">
        <v>0.44816052478052343</v>
      </c>
      <c r="O45" s="27">
        <v>0.7486083151817664</v>
      </c>
      <c r="Q45" s="84" t="str">
        <f t="shared" si="0"/>
        <v>住吉区</v>
      </c>
      <c r="R45" s="195">
        <f t="shared" si="14"/>
        <v>0.51612059662285426</v>
      </c>
      <c r="S45" s="195">
        <f t="shared" si="1"/>
        <v>0.49220724075775107</v>
      </c>
      <c r="T45" s="240">
        <f t="shared" si="2"/>
        <v>2.4000000000000021</v>
      </c>
      <c r="U45" s="84" t="str">
        <f t="shared" si="3"/>
        <v>岸和田市</v>
      </c>
      <c r="V45" s="195">
        <f t="shared" si="15"/>
        <v>0.77943042114874561</v>
      </c>
      <c r="W45" s="195">
        <f t="shared" si="4"/>
        <v>0.75462989109331369</v>
      </c>
      <c r="X45" s="240">
        <f t="shared" si="5"/>
        <v>2.4000000000000021</v>
      </c>
      <c r="Z45" s="195">
        <f t="shared" si="6"/>
        <v>0.52076626275919025</v>
      </c>
      <c r="AA45" s="195">
        <f t="shared" si="7"/>
        <v>0.49519096092694476</v>
      </c>
      <c r="AB45" s="240">
        <f t="shared" si="8"/>
        <v>2.6000000000000023</v>
      </c>
      <c r="AC45" s="195">
        <f t="shared" si="9"/>
        <v>0.78309246202312921</v>
      </c>
      <c r="AD45" s="195">
        <f t="shared" si="10"/>
        <v>0.76351558922953</v>
      </c>
      <c r="AE45" s="240">
        <f t="shared" si="11"/>
        <v>1.9000000000000017</v>
      </c>
      <c r="AF45" s="211">
        <v>0</v>
      </c>
    </row>
    <row r="46" spans="2:32" s="97" customFormat="1" ht="13.5" customHeight="1">
      <c r="B46" s="209">
        <v>41</v>
      </c>
      <c r="C46" s="210" t="s">
        <v>11</v>
      </c>
      <c r="D46" s="271">
        <v>0.53682572045680443</v>
      </c>
      <c r="E46" s="26">
        <v>0.79065756181144853</v>
      </c>
      <c r="F46" s="271">
        <v>0.52047258441805677</v>
      </c>
      <c r="G46" s="26">
        <v>0.7837080948860724</v>
      </c>
      <c r="J46" s="261">
        <v>41</v>
      </c>
      <c r="K46" s="210" t="s">
        <v>11</v>
      </c>
      <c r="L46" s="27">
        <v>0.50061193737358112</v>
      </c>
      <c r="M46" s="27">
        <v>0.77612839514409038</v>
      </c>
      <c r="N46" s="27">
        <v>0.49878105179682936</v>
      </c>
      <c r="O46" s="27">
        <v>0.76813367889984674</v>
      </c>
      <c r="Q46" s="84" t="str">
        <f t="shared" si="0"/>
        <v>河南町</v>
      </c>
      <c r="R46" s="195">
        <f t="shared" si="14"/>
        <v>0.51579675616751253</v>
      </c>
      <c r="S46" s="195">
        <f t="shared" si="1"/>
        <v>0.45929670168587922</v>
      </c>
      <c r="T46" s="240">
        <f t="shared" si="2"/>
        <v>5.6999999999999993</v>
      </c>
      <c r="U46" s="84" t="str">
        <f t="shared" si="3"/>
        <v>池田市</v>
      </c>
      <c r="V46" s="195">
        <f t="shared" si="15"/>
        <v>0.77801025609908059</v>
      </c>
      <c r="W46" s="195">
        <f t="shared" si="4"/>
        <v>0.7551953080402416</v>
      </c>
      <c r="X46" s="240">
        <f t="shared" si="5"/>
        <v>2.300000000000002</v>
      </c>
      <c r="Z46" s="195">
        <f t="shared" si="6"/>
        <v>0.52076626275919025</v>
      </c>
      <c r="AA46" s="195">
        <f t="shared" si="7"/>
        <v>0.49519096092694476</v>
      </c>
      <c r="AB46" s="240">
        <f t="shared" si="8"/>
        <v>2.6000000000000023</v>
      </c>
      <c r="AC46" s="195">
        <f t="shared" si="9"/>
        <v>0.78309246202312921</v>
      </c>
      <c r="AD46" s="195">
        <f t="shared" si="10"/>
        <v>0.76351558922953</v>
      </c>
      <c r="AE46" s="240">
        <f t="shared" si="11"/>
        <v>1.9000000000000017</v>
      </c>
      <c r="AF46" s="211">
        <v>0</v>
      </c>
    </row>
    <row r="47" spans="2:32" s="97" customFormat="1" ht="13.5" customHeight="1">
      <c r="B47" s="209">
        <v>42</v>
      </c>
      <c r="C47" s="210" t="s">
        <v>12</v>
      </c>
      <c r="D47" s="271">
        <v>0.56419318082818848</v>
      </c>
      <c r="E47" s="26">
        <v>0.81069300796192101</v>
      </c>
      <c r="F47" s="271">
        <v>0.54937490460207716</v>
      </c>
      <c r="G47" s="26">
        <v>0.80508263882943754</v>
      </c>
      <c r="J47" s="261">
        <v>42</v>
      </c>
      <c r="K47" s="210" t="s">
        <v>12</v>
      </c>
      <c r="L47" s="27">
        <v>0.51840653139002291</v>
      </c>
      <c r="M47" s="27">
        <v>0.79506023459513719</v>
      </c>
      <c r="N47" s="27">
        <v>0.51870341166010203</v>
      </c>
      <c r="O47" s="27">
        <v>0.78926188331467573</v>
      </c>
      <c r="Q47" s="84" t="str">
        <f t="shared" si="0"/>
        <v>忠岡町</v>
      </c>
      <c r="R47" s="195">
        <f t="shared" si="14"/>
        <v>0.51556560411602381</v>
      </c>
      <c r="S47" s="195">
        <f t="shared" si="1"/>
        <v>0.47876883684229526</v>
      </c>
      <c r="T47" s="240">
        <f t="shared" si="2"/>
        <v>3.7000000000000033</v>
      </c>
      <c r="U47" s="84" t="str">
        <f t="shared" si="3"/>
        <v>河南町</v>
      </c>
      <c r="V47" s="195">
        <f t="shared" si="15"/>
        <v>0.77696790351081058</v>
      </c>
      <c r="W47" s="195">
        <f t="shared" si="4"/>
        <v>0.75798120572347194</v>
      </c>
      <c r="X47" s="240">
        <f t="shared" si="5"/>
        <v>1.9000000000000017</v>
      </c>
      <c r="Z47" s="195">
        <f t="shared" si="6"/>
        <v>0.52076626275919025</v>
      </c>
      <c r="AA47" s="195">
        <f t="shared" si="7"/>
        <v>0.49519096092694476</v>
      </c>
      <c r="AB47" s="240">
        <f t="shared" si="8"/>
        <v>2.6000000000000023</v>
      </c>
      <c r="AC47" s="195">
        <f t="shared" si="9"/>
        <v>0.78309246202312921</v>
      </c>
      <c r="AD47" s="195">
        <f t="shared" si="10"/>
        <v>0.76351558922953</v>
      </c>
      <c r="AE47" s="240">
        <f t="shared" si="11"/>
        <v>1.9000000000000017</v>
      </c>
      <c r="AF47" s="211">
        <v>0</v>
      </c>
    </row>
    <row r="48" spans="2:32" s="97" customFormat="1" ht="13.5" customHeight="1">
      <c r="B48" s="209">
        <v>43</v>
      </c>
      <c r="C48" s="210" t="s">
        <v>8</v>
      </c>
      <c r="D48" s="271">
        <v>0.55342387543904981</v>
      </c>
      <c r="E48" s="26">
        <v>0.80091187798281882</v>
      </c>
      <c r="F48" s="271">
        <v>0.54205877566045546</v>
      </c>
      <c r="G48" s="26">
        <v>0.79419195251775943</v>
      </c>
      <c r="J48" s="261">
        <v>43</v>
      </c>
      <c r="K48" s="210" t="s">
        <v>8</v>
      </c>
      <c r="L48" s="27">
        <v>0.52419626807458064</v>
      </c>
      <c r="M48" s="27">
        <v>0.78403540248625836</v>
      </c>
      <c r="N48" s="27">
        <v>0.51752051907862207</v>
      </c>
      <c r="O48" s="27">
        <v>0.77721659657993158</v>
      </c>
      <c r="Q48" s="84" t="str">
        <f t="shared" si="0"/>
        <v>堺市美原区</v>
      </c>
      <c r="R48" s="195">
        <f t="shared" si="14"/>
        <v>0.51556060276875515</v>
      </c>
      <c r="S48" s="195">
        <f t="shared" si="1"/>
        <v>0.50785676911848154</v>
      </c>
      <c r="T48" s="240">
        <f t="shared" si="2"/>
        <v>0.80000000000000071</v>
      </c>
      <c r="U48" s="84" t="str">
        <f t="shared" si="3"/>
        <v>四條畷市</v>
      </c>
      <c r="V48" s="195">
        <f t="shared" si="15"/>
        <v>0.77519809275767948</v>
      </c>
      <c r="W48" s="195">
        <f t="shared" si="4"/>
        <v>0.75514093979129127</v>
      </c>
      <c r="X48" s="240">
        <f t="shared" si="5"/>
        <v>2.0000000000000018</v>
      </c>
      <c r="Z48" s="195">
        <f t="shared" si="6"/>
        <v>0.52076626275919025</v>
      </c>
      <c r="AA48" s="195">
        <f t="shared" si="7"/>
        <v>0.49519096092694476</v>
      </c>
      <c r="AB48" s="240">
        <f t="shared" si="8"/>
        <v>2.6000000000000023</v>
      </c>
      <c r="AC48" s="195">
        <f t="shared" si="9"/>
        <v>0.78309246202312921</v>
      </c>
      <c r="AD48" s="195">
        <f t="shared" si="10"/>
        <v>0.76351558922953</v>
      </c>
      <c r="AE48" s="240">
        <f t="shared" si="11"/>
        <v>1.9000000000000017</v>
      </c>
      <c r="AF48" s="211">
        <v>0</v>
      </c>
    </row>
    <row r="49" spans="2:32" s="97" customFormat="1" ht="13.5" customHeight="1">
      <c r="B49" s="209">
        <v>44</v>
      </c>
      <c r="C49" s="210" t="s">
        <v>18</v>
      </c>
      <c r="D49" s="271">
        <v>0.58437034349444539</v>
      </c>
      <c r="E49" s="26">
        <v>0.81144149124832665</v>
      </c>
      <c r="F49" s="271">
        <v>0.55561692237185989</v>
      </c>
      <c r="G49" s="26">
        <v>0.80011124241719223</v>
      </c>
      <c r="J49" s="261">
        <v>44</v>
      </c>
      <c r="K49" s="210" t="s">
        <v>18</v>
      </c>
      <c r="L49" s="27">
        <v>0.51496082384432584</v>
      </c>
      <c r="M49" s="27">
        <v>0.78580516662994204</v>
      </c>
      <c r="N49" s="27">
        <v>0.51517189953663522</v>
      </c>
      <c r="O49" s="27">
        <v>0.77799495657074558</v>
      </c>
      <c r="Q49" s="84" t="str">
        <f t="shared" si="0"/>
        <v>四條畷市</v>
      </c>
      <c r="R49" s="195">
        <f t="shared" si="14"/>
        <v>0.51354657792048419</v>
      </c>
      <c r="S49" s="195">
        <f t="shared" si="1"/>
        <v>0.48106885642309044</v>
      </c>
      <c r="T49" s="240">
        <f t="shared" si="2"/>
        <v>3.3000000000000029</v>
      </c>
      <c r="U49" s="84" t="str">
        <f t="shared" si="3"/>
        <v>大正区</v>
      </c>
      <c r="V49" s="195">
        <f t="shared" si="15"/>
        <v>0.77488784929583976</v>
      </c>
      <c r="W49" s="195">
        <f t="shared" si="4"/>
        <v>0.75592914793583788</v>
      </c>
      <c r="X49" s="240">
        <f t="shared" si="5"/>
        <v>1.9000000000000017</v>
      </c>
      <c r="Z49" s="195">
        <f t="shared" si="6"/>
        <v>0.52076626275919025</v>
      </c>
      <c r="AA49" s="195">
        <f t="shared" si="7"/>
        <v>0.49519096092694476</v>
      </c>
      <c r="AB49" s="240">
        <f t="shared" si="8"/>
        <v>2.6000000000000023</v>
      </c>
      <c r="AC49" s="195">
        <f t="shared" si="9"/>
        <v>0.78309246202312921</v>
      </c>
      <c r="AD49" s="195">
        <f t="shared" si="10"/>
        <v>0.76351558922953</v>
      </c>
      <c r="AE49" s="240">
        <f t="shared" si="11"/>
        <v>1.9000000000000017</v>
      </c>
      <c r="AF49" s="211">
        <v>0</v>
      </c>
    </row>
    <row r="50" spans="2:32" s="97" customFormat="1" ht="13.5" customHeight="1">
      <c r="B50" s="209">
        <v>45</v>
      </c>
      <c r="C50" s="210" t="s">
        <v>41</v>
      </c>
      <c r="D50" s="271">
        <v>0.54303432438538923</v>
      </c>
      <c r="E50" s="26">
        <v>0.80641368234993005</v>
      </c>
      <c r="F50" s="271">
        <v>0.53916648442302906</v>
      </c>
      <c r="G50" s="26">
        <v>0.80474959454686479</v>
      </c>
      <c r="J50" s="261">
        <v>45</v>
      </c>
      <c r="K50" s="210" t="s">
        <v>41</v>
      </c>
      <c r="L50" s="27">
        <v>0.52824668661324925</v>
      </c>
      <c r="M50" s="27">
        <v>0.79897958594559193</v>
      </c>
      <c r="N50" s="27">
        <v>0.52209734909248073</v>
      </c>
      <c r="O50" s="27">
        <v>0.79028835008877685</v>
      </c>
      <c r="Q50" s="84" t="str">
        <f t="shared" si="0"/>
        <v>箕面市</v>
      </c>
      <c r="R50" s="195">
        <f t="shared" si="14"/>
        <v>0.51322303054344043</v>
      </c>
      <c r="S50" s="195">
        <f t="shared" si="1"/>
        <v>0.48775675982040689</v>
      </c>
      <c r="T50" s="240">
        <f t="shared" si="2"/>
        <v>2.5000000000000022</v>
      </c>
      <c r="U50" s="84" t="str">
        <f t="shared" si="3"/>
        <v>泉大津市</v>
      </c>
      <c r="V50" s="195">
        <f t="shared" si="15"/>
        <v>0.77342071580466443</v>
      </c>
      <c r="W50" s="195">
        <f t="shared" si="4"/>
        <v>0.75316434597241166</v>
      </c>
      <c r="X50" s="240">
        <f t="shared" si="5"/>
        <v>2.0000000000000018</v>
      </c>
      <c r="Z50" s="195">
        <f t="shared" si="6"/>
        <v>0.52076626275919025</v>
      </c>
      <c r="AA50" s="195">
        <f t="shared" si="7"/>
        <v>0.49519096092694476</v>
      </c>
      <c r="AB50" s="240">
        <f t="shared" si="8"/>
        <v>2.6000000000000023</v>
      </c>
      <c r="AC50" s="195">
        <f t="shared" si="9"/>
        <v>0.78309246202312921</v>
      </c>
      <c r="AD50" s="195">
        <f t="shared" si="10"/>
        <v>0.76351558922953</v>
      </c>
      <c r="AE50" s="240">
        <f t="shared" si="11"/>
        <v>1.9000000000000017</v>
      </c>
      <c r="AF50" s="211">
        <v>0</v>
      </c>
    </row>
    <row r="51" spans="2:32" s="97" customFormat="1" ht="13.5" customHeight="1">
      <c r="B51" s="209">
        <v>46</v>
      </c>
      <c r="C51" s="210" t="s">
        <v>21</v>
      </c>
      <c r="D51" s="271">
        <v>0.53245357289624884</v>
      </c>
      <c r="E51" s="26">
        <v>0.79754033435606131</v>
      </c>
      <c r="F51" s="271">
        <v>0.51695022056453188</v>
      </c>
      <c r="G51" s="26">
        <v>0.78998926790284651</v>
      </c>
      <c r="J51" s="261">
        <v>46</v>
      </c>
      <c r="K51" s="210" t="s">
        <v>21</v>
      </c>
      <c r="L51" s="27">
        <v>0.4959617959148877</v>
      </c>
      <c r="M51" s="27">
        <v>0.77814218505179267</v>
      </c>
      <c r="N51" s="27">
        <v>0.5030741618394835</v>
      </c>
      <c r="O51" s="27">
        <v>0.77199444182007471</v>
      </c>
      <c r="Q51" s="84" t="str">
        <f t="shared" si="0"/>
        <v>島本町</v>
      </c>
      <c r="R51" s="195">
        <f t="shared" si="14"/>
        <v>0.510184141133743</v>
      </c>
      <c r="S51" s="195">
        <f t="shared" si="1"/>
        <v>0.48076688234723636</v>
      </c>
      <c r="T51" s="240">
        <f t="shared" si="2"/>
        <v>2.9000000000000026</v>
      </c>
      <c r="U51" s="84" t="str">
        <f t="shared" si="3"/>
        <v>堺市北区</v>
      </c>
      <c r="V51" s="195">
        <f t="shared" si="15"/>
        <v>0.77330689199852254</v>
      </c>
      <c r="W51" s="195">
        <f t="shared" si="4"/>
        <v>0.75200125062534084</v>
      </c>
      <c r="X51" s="240">
        <f t="shared" si="5"/>
        <v>2.1000000000000019</v>
      </c>
      <c r="Z51" s="195">
        <f t="shared" si="6"/>
        <v>0.52076626275919025</v>
      </c>
      <c r="AA51" s="195">
        <f t="shared" si="7"/>
        <v>0.49519096092694476</v>
      </c>
      <c r="AB51" s="240">
        <f t="shared" si="8"/>
        <v>2.6000000000000023</v>
      </c>
      <c r="AC51" s="195">
        <f t="shared" si="9"/>
        <v>0.78309246202312921</v>
      </c>
      <c r="AD51" s="195">
        <f t="shared" si="10"/>
        <v>0.76351558922953</v>
      </c>
      <c r="AE51" s="240">
        <f t="shared" si="11"/>
        <v>1.9000000000000017</v>
      </c>
      <c r="AF51" s="211">
        <v>0</v>
      </c>
    </row>
    <row r="52" spans="2:32" s="97" customFormat="1" ht="13.5" customHeight="1">
      <c r="B52" s="209">
        <v>47</v>
      </c>
      <c r="C52" s="210" t="s">
        <v>13</v>
      </c>
      <c r="D52" s="271">
        <v>0.58341723681044066</v>
      </c>
      <c r="E52" s="26">
        <v>0.82907687740419367</v>
      </c>
      <c r="F52" s="271">
        <v>0.58923211499145034</v>
      </c>
      <c r="G52" s="26">
        <v>0.82509463991187448</v>
      </c>
      <c r="J52" s="261">
        <v>47</v>
      </c>
      <c r="K52" s="210" t="s">
        <v>13</v>
      </c>
      <c r="L52" s="27">
        <v>0.57267892526465591</v>
      </c>
      <c r="M52" s="27">
        <v>0.81722165435038008</v>
      </c>
      <c r="N52" s="27">
        <v>0.54723263302216674</v>
      </c>
      <c r="O52" s="27">
        <v>0.80401385136209746</v>
      </c>
      <c r="Q52" s="84" t="str">
        <f t="shared" si="0"/>
        <v>藤井寺市</v>
      </c>
      <c r="R52" s="195">
        <f t="shared" si="14"/>
        <v>0.50914317381244822</v>
      </c>
      <c r="S52" s="195">
        <f t="shared" si="1"/>
        <v>0.49050809076654783</v>
      </c>
      <c r="T52" s="240">
        <f t="shared" si="2"/>
        <v>1.8000000000000016</v>
      </c>
      <c r="U52" s="84" t="str">
        <f t="shared" si="3"/>
        <v>東住吉区</v>
      </c>
      <c r="V52" s="195">
        <f t="shared" si="15"/>
        <v>0.77303713778212058</v>
      </c>
      <c r="W52" s="195">
        <f t="shared" si="4"/>
        <v>0.75647954610316304</v>
      </c>
      <c r="X52" s="240">
        <f t="shared" si="5"/>
        <v>1.7000000000000015</v>
      </c>
      <c r="Z52" s="195">
        <f t="shared" si="6"/>
        <v>0.52076626275919025</v>
      </c>
      <c r="AA52" s="195">
        <f t="shared" si="7"/>
        <v>0.49519096092694476</v>
      </c>
      <c r="AB52" s="240">
        <f t="shared" si="8"/>
        <v>2.6000000000000023</v>
      </c>
      <c r="AC52" s="195">
        <f t="shared" si="9"/>
        <v>0.78309246202312921</v>
      </c>
      <c r="AD52" s="195">
        <f t="shared" si="10"/>
        <v>0.76351558922953</v>
      </c>
      <c r="AE52" s="240">
        <f t="shared" si="11"/>
        <v>1.9000000000000017</v>
      </c>
      <c r="AF52" s="211">
        <v>0</v>
      </c>
    </row>
    <row r="53" spans="2:32" s="97" customFormat="1" ht="13.5" customHeight="1">
      <c r="B53" s="209">
        <v>48</v>
      </c>
      <c r="C53" s="210" t="s">
        <v>22</v>
      </c>
      <c r="D53" s="271">
        <v>0.46387450250683188</v>
      </c>
      <c r="E53" s="26">
        <v>0.74147661600714687</v>
      </c>
      <c r="F53" s="271">
        <v>0.45922394833005159</v>
      </c>
      <c r="G53" s="26">
        <v>0.73602933417767191</v>
      </c>
      <c r="J53" s="261">
        <v>48</v>
      </c>
      <c r="K53" s="210" t="s">
        <v>22</v>
      </c>
      <c r="L53" s="27">
        <v>0.44283257134521414</v>
      </c>
      <c r="M53" s="27">
        <v>0.72951951393859071</v>
      </c>
      <c r="N53" s="27">
        <v>0.44082891445809708</v>
      </c>
      <c r="O53" s="27">
        <v>0.7207827156979042</v>
      </c>
      <c r="Q53" s="84" t="str">
        <f t="shared" si="0"/>
        <v>東住吉区</v>
      </c>
      <c r="R53" s="195">
        <f t="shared" si="14"/>
        <v>0.50842134728154897</v>
      </c>
      <c r="S53" s="195">
        <f t="shared" si="1"/>
        <v>0.48882693640046582</v>
      </c>
      <c r="T53" s="240">
        <f t="shared" si="2"/>
        <v>1.9000000000000017</v>
      </c>
      <c r="U53" s="84" t="str">
        <f t="shared" si="3"/>
        <v>貝塚市</v>
      </c>
      <c r="V53" s="195">
        <f t="shared" si="15"/>
        <v>0.77277331487942236</v>
      </c>
      <c r="W53" s="195">
        <f t="shared" si="4"/>
        <v>0.7486083151817664</v>
      </c>
      <c r="X53" s="240">
        <f t="shared" si="5"/>
        <v>2.4000000000000021</v>
      </c>
      <c r="Z53" s="195">
        <f t="shared" si="6"/>
        <v>0.52076626275919025</v>
      </c>
      <c r="AA53" s="195">
        <f t="shared" si="7"/>
        <v>0.49519096092694476</v>
      </c>
      <c r="AB53" s="240">
        <f t="shared" si="8"/>
        <v>2.6000000000000023</v>
      </c>
      <c r="AC53" s="195">
        <f t="shared" si="9"/>
        <v>0.78309246202312921</v>
      </c>
      <c r="AD53" s="195">
        <f t="shared" si="10"/>
        <v>0.76351558922953</v>
      </c>
      <c r="AE53" s="240">
        <f t="shared" si="11"/>
        <v>1.9000000000000017</v>
      </c>
      <c r="AF53" s="211">
        <v>0</v>
      </c>
    </row>
    <row r="54" spans="2:32" s="97" customFormat="1" ht="13.5" customHeight="1">
      <c r="B54" s="209">
        <v>49</v>
      </c>
      <c r="C54" s="210" t="s">
        <v>23</v>
      </c>
      <c r="D54" s="271">
        <v>0.55607198397633606</v>
      </c>
      <c r="E54" s="26">
        <v>0.80265081311633613</v>
      </c>
      <c r="F54" s="271">
        <v>0.53023887422513594</v>
      </c>
      <c r="G54" s="26">
        <v>0.78881095555725422</v>
      </c>
      <c r="J54" s="261">
        <v>49</v>
      </c>
      <c r="K54" s="210" t="s">
        <v>23</v>
      </c>
      <c r="L54" s="27">
        <v>0.50579237287029566</v>
      </c>
      <c r="M54" s="27">
        <v>0.77489713059081444</v>
      </c>
      <c r="N54" s="27">
        <v>0.50168670983459784</v>
      </c>
      <c r="O54" s="27">
        <v>0.77033339755432961</v>
      </c>
      <c r="Q54" s="84" t="str">
        <f t="shared" si="0"/>
        <v>泉南市</v>
      </c>
      <c r="R54" s="195">
        <f t="shared" si="14"/>
        <v>0.50708636177969268</v>
      </c>
      <c r="S54" s="195">
        <f t="shared" si="1"/>
        <v>0.47405338852009327</v>
      </c>
      <c r="T54" s="240">
        <f t="shared" si="2"/>
        <v>3.3000000000000029</v>
      </c>
      <c r="U54" s="84" t="str">
        <f t="shared" si="3"/>
        <v>吹田市</v>
      </c>
      <c r="V54" s="195">
        <f t="shared" si="15"/>
        <v>0.77212724604878036</v>
      </c>
      <c r="W54" s="195">
        <f t="shared" si="4"/>
        <v>0.75034650497863009</v>
      </c>
      <c r="X54" s="240">
        <f t="shared" si="5"/>
        <v>2.200000000000002</v>
      </c>
      <c r="Z54" s="195">
        <f t="shared" si="6"/>
        <v>0.52076626275919025</v>
      </c>
      <c r="AA54" s="195">
        <f t="shared" si="7"/>
        <v>0.49519096092694476</v>
      </c>
      <c r="AB54" s="240">
        <f t="shared" si="8"/>
        <v>2.6000000000000023</v>
      </c>
      <c r="AC54" s="195">
        <f t="shared" si="9"/>
        <v>0.78309246202312921</v>
      </c>
      <c r="AD54" s="195">
        <f t="shared" si="10"/>
        <v>0.76351558922953</v>
      </c>
      <c r="AE54" s="240">
        <f t="shared" si="11"/>
        <v>1.9000000000000017</v>
      </c>
      <c r="AF54" s="211">
        <v>0</v>
      </c>
    </row>
    <row r="55" spans="2:32" s="97" customFormat="1" ht="13.5" customHeight="1">
      <c r="B55" s="209">
        <v>50</v>
      </c>
      <c r="C55" s="210" t="s">
        <v>14</v>
      </c>
      <c r="D55" s="272">
        <v>0.44559836935725072</v>
      </c>
      <c r="E55" s="28">
        <v>0.72719724849975587</v>
      </c>
      <c r="F55" s="272">
        <v>0.44309225185576623</v>
      </c>
      <c r="G55" s="28">
        <v>0.72263533431995342</v>
      </c>
      <c r="J55" s="261">
        <v>50</v>
      </c>
      <c r="K55" s="210" t="s">
        <v>14</v>
      </c>
      <c r="L55" s="27">
        <v>0.42634382647525848</v>
      </c>
      <c r="M55" s="27">
        <v>0.7175299093518881</v>
      </c>
      <c r="N55" s="27">
        <v>0.42340786721174811</v>
      </c>
      <c r="O55" s="27">
        <v>0.70984257440234511</v>
      </c>
      <c r="Q55" s="84" t="str">
        <f t="shared" si="0"/>
        <v>吹田市</v>
      </c>
      <c r="R55" s="195">
        <f t="shared" si="14"/>
        <v>0.50655598526197332</v>
      </c>
      <c r="S55" s="195">
        <f t="shared" si="1"/>
        <v>0.48725391571600496</v>
      </c>
      <c r="T55" s="240">
        <f t="shared" si="2"/>
        <v>2.0000000000000018</v>
      </c>
      <c r="U55" s="84" t="str">
        <f t="shared" si="3"/>
        <v>島本町</v>
      </c>
      <c r="V55" s="195">
        <f t="shared" si="15"/>
        <v>0.77130511978246474</v>
      </c>
      <c r="W55" s="195">
        <f t="shared" si="4"/>
        <v>0.75876848685050413</v>
      </c>
      <c r="X55" s="240">
        <f t="shared" si="5"/>
        <v>1.2000000000000011</v>
      </c>
      <c r="Z55" s="195">
        <f t="shared" si="6"/>
        <v>0.52076626275919025</v>
      </c>
      <c r="AA55" s="195">
        <f t="shared" si="7"/>
        <v>0.49519096092694476</v>
      </c>
      <c r="AB55" s="240">
        <f t="shared" si="8"/>
        <v>2.6000000000000023</v>
      </c>
      <c r="AC55" s="195">
        <f t="shared" si="9"/>
        <v>0.78309246202312921</v>
      </c>
      <c r="AD55" s="195">
        <f t="shared" si="10"/>
        <v>0.76351558922953</v>
      </c>
      <c r="AE55" s="240">
        <f t="shared" si="11"/>
        <v>1.9000000000000017</v>
      </c>
      <c r="AF55" s="211">
        <v>0</v>
      </c>
    </row>
    <row r="56" spans="2:32" s="97" customFormat="1" ht="13.5" customHeight="1">
      <c r="B56" s="209">
        <v>51</v>
      </c>
      <c r="C56" s="210" t="s">
        <v>42</v>
      </c>
      <c r="D56" s="273">
        <v>0.48699660102433273</v>
      </c>
      <c r="E56" s="274">
        <v>0.7712687133256082</v>
      </c>
      <c r="F56" s="273">
        <v>0.47465006038492669</v>
      </c>
      <c r="G56" s="274">
        <v>0.75521646530122122</v>
      </c>
      <c r="J56" s="261">
        <v>51</v>
      </c>
      <c r="K56" s="210" t="s">
        <v>42</v>
      </c>
      <c r="L56" s="27">
        <v>0.44828395125675669</v>
      </c>
      <c r="M56" s="27">
        <v>0.73982591859313007</v>
      </c>
      <c r="N56" s="27">
        <v>0.45068578845573704</v>
      </c>
      <c r="O56" s="27">
        <v>0.72863106316886372</v>
      </c>
      <c r="Q56" s="84" t="str">
        <f t="shared" si="0"/>
        <v>熊取町</v>
      </c>
      <c r="R56" s="195">
        <f t="shared" si="14"/>
        <v>0.50267858161441237</v>
      </c>
      <c r="S56" s="195">
        <f t="shared" si="1"/>
        <v>0.49018172594523152</v>
      </c>
      <c r="T56" s="240">
        <f t="shared" si="2"/>
        <v>1.3000000000000012</v>
      </c>
      <c r="U56" s="84" t="str">
        <f t="shared" si="3"/>
        <v>柏原市</v>
      </c>
      <c r="V56" s="195">
        <f t="shared" si="15"/>
        <v>0.77099694766973814</v>
      </c>
      <c r="W56" s="195">
        <f t="shared" si="4"/>
        <v>0.75004017880446594</v>
      </c>
      <c r="X56" s="240">
        <f t="shared" si="5"/>
        <v>2.1000000000000019</v>
      </c>
      <c r="Z56" s="195">
        <f t="shared" si="6"/>
        <v>0.52076626275919025</v>
      </c>
      <c r="AA56" s="195">
        <f t="shared" si="7"/>
        <v>0.49519096092694476</v>
      </c>
      <c r="AB56" s="240">
        <f t="shared" si="8"/>
        <v>2.6000000000000023</v>
      </c>
      <c r="AC56" s="195">
        <f t="shared" si="9"/>
        <v>0.78309246202312921</v>
      </c>
      <c r="AD56" s="195">
        <f t="shared" si="10"/>
        <v>0.76351558922953</v>
      </c>
      <c r="AE56" s="240">
        <f t="shared" si="11"/>
        <v>1.9000000000000017</v>
      </c>
      <c r="AF56" s="211">
        <v>0</v>
      </c>
    </row>
    <row r="57" spans="2:32" s="97" customFormat="1" ht="13.5" customHeight="1">
      <c r="B57" s="209">
        <v>52</v>
      </c>
      <c r="C57" s="210" t="s">
        <v>4</v>
      </c>
      <c r="D57" s="271">
        <v>0.51773248005784545</v>
      </c>
      <c r="E57" s="26">
        <v>0.77734044456494511</v>
      </c>
      <c r="F57" s="271">
        <v>0.51322303054344043</v>
      </c>
      <c r="G57" s="26">
        <v>0.77032358746574847</v>
      </c>
      <c r="J57" s="261">
        <v>52</v>
      </c>
      <c r="K57" s="210" t="s">
        <v>4</v>
      </c>
      <c r="L57" s="27">
        <v>0.49063808623280059</v>
      </c>
      <c r="M57" s="27">
        <v>0.75924601624362253</v>
      </c>
      <c r="N57" s="27">
        <v>0.48775675982040689</v>
      </c>
      <c r="O57" s="27">
        <v>0.75211599785802563</v>
      </c>
      <c r="Q57" s="84" t="str">
        <f t="shared" si="0"/>
        <v>豊中市</v>
      </c>
      <c r="R57" s="195">
        <f t="shared" si="14"/>
        <v>0.50214448501723608</v>
      </c>
      <c r="S57" s="195">
        <f t="shared" si="1"/>
        <v>0.4789940829537192</v>
      </c>
      <c r="T57" s="240">
        <f t="shared" si="2"/>
        <v>2.300000000000002</v>
      </c>
      <c r="U57" s="84" t="str">
        <f t="shared" si="3"/>
        <v>箕面市</v>
      </c>
      <c r="V57" s="195">
        <f t="shared" si="15"/>
        <v>0.77032358746574847</v>
      </c>
      <c r="W57" s="195">
        <f t="shared" si="4"/>
        <v>0.75211599785802563</v>
      </c>
      <c r="X57" s="240">
        <f t="shared" si="5"/>
        <v>1.8000000000000016</v>
      </c>
      <c r="Z57" s="195">
        <f t="shared" si="6"/>
        <v>0.52076626275919025</v>
      </c>
      <c r="AA57" s="195">
        <f t="shared" si="7"/>
        <v>0.49519096092694476</v>
      </c>
      <c r="AB57" s="240">
        <f t="shared" si="8"/>
        <v>2.6000000000000023</v>
      </c>
      <c r="AC57" s="195">
        <f t="shared" si="9"/>
        <v>0.78309246202312921</v>
      </c>
      <c r="AD57" s="195">
        <f t="shared" si="10"/>
        <v>0.76351558922953</v>
      </c>
      <c r="AE57" s="240">
        <f t="shared" si="11"/>
        <v>1.9000000000000017</v>
      </c>
      <c r="AF57" s="211">
        <v>0</v>
      </c>
    </row>
    <row r="58" spans="2:32" s="97" customFormat="1" ht="13.5" customHeight="1">
      <c r="B58" s="209">
        <v>53</v>
      </c>
      <c r="C58" s="210" t="s">
        <v>19</v>
      </c>
      <c r="D58" s="271">
        <v>0.53054348694695097</v>
      </c>
      <c r="E58" s="26">
        <v>0.78291004954394194</v>
      </c>
      <c r="F58" s="271">
        <v>0.52362106264560382</v>
      </c>
      <c r="G58" s="26">
        <v>0.77099694766973814</v>
      </c>
      <c r="J58" s="261">
        <v>53</v>
      </c>
      <c r="K58" s="210" t="s">
        <v>19</v>
      </c>
      <c r="L58" s="27">
        <v>0.48734714449864353</v>
      </c>
      <c r="M58" s="27">
        <v>0.76099880596020886</v>
      </c>
      <c r="N58" s="27">
        <v>0.48722416918581618</v>
      </c>
      <c r="O58" s="27">
        <v>0.75004017880446594</v>
      </c>
      <c r="Q58" s="84" t="str">
        <f t="shared" si="0"/>
        <v>泉大津市</v>
      </c>
      <c r="R58" s="195">
        <f t="shared" si="14"/>
        <v>0.50166041909702486</v>
      </c>
      <c r="S58" s="195">
        <f t="shared" si="1"/>
        <v>0.47726950330773016</v>
      </c>
      <c r="T58" s="240">
        <f t="shared" si="2"/>
        <v>2.5000000000000022</v>
      </c>
      <c r="U58" s="84" t="str">
        <f t="shared" si="3"/>
        <v>住吉区</v>
      </c>
      <c r="V58" s="195">
        <f t="shared" si="15"/>
        <v>0.76792300388146661</v>
      </c>
      <c r="W58" s="195">
        <f t="shared" si="4"/>
        <v>0.74776770242018409</v>
      </c>
      <c r="X58" s="240">
        <f t="shared" si="5"/>
        <v>2.0000000000000018</v>
      </c>
      <c r="Z58" s="195">
        <f t="shared" si="6"/>
        <v>0.52076626275919025</v>
      </c>
      <c r="AA58" s="195">
        <f t="shared" si="7"/>
        <v>0.49519096092694476</v>
      </c>
      <c r="AB58" s="240">
        <f t="shared" si="8"/>
        <v>2.6000000000000023</v>
      </c>
      <c r="AC58" s="195">
        <f t="shared" si="9"/>
        <v>0.78309246202312921</v>
      </c>
      <c r="AD58" s="195">
        <f t="shared" si="10"/>
        <v>0.76351558922953</v>
      </c>
      <c r="AE58" s="240">
        <f t="shared" si="11"/>
        <v>1.9000000000000017</v>
      </c>
      <c r="AF58" s="211">
        <v>0</v>
      </c>
    </row>
    <row r="59" spans="2:32" s="97" customFormat="1" ht="13.5" customHeight="1">
      <c r="B59" s="209">
        <v>54</v>
      </c>
      <c r="C59" s="210" t="s">
        <v>24</v>
      </c>
      <c r="D59" s="272">
        <v>0.54169310215744337</v>
      </c>
      <c r="E59" s="28">
        <v>0.81210889571565148</v>
      </c>
      <c r="F59" s="272">
        <v>0.54043927893559118</v>
      </c>
      <c r="G59" s="28">
        <v>0.79411545770573055</v>
      </c>
      <c r="J59" s="261">
        <v>54</v>
      </c>
      <c r="K59" s="210" t="s">
        <v>24</v>
      </c>
      <c r="L59" s="27">
        <v>0.51651415785200572</v>
      </c>
      <c r="M59" s="27">
        <v>0.77929865007320176</v>
      </c>
      <c r="N59" s="27">
        <v>0.51211717606787721</v>
      </c>
      <c r="O59" s="27">
        <v>0.7711784818338091</v>
      </c>
      <c r="Q59" s="84" t="str">
        <f t="shared" si="0"/>
        <v>中央区</v>
      </c>
      <c r="R59" s="195">
        <f t="shared" si="14"/>
        <v>0.49370947860790526</v>
      </c>
      <c r="S59" s="195">
        <f t="shared" si="1"/>
        <v>0.47495017290005037</v>
      </c>
      <c r="T59" s="240">
        <f t="shared" si="2"/>
        <v>1.9000000000000017</v>
      </c>
      <c r="U59" s="84" t="str">
        <f t="shared" si="3"/>
        <v>中央区</v>
      </c>
      <c r="V59" s="195">
        <f t="shared" si="15"/>
        <v>0.7652860204436035</v>
      </c>
      <c r="W59" s="195">
        <f t="shared" si="4"/>
        <v>0.74385322388763908</v>
      </c>
      <c r="X59" s="240">
        <f t="shared" si="5"/>
        <v>2.1000000000000019</v>
      </c>
      <c r="Z59" s="195">
        <f t="shared" si="6"/>
        <v>0.52076626275919025</v>
      </c>
      <c r="AA59" s="195">
        <f t="shared" si="7"/>
        <v>0.49519096092694476</v>
      </c>
      <c r="AB59" s="240">
        <f t="shared" si="8"/>
        <v>2.6000000000000023</v>
      </c>
      <c r="AC59" s="195">
        <f t="shared" si="9"/>
        <v>0.78309246202312921</v>
      </c>
      <c r="AD59" s="195">
        <f t="shared" si="10"/>
        <v>0.76351558922953</v>
      </c>
      <c r="AE59" s="240">
        <f t="shared" si="11"/>
        <v>1.9000000000000017</v>
      </c>
      <c r="AF59" s="211">
        <v>0</v>
      </c>
    </row>
    <row r="60" spans="2:32" s="97" customFormat="1" ht="13.5" customHeight="1">
      <c r="B60" s="209">
        <v>55</v>
      </c>
      <c r="C60" s="210" t="s">
        <v>15</v>
      </c>
      <c r="D60" s="272">
        <v>0.55721222520685598</v>
      </c>
      <c r="E60" s="28">
        <v>0.80802973040469472</v>
      </c>
      <c r="F60" s="272">
        <v>0.5497824102935186</v>
      </c>
      <c r="G60" s="28">
        <v>0.80180463286336523</v>
      </c>
      <c r="J60" s="261">
        <v>55</v>
      </c>
      <c r="K60" s="210" t="s">
        <v>15</v>
      </c>
      <c r="L60" s="27">
        <v>0.54450379501757196</v>
      </c>
      <c r="M60" s="27">
        <v>0.79631790875545894</v>
      </c>
      <c r="N60" s="27">
        <v>0.52689571301014926</v>
      </c>
      <c r="O60" s="27">
        <v>0.78594019277495653</v>
      </c>
      <c r="Q60" s="84" t="str">
        <f t="shared" si="0"/>
        <v>岸和田市</v>
      </c>
      <c r="R60" s="195">
        <f t="shared" si="14"/>
        <v>0.49369764863416765</v>
      </c>
      <c r="S60" s="195">
        <f t="shared" si="1"/>
        <v>0.46137002281407224</v>
      </c>
      <c r="T60" s="240">
        <f t="shared" si="2"/>
        <v>3.2999999999999972</v>
      </c>
      <c r="U60" s="84" t="str">
        <f t="shared" si="3"/>
        <v>藤井寺市</v>
      </c>
      <c r="V60" s="195">
        <f t="shared" si="15"/>
        <v>0.76499791443544851</v>
      </c>
      <c r="W60" s="195">
        <f t="shared" si="4"/>
        <v>0.74241443594905165</v>
      </c>
      <c r="X60" s="240">
        <f t="shared" si="5"/>
        <v>2.300000000000002</v>
      </c>
      <c r="Z60" s="195">
        <f t="shared" si="6"/>
        <v>0.52076626275919025</v>
      </c>
      <c r="AA60" s="195">
        <f t="shared" si="7"/>
        <v>0.49519096092694476</v>
      </c>
      <c r="AB60" s="240">
        <f t="shared" si="8"/>
        <v>2.6000000000000023</v>
      </c>
      <c r="AC60" s="195">
        <f t="shared" si="9"/>
        <v>0.78309246202312921</v>
      </c>
      <c r="AD60" s="195">
        <f t="shared" si="10"/>
        <v>0.76351558922953</v>
      </c>
      <c r="AE60" s="240">
        <f t="shared" si="11"/>
        <v>1.9000000000000017</v>
      </c>
      <c r="AF60" s="211">
        <v>0</v>
      </c>
    </row>
    <row r="61" spans="2:32" s="97" customFormat="1" ht="13.5" customHeight="1">
      <c r="B61" s="209">
        <v>56</v>
      </c>
      <c r="C61" s="210" t="s">
        <v>9</v>
      </c>
      <c r="D61" s="271">
        <v>0.59255861821474254</v>
      </c>
      <c r="E61" s="26">
        <v>0.84553203487859774</v>
      </c>
      <c r="F61" s="271">
        <v>0.57489337434763843</v>
      </c>
      <c r="G61" s="26">
        <v>0.83717789716500279</v>
      </c>
      <c r="J61" s="261">
        <v>56</v>
      </c>
      <c r="K61" s="210" t="s">
        <v>9</v>
      </c>
      <c r="L61" s="27">
        <v>0.5206790293042538</v>
      </c>
      <c r="M61" s="27">
        <v>0.82284430801707298</v>
      </c>
      <c r="N61" s="27">
        <v>0.55133378563076829</v>
      </c>
      <c r="O61" s="27">
        <v>0.8162129994532058</v>
      </c>
      <c r="Q61" s="84" t="str">
        <f t="shared" si="0"/>
        <v>貝塚市</v>
      </c>
      <c r="R61" s="195">
        <f t="shared" si="14"/>
        <v>0.49162606495234884</v>
      </c>
      <c r="S61" s="195">
        <f t="shared" si="1"/>
        <v>0.44816052478052343</v>
      </c>
      <c r="T61" s="240">
        <f t="shared" si="2"/>
        <v>4.3999999999999986</v>
      </c>
      <c r="U61" s="84" t="str">
        <f t="shared" si="3"/>
        <v>生野区</v>
      </c>
      <c r="V61" s="195">
        <f t="shared" si="15"/>
        <v>0.76073342283724543</v>
      </c>
      <c r="W61" s="195">
        <f t="shared" si="4"/>
        <v>0.7386553645215167</v>
      </c>
      <c r="X61" s="240">
        <f t="shared" si="5"/>
        <v>2.200000000000002</v>
      </c>
      <c r="Z61" s="195">
        <f t="shared" si="6"/>
        <v>0.52076626275919025</v>
      </c>
      <c r="AA61" s="195">
        <f t="shared" si="7"/>
        <v>0.49519096092694476</v>
      </c>
      <c r="AB61" s="240">
        <f t="shared" si="8"/>
        <v>2.6000000000000023</v>
      </c>
      <c r="AC61" s="195">
        <f t="shared" si="9"/>
        <v>0.78309246202312921</v>
      </c>
      <c r="AD61" s="195">
        <f t="shared" si="10"/>
        <v>0.76351558922953</v>
      </c>
      <c r="AE61" s="240">
        <f t="shared" si="11"/>
        <v>1.9000000000000017</v>
      </c>
      <c r="AF61" s="211">
        <v>0</v>
      </c>
    </row>
    <row r="62" spans="2:32" s="97" customFormat="1" ht="13.5" customHeight="1">
      <c r="B62" s="209">
        <v>57</v>
      </c>
      <c r="C62" s="210" t="s">
        <v>43</v>
      </c>
      <c r="D62" s="272">
        <v>0.49276475224236638</v>
      </c>
      <c r="E62" s="28">
        <v>0.7582738814389709</v>
      </c>
      <c r="F62" s="272">
        <v>0.48239079970059351</v>
      </c>
      <c r="G62" s="28">
        <v>0.75246345260212233</v>
      </c>
      <c r="J62" s="261">
        <v>57</v>
      </c>
      <c r="K62" s="210" t="s">
        <v>43</v>
      </c>
      <c r="L62" s="27">
        <v>0.47738773380054217</v>
      </c>
      <c r="M62" s="27">
        <v>0.74245303356164027</v>
      </c>
      <c r="N62" s="27">
        <v>0.48549515983917446</v>
      </c>
      <c r="O62" s="27">
        <v>0.73691306533457479</v>
      </c>
      <c r="Q62" s="84" t="str">
        <f t="shared" si="0"/>
        <v>東成区</v>
      </c>
      <c r="R62" s="195">
        <f t="shared" si="14"/>
        <v>0.49131634735764407</v>
      </c>
      <c r="S62" s="195">
        <f t="shared" si="1"/>
        <v>0.4593087793133549</v>
      </c>
      <c r="T62" s="240">
        <f t="shared" si="2"/>
        <v>3.1999999999999975</v>
      </c>
      <c r="U62" s="84" t="str">
        <f t="shared" si="3"/>
        <v>泉南市</v>
      </c>
      <c r="V62" s="195">
        <f t="shared" si="15"/>
        <v>0.75983808438168599</v>
      </c>
      <c r="W62" s="195">
        <f t="shared" si="4"/>
        <v>0.74043509038888478</v>
      </c>
      <c r="X62" s="240">
        <f t="shared" si="5"/>
        <v>2.0000000000000018</v>
      </c>
      <c r="Z62" s="195">
        <f t="shared" si="6"/>
        <v>0.52076626275919025</v>
      </c>
      <c r="AA62" s="195">
        <f t="shared" si="7"/>
        <v>0.49519096092694476</v>
      </c>
      <c r="AB62" s="240">
        <f t="shared" si="8"/>
        <v>2.6000000000000023</v>
      </c>
      <c r="AC62" s="195">
        <f t="shared" si="9"/>
        <v>0.78309246202312921</v>
      </c>
      <c r="AD62" s="195">
        <f t="shared" si="10"/>
        <v>0.76351558922953</v>
      </c>
      <c r="AE62" s="240">
        <f t="shared" si="11"/>
        <v>1.9000000000000017</v>
      </c>
      <c r="AF62" s="211">
        <v>0</v>
      </c>
    </row>
    <row r="63" spans="2:32" s="97" customFormat="1" ht="13.5" customHeight="1">
      <c r="B63" s="209">
        <v>58</v>
      </c>
      <c r="C63" s="210" t="s">
        <v>25</v>
      </c>
      <c r="D63" s="273">
        <v>0.51385974597056561</v>
      </c>
      <c r="E63" s="274">
        <v>0.78195887166390377</v>
      </c>
      <c r="F63" s="273">
        <v>0.50914317381244822</v>
      </c>
      <c r="G63" s="274">
        <v>0.76499791443544851</v>
      </c>
      <c r="J63" s="261">
        <v>58</v>
      </c>
      <c r="K63" s="210" t="s">
        <v>25</v>
      </c>
      <c r="L63" s="27">
        <v>0.50249399379913484</v>
      </c>
      <c r="M63" s="27">
        <v>0.75568273397969665</v>
      </c>
      <c r="N63" s="27">
        <v>0.49050809076654783</v>
      </c>
      <c r="O63" s="27">
        <v>0.74241443594905165</v>
      </c>
      <c r="Q63" s="84" t="str">
        <f t="shared" si="0"/>
        <v>旭区</v>
      </c>
      <c r="R63" s="195">
        <f t="shared" si="14"/>
        <v>0.49057370499678493</v>
      </c>
      <c r="S63" s="195">
        <f t="shared" si="1"/>
        <v>0.48119193886338546</v>
      </c>
      <c r="T63" s="240">
        <f t="shared" si="2"/>
        <v>1.0000000000000009</v>
      </c>
      <c r="U63" s="84" t="str">
        <f t="shared" si="3"/>
        <v>福島区</v>
      </c>
      <c r="V63" s="195">
        <f t="shared" si="15"/>
        <v>0.75628339488799157</v>
      </c>
      <c r="W63" s="195">
        <f t="shared" si="4"/>
        <v>0.73786278588005771</v>
      </c>
      <c r="X63" s="240">
        <f t="shared" si="5"/>
        <v>1.8000000000000016</v>
      </c>
      <c r="Z63" s="195">
        <f t="shared" si="6"/>
        <v>0.52076626275919025</v>
      </c>
      <c r="AA63" s="195">
        <f t="shared" si="7"/>
        <v>0.49519096092694476</v>
      </c>
      <c r="AB63" s="240">
        <f t="shared" si="8"/>
        <v>2.6000000000000023</v>
      </c>
      <c r="AC63" s="195">
        <f t="shared" si="9"/>
        <v>0.78309246202312921</v>
      </c>
      <c r="AD63" s="195">
        <f t="shared" si="10"/>
        <v>0.76351558922953</v>
      </c>
      <c r="AE63" s="240">
        <f t="shared" si="11"/>
        <v>1.9000000000000017</v>
      </c>
      <c r="AF63" s="211">
        <v>0</v>
      </c>
    </row>
    <row r="64" spans="2:32" s="97" customFormat="1" ht="13.5" customHeight="1">
      <c r="B64" s="209">
        <v>59</v>
      </c>
      <c r="C64" s="210" t="s">
        <v>20</v>
      </c>
      <c r="D64" s="271">
        <v>0.47448752732979671</v>
      </c>
      <c r="E64" s="26">
        <v>0.75591598999751541</v>
      </c>
      <c r="F64" s="271">
        <v>0.4720455638645632</v>
      </c>
      <c r="G64" s="26">
        <v>0.74778495611122586</v>
      </c>
      <c r="J64" s="261">
        <v>59</v>
      </c>
      <c r="K64" s="210" t="s">
        <v>20</v>
      </c>
      <c r="L64" s="27">
        <v>0.44876927107797626</v>
      </c>
      <c r="M64" s="27">
        <v>0.73350383403138109</v>
      </c>
      <c r="N64" s="27">
        <v>0.45714379316439391</v>
      </c>
      <c r="O64" s="27">
        <v>0.72769680018906502</v>
      </c>
      <c r="Q64" s="84" t="str">
        <f t="shared" si="0"/>
        <v>福島区</v>
      </c>
      <c r="R64" s="195">
        <f t="shared" si="14"/>
        <v>0.49056978777166371</v>
      </c>
      <c r="S64" s="195">
        <f t="shared" si="1"/>
        <v>0.46491438468212642</v>
      </c>
      <c r="T64" s="240">
        <f t="shared" si="2"/>
        <v>2.599999999999997</v>
      </c>
      <c r="U64" s="84" t="str">
        <f t="shared" si="3"/>
        <v>堺市南区</v>
      </c>
      <c r="V64" s="195">
        <f t="shared" si="15"/>
        <v>0.75612419352487592</v>
      </c>
      <c r="W64" s="195">
        <f t="shared" si="4"/>
        <v>0.7357679533709901</v>
      </c>
      <c r="X64" s="240">
        <f t="shared" si="5"/>
        <v>2.0000000000000018</v>
      </c>
      <c r="Z64" s="195">
        <f t="shared" si="6"/>
        <v>0.52076626275919025</v>
      </c>
      <c r="AA64" s="195">
        <f t="shared" si="7"/>
        <v>0.49519096092694476</v>
      </c>
      <c r="AB64" s="240">
        <f t="shared" si="8"/>
        <v>2.6000000000000023</v>
      </c>
      <c r="AC64" s="195">
        <f t="shared" si="9"/>
        <v>0.78309246202312921</v>
      </c>
      <c r="AD64" s="195">
        <f t="shared" si="10"/>
        <v>0.76351558922953</v>
      </c>
      <c r="AE64" s="240">
        <f t="shared" si="11"/>
        <v>1.9000000000000017</v>
      </c>
      <c r="AF64" s="211">
        <v>0</v>
      </c>
    </row>
    <row r="65" spans="2:32" s="97" customFormat="1" ht="13.5" customHeight="1">
      <c r="B65" s="209">
        <v>60</v>
      </c>
      <c r="C65" s="210" t="s">
        <v>44</v>
      </c>
      <c r="D65" s="271">
        <v>0.50496453740625469</v>
      </c>
      <c r="E65" s="26">
        <v>0.76669160881178511</v>
      </c>
      <c r="F65" s="271">
        <v>0.50708636177969268</v>
      </c>
      <c r="G65" s="26">
        <v>0.75983808438168599</v>
      </c>
      <c r="J65" s="261">
        <v>60</v>
      </c>
      <c r="K65" s="210" t="s">
        <v>44</v>
      </c>
      <c r="L65" s="27">
        <v>0.48587563342716267</v>
      </c>
      <c r="M65" s="27">
        <v>0.75006939960110541</v>
      </c>
      <c r="N65" s="27">
        <v>0.47405338852009327</v>
      </c>
      <c r="O65" s="27">
        <v>0.74043509038888478</v>
      </c>
      <c r="Q65" s="84" t="str">
        <f t="shared" si="0"/>
        <v>生野区</v>
      </c>
      <c r="R65" s="195">
        <f t="shared" si="14"/>
        <v>0.49010899450253825</v>
      </c>
      <c r="S65" s="195">
        <f t="shared" si="1"/>
        <v>0.46546802418041777</v>
      </c>
      <c r="T65" s="240">
        <f t="shared" si="2"/>
        <v>2.4999999999999964</v>
      </c>
      <c r="U65" s="84" t="str">
        <f t="shared" si="3"/>
        <v>豊中市</v>
      </c>
      <c r="V65" s="195">
        <f t="shared" si="15"/>
        <v>0.75601511705409452</v>
      </c>
      <c r="W65" s="195">
        <f t="shared" si="4"/>
        <v>0.73649493293546209</v>
      </c>
      <c r="X65" s="240">
        <f t="shared" si="5"/>
        <v>2.0000000000000018</v>
      </c>
      <c r="Z65" s="195">
        <f t="shared" si="6"/>
        <v>0.52076626275919025</v>
      </c>
      <c r="AA65" s="195">
        <f t="shared" si="7"/>
        <v>0.49519096092694476</v>
      </c>
      <c r="AB65" s="240">
        <f t="shared" si="8"/>
        <v>2.6000000000000023</v>
      </c>
      <c r="AC65" s="195">
        <f t="shared" si="9"/>
        <v>0.78309246202312921</v>
      </c>
      <c r="AD65" s="195">
        <f t="shared" si="10"/>
        <v>0.76351558922953</v>
      </c>
      <c r="AE65" s="240">
        <f t="shared" si="11"/>
        <v>1.9000000000000017</v>
      </c>
      <c r="AF65" s="211">
        <v>0</v>
      </c>
    </row>
    <row r="66" spans="2:32" s="97" customFormat="1" ht="13.5" customHeight="1">
      <c r="B66" s="209">
        <v>61</v>
      </c>
      <c r="C66" s="210" t="s">
        <v>16</v>
      </c>
      <c r="D66" s="272">
        <v>0.51447448895908732</v>
      </c>
      <c r="E66" s="28">
        <v>0.77927401608478719</v>
      </c>
      <c r="F66" s="272">
        <v>0.51354657792048419</v>
      </c>
      <c r="G66" s="28">
        <v>0.77519809275767948</v>
      </c>
      <c r="J66" s="261">
        <v>61</v>
      </c>
      <c r="K66" s="210" t="s">
        <v>16</v>
      </c>
      <c r="L66" s="27">
        <v>0.45602828144334689</v>
      </c>
      <c r="M66" s="27">
        <v>0.7599659455417066</v>
      </c>
      <c r="N66" s="27">
        <v>0.48106885642309044</v>
      </c>
      <c r="O66" s="27">
        <v>0.75514093979129127</v>
      </c>
      <c r="Q66" s="84" t="str">
        <f t="shared" si="0"/>
        <v>北区</v>
      </c>
      <c r="R66" s="195">
        <f t="shared" si="14"/>
        <v>0.48291855059422156</v>
      </c>
      <c r="S66" s="195">
        <f t="shared" si="1"/>
        <v>0.45615762000170063</v>
      </c>
      <c r="T66" s="240">
        <f t="shared" si="2"/>
        <v>2.6999999999999966</v>
      </c>
      <c r="U66" s="84" t="str">
        <f t="shared" si="3"/>
        <v>旭区</v>
      </c>
      <c r="V66" s="195">
        <f t="shared" si="15"/>
        <v>0.75597900897660797</v>
      </c>
      <c r="W66" s="195">
        <f t="shared" si="4"/>
        <v>0.74130582828415659</v>
      </c>
      <c r="X66" s="240">
        <f t="shared" si="5"/>
        <v>1.5000000000000013</v>
      </c>
      <c r="Z66" s="195">
        <f t="shared" si="6"/>
        <v>0.52076626275919025</v>
      </c>
      <c r="AA66" s="195">
        <f t="shared" si="7"/>
        <v>0.49519096092694476</v>
      </c>
      <c r="AB66" s="240">
        <f t="shared" si="8"/>
        <v>2.6000000000000023</v>
      </c>
      <c r="AC66" s="195">
        <f t="shared" si="9"/>
        <v>0.78309246202312921</v>
      </c>
      <c r="AD66" s="195">
        <f t="shared" si="10"/>
        <v>0.76351558922953</v>
      </c>
      <c r="AE66" s="240">
        <f t="shared" si="11"/>
        <v>1.9000000000000017</v>
      </c>
      <c r="AF66" s="211">
        <v>0</v>
      </c>
    </row>
    <row r="67" spans="2:32" s="97" customFormat="1" ht="13.5" customHeight="1">
      <c r="B67" s="209">
        <v>62</v>
      </c>
      <c r="C67" s="210" t="s">
        <v>17</v>
      </c>
      <c r="D67" s="272">
        <v>0.55386236101325603</v>
      </c>
      <c r="E67" s="28">
        <v>0.79891291931314534</v>
      </c>
      <c r="F67" s="272">
        <v>0.546751823296032</v>
      </c>
      <c r="G67" s="28">
        <v>0.79377712658439459</v>
      </c>
      <c r="J67" s="261">
        <v>62</v>
      </c>
      <c r="K67" s="210" t="s">
        <v>17</v>
      </c>
      <c r="L67" s="27">
        <v>0.5256969008288932</v>
      </c>
      <c r="M67" s="27">
        <v>0.77675844827329088</v>
      </c>
      <c r="N67" s="27">
        <v>0.50396860607407801</v>
      </c>
      <c r="O67" s="27">
        <v>0.76873675557057231</v>
      </c>
      <c r="Q67" s="84" t="str">
        <f t="shared" si="0"/>
        <v>高石市</v>
      </c>
      <c r="R67" s="195">
        <f t="shared" si="14"/>
        <v>0.48239079970059351</v>
      </c>
      <c r="S67" s="195">
        <f t="shared" si="1"/>
        <v>0.48549515983917446</v>
      </c>
      <c r="T67" s="240">
        <f t="shared" si="2"/>
        <v>-0.30000000000000027</v>
      </c>
      <c r="U67" s="84" t="str">
        <f t="shared" si="3"/>
        <v>和泉市</v>
      </c>
      <c r="V67" s="195">
        <f t="shared" si="15"/>
        <v>0.75521646530122122</v>
      </c>
      <c r="W67" s="195">
        <f t="shared" si="4"/>
        <v>0.72863106316886372</v>
      </c>
      <c r="X67" s="240">
        <f t="shared" si="5"/>
        <v>2.6000000000000023</v>
      </c>
      <c r="Z67" s="195">
        <f t="shared" si="6"/>
        <v>0.52076626275919025</v>
      </c>
      <c r="AA67" s="195">
        <f t="shared" si="7"/>
        <v>0.49519096092694476</v>
      </c>
      <c r="AB67" s="240">
        <f t="shared" si="8"/>
        <v>2.6000000000000023</v>
      </c>
      <c r="AC67" s="195">
        <f t="shared" si="9"/>
        <v>0.78309246202312921</v>
      </c>
      <c r="AD67" s="195">
        <f t="shared" si="10"/>
        <v>0.76351558922953</v>
      </c>
      <c r="AE67" s="240">
        <f t="shared" si="11"/>
        <v>1.9000000000000017</v>
      </c>
      <c r="AF67" s="211">
        <v>0</v>
      </c>
    </row>
    <row r="68" spans="2:32" s="97" customFormat="1" ht="13.5" customHeight="1">
      <c r="B68" s="209">
        <v>63</v>
      </c>
      <c r="C68" s="210" t="s">
        <v>26</v>
      </c>
      <c r="D68" s="271">
        <v>0.43293313048069171</v>
      </c>
      <c r="E68" s="26">
        <v>0.73990733357289562</v>
      </c>
      <c r="F68" s="271">
        <v>0.41468490816039522</v>
      </c>
      <c r="G68" s="26">
        <v>0.72860330473029877</v>
      </c>
      <c r="J68" s="261">
        <v>63</v>
      </c>
      <c r="K68" s="210" t="s">
        <v>26</v>
      </c>
      <c r="L68" s="27">
        <v>0.40958678813450999</v>
      </c>
      <c r="M68" s="27">
        <v>0.72763766388711892</v>
      </c>
      <c r="N68" s="27">
        <v>0.41419669354624877</v>
      </c>
      <c r="O68" s="27">
        <v>0.71924367630283259</v>
      </c>
      <c r="Q68" s="84" t="str">
        <f t="shared" si="0"/>
        <v>太子町</v>
      </c>
      <c r="R68" s="195">
        <f t="shared" si="14"/>
        <v>0.4823067730392816</v>
      </c>
      <c r="S68" s="195">
        <f t="shared" si="1"/>
        <v>0.47605644266828384</v>
      </c>
      <c r="T68" s="240">
        <f t="shared" si="2"/>
        <v>0.60000000000000053</v>
      </c>
      <c r="U68" s="84" t="str">
        <f t="shared" si="3"/>
        <v>高石市</v>
      </c>
      <c r="V68" s="195">
        <f t="shared" si="15"/>
        <v>0.75246345260212233</v>
      </c>
      <c r="W68" s="195">
        <f t="shared" si="4"/>
        <v>0.73691306533457479</v>
      </c>
      <c r="X68" s="240">
        <f t="shared" si="5"/>
        <v>1.5000000000000013</v>
      </c>
      <c r="Z68" s="195">
        <f t="shared" si="6"/>
        <v>0.52076626275919025</v>
      </c>
      <c r="AA68" s="195">
        <f t="shared" si="7"/>
        <v>0.49519096092694476</v>
      </c>
      <c r="AB68" s="240">
        <f t="shared" si="8"/>
        <v>2.6000000000000023</v>
      </c>
      <c r="AC68" s="195">
        <f t="shared" si="9"/>
        <v>0.78309246202312921</v>
      </c>
      <c r="AD68" s="195">
        <f t="shared" si="10"/>
        <v>0.76351558922953</v>
      </c>
      <c r="AE68" s="240">
        <f t="shared" si="11"/>
        <v>1.9000000000000017</v>
      </c>
      <c r="AF68" s="211">
        <v>0</v>
      </c>
    </row>
    <row r="69" spans="2:32" s="97" customFormat="1" ht="13.5" customHeight="1">
      <c r="B69" s="209">
        <v>64</v>
      </c>
      <c r="C69" s="210" t="s">
        <v>45</v>
      </c>
      <c r="D69" s="272">
        <v>0.4693556708037443</v>
      </c>
      <c r="E69" s="28">
        <v>0.76009054538752774</v>
      </c>
      <c r="F69" s="272">
        <v>0.4748309332702349</v>
      </c>
      <c r="G69" s="28">
        <v>0.74338370136873533</v>
      </c>
      <c r="J69" s="261">
        <v>64</v>
      </c>
      <c r="K69" s="210" t="s">
        <v>45</v>
      </c>
      <c r="L69" s="27">
        <v>0.46789155461758025</v>
      </c>
      <c r="M69" s="27">
        <v>0.72461339923241697</v>
      </c>
      <c r="N69" s="27">
        <v>0.45165063791009802</v>
      </c>
      <c r="O69" s="27">
        <v>0.72007996047978162</v>
      </c>
      <c r="Q69" s="84" t="str">
        <f t="shared" si="0"/>
        <v>阪南市</v>
      </c>
      <c r="R69" s="195">
        <f t="shared" si="14"/>
        <v>0.4748309332702349</v>
      </c>
      <c r="S69" s="195">
        <f t="shared" si="1"/>
        <v>0.45165063791009802</v>
      </c>
      <c r="T69" s="240">
        <f t="shared" si="2"/>
        <v>2.2999999999999963</v>
      </c>
      <c r="U69" s="84" t="str">
        <f t="shared" si="3"/>
        <v>東成区</v>
      </c>
      <c r="V69" s="195">
        <f t="shared" si="15"/>
        <v>0.75242896324866282</v>
      </c>
      <c r="W69" s="195">
        <f t="shared" si="4"/>
        <v>0.72744207903180813</v>
      </c>
      <c r="X69" s="240">
        <f t="shared" si="5"/>
        <v>2.5000000000000022</v>
      </c>
      <c r="Z69" s="195">
        <f t="shared" si="6"/>
        <v>0.52076626275919025</v>
      </c>
      <c r="AA69" s="195">
        <f t="shared" si="7"/>
        <v>0.49519096092694476</v>
      </c>
      <c r="AB69" s="240">
        <f t="shared" si="8"/>
        <v>2.6000000000000023</v>
      </c>
      <c r="AC69" s="195">
        <f t="shared" si="9"/>
        <v>0.78309246202312921</v>
      </c>
      <c r="AD69" s="195">
        <f t="shared" si="10"/>
        <v>0.76351558922953</v>
      </c>
      <c r="AE69" s="240">
        <f t="shared" si="11"/>
        <v>1.9000000000000017</v>
      </c>
      <c r="AF69" s="211">
        <v>0</v>
      </c>
    </row>
    <row r="70" spans="2:32" s="97" customFormat="1" ht="13.5" customHeight="1">
      <c r="B70" s="209">
        <v>65</v>
      </c>
      <c r="C70" s="210" t="s">
        <v>10</v>
      </c>
      <c r="D70" s="273">
        <v>0.5077588974027486</v>
      </c>
      <c r="E70" s="274">
        <v>0.77973181044848028</v>
      </c>
      <c r="F70" s="273">
        <v>0.510184141133743</v>
      </c>
      <c r="G70" s="274">
        <v>0.77130511978246474</v>
      </c>
      <c r="J70" s="261">
        <v>65</v>
      </c>
      <c r="K70" s="210" t="s">
        <v>10</v>
      </c>
      <c r="L70" s="27">
        <v>0.47103669029962175</v>
      </c>
      <c r="M70" s="27">
        <v>0.76609308682810295</v>
      </c>
      <c r="N70" s="27">
        <v>0.48076688234723636</v>
      </c>
      <c r="O70" s="27">
        <v>0.75876848685050413</v>
      </c>
      <c r="Q70" s="84" t="str">
        <f t="shared" si="0"/>
        <v>和泉市</v>
      </c>
      <c r="R70" s="195">
        <f t="shared" ref="R70:R79" si="16">LARGE(F$6:F$79,ROW(A65))</f>
        <v>0.47465006038492669</v>
      </c>
      <c r="S70" s="195">
        <f t="shared" si="1"/>
        <v>0.45068578845573704</v>
      </c>
      <c r="T70" s="240">
        <f t="shared" si="2"/>
        <v>2.3999999999999968</v>
      </c>
      <c r="U70" s="84" t="str">
        <f t="shared" si="3"/>
        <v>東大阪市</v>
      </c>
      <c r="V70" s="195">
        <f t="shared" ref="V70" si="17">LARGE(G$6:G$79,ROW(A65))</f>
        <v>0.74778495611122586</v>
      </c>
      <c r="W70" s="195">
        <f t="shared" si="4"/>
        <v>0.72769680018906502</v>
      </c>
      <c r="X70" s="240">
        <f t="shared" si="5"/>
        <v>2.0000000000000018</v>
      </c>
      <c r="Z70" s="195">
        <f t="shared" si="6"/>
        <v>0.52076626275919025</v>
      </c>
      <c r="AA70" s="195">
        <f t="shared" si="7"/>
        <v>0.49519096092694476</v>
      </c>
      <c r="AB70" s="240">
        <f t="shared" si="8"/>
        <v>2.6000000000000023</v>
      </c>
      <c r="AC70" s="195">
        <f t="shared" si="9"/>
        <v>0.78309246202312921</v>
      </c>
      <c r="AD70" s="195">
        <f t="shared" si="10"/>
        <v>0.76351558922953</v>
      </c>
      <c r="AE70" s="240">
        <f t="shared" si="11"/>
        <v>1.9000000000000017</v>
      </c>
      <c r="AF70" s="211">
        <v>0</v>
      </c>
    </row>
    <row r="71" spans="2:32" s="97" customFormat="1" ht="13.5" customHeight="1">
      <c r="B71" s="209">
        <v>66</v>
      </c>
      <c r="C71" s="210" t="s">
        <v>5</v>
      </c>
      <c r="D71" s="271">
        <v>0.55607308596590788</v>
      </c>
      <c r="E71" s="26">
        <v>0.80977350798801717</v>
      </c>
      <c r="F71" s="271">
        <v>0.55907715256249058</v>
      </c>
      <c r="G71" s="26">
        <v>0.80163440852651779</v>
      </c>
      <c r="J71" s="261">
        <v>66</v>
      </c>
      <c r="K71" s="210" t="s">
        <v>5</v>
      </c>
      <c r="L71" s="27">
        <v>0.57885246488404651</v>
      </c>
      <c r="M71" s="27">
        <v>0.7906896769150813</v>
      </c>
      <c r="N71" s="27">
        <v>0.55720662686653299</v>
      </c>
      <c r="O71" s="27">
        <v>0.78603236508317198</v>
      </c>
      <c r="Q71" s="84" t="str">
        <f t="shared" ref="Q71:Q79" si="18">INDEX($C$6:$C$79,MATCH(R71,F$6:F$79,0))</f>
        <v>東大阪市</v>
      </c>
      <c r="R71" s="195">
        <f t="shared" si="16"/>
        <v>0.4720455638645632</v>
      </c>
      <c r="S71" s="195">
        <f t="shared" ref="S71:S79" si="19">VLOOKUP(Q71,$K$6:$O$79,4,FALSE)</f>
        <v>0.45714379316439391</v>
      </c>
      <c r="T71" s="240">
        <f t="shared" ref="T71:T79" si="20">(ROUND(R71,3)-ROUND(S71,3))*100</f>
        <v>1.4999999999999958</v>
      </c>
      <c r="U71" s="84" t="str">
        <f t="shared" ref="U71:U79" si="21">INDEX($C$6:$C$79,MATCH(V71,G$6:G$79,0))</f>
        <v>阪南市</v>
      </c>
      <c r="V71" s="195">
        <f t="shared" ref="V71:V79" si="22">LARGE(G$6:G$79,ROW(A66))</f>
        <v>0.74338370136873533</v>
      </c>
      <c r="W71" s="195">
        <f t="shared" ref="W71:W79" si="23">VLOOKUP(U71,$K$6:$O$79,5,FALSE)</f>
        <v>0.72007996047978162</v>
      </c>
      <c r="X71" s="240">
        <f t="shared" ref="X71:X79" si="24">(ROUND(V71,3)-ROUND(W71,3))*100</f>
        <v>2.300000000000002</v>
      </c>
      <c r="Z71" s="195">
        <f t="shared" ref="Z71:Z79" si="25">$F$80</f>
        <v>0.52076626275919025</v>
      </c>
      <c r="AA71" s="195">
        <f t="shared" ref="AA71:AA79" si="26">$N$80</f>
        <v>0.49519096092694476</v>
      </c>
      <c r="AB71" s="240">
        <f t="shared" ref="AB71:AB79" si="27">(ROUND(Z71,3)-ROUND(AA71,3))*100</f>
        <v>2.6000000000000023</v>
      </c>
      <c r="AC71" s="195">
        <f t="shared" ref="AC71:AC79" si="28">$G$80</f>
        <v>0.78309246202312921</v>
      </c>
      <c r="AD71" s="195">
        <f t="shared" ref="AD71:AD79" si="29">$O$80</f>
        <v>0.76351558922953</v>
      </c>
      <c r="AE71" s="240">
        <f t="shared" ref="AE71:AE79" si="30">(ROUND(AC71,3)-ROUND(AD71,3))*100</f>
        <v>1.9000000000000017</v>
      </c>
      <c r="AF71" s="211">
        <v>0</v>
      </c>
    </row>
    <row r="72" spans="2:32" s="97" customFormat="1" ht="13.5" customHeight="1">
      <c r="B72" s="209">
        <v>67</v>
      </c>
      <c r="C72" s="210" t="s">
        <v>6</v>
      </c>
      <c r="D72" s="271">
        <v>0.58743209940482544</v>
      </c>
      <c r="E72" s="26">
        <v>0.84623144835065267</v>
      </c>
      <c r="F72" s="271">
        <v>0.5885697685544915</v>
      </c>
      <c r="G72" s="26">
        <v>0.8495381401080504</v>
      </c>
      <c r="J72" s="261">
        <v>67</v>
      </c>
      <c r="K72" s="210" t="s">
        <v>6</v>
      </c>
      <c r="L72" s="27">
        <v>0.56097363543692813</v>
      </c>
      <c r="M72" s="27">
        <v>0.8320988691035528</v>
      </c>
      <c r="N72" s="27">
        <v>0.57401041292022481</v>
      </c>
      <c r="O72" s="27">
        <v>0.83171878722707704</v>
      </c>
      <c r="Q72" s="84" t="str">
        <f t="shared" si="18"/>
        <v>大正区</v>
      </c>
      <c r="R72" s="195">
        <f t="shared" si="16"/>
        <v>0.47183047683952578</v>
      </c>
      <c r="S72" s="195">
        <f t="shared" si="19"/>
        <v>0.44998525020151547</v>
      </c>
      <c r="T72" s="240">
        <f t="shared" si="20"/>
        <v>2.1999999999999966</v>
      </c>
      <c r="U72" s="84" t="str">
        <f t="shared" si="21"/>
        <v>北区</v>
      </c>
      <c r="V72" s="195">
        <f t="shared" si="22"/>
        <v>0.73888929247479485</v>
      </c>
      <c r="W72" s="195">
        <f t="shared" si="23"/>
        <v>0.72158932785047836</v>
      </c>
      <c r="X72" s="240">
        <f t="shared" si="24"/>
        <v>1.7000000000000015</v>
      </c>
      <c r="Z72" s="195">
        <f t="shared" si="25"/>
        <v>0.52076626275919025</v>
      </c>
      <c r="AA72" s="195">
        <f t="shared" si="26"/>
        <v>0.49519096092694476</v>
      </c>
      <c r="AB72" s="240">
        <f t="shared" si="27"/>
        <v>2.6000000000000023</v>
      </c>
      <c r="AC72" s="195">
        <f t="shared" si="28"/>
        <v>0.78309246202312921</v>
      </c>
      <c r="AD72" s="195">
        <f t="shared" si="29"/>
        <v>0.76351558922953</v>
      </c>
      <c r="AE72" s="240">
        <f t="shared" si="30"/>
        <v>1.9000000000000017</v>
      </c>
      <c r="AF72" s="211">
        <v>0</v>
      </c>
    </row>
    <row r="73" spans="2:32" s="97" customFormat="1" ht="13.5" customHeight="1">
      <c r="B73" s="209">
        <v>68</v>
      </c>
      <c r="C73" s="210" t="s">
        <v>46</v>
      </c>
      <c r="D73" s="272">
        <v>0.54014883628486932</v>
      </c>
      <c r="E73" s="28">
        <v>0.80981784621212183</v>
      </c>
      <c r="F73" s="272">
        <v>0.51556560411602381</v>
      </c>
      <c r="G73" s="28">
        <v>0.79690263861216715</v>
      </c>
      <c r="J73" s="261">
        <v>68</v>
      </c>
      <c r="K73" s="210" t="s">
        <v>46</v>
      </c>
      <c r="L73" s="27">
        <v>0.4775579405448826</v>
      </c>
      <c r="M73" s="27">
        <v>0.77716805211313489</v>
      </c>
      <c r="N73" s="27">
        <v>0.47876883684229526</v>
      </c>
      <c r="O73" s="27">
        <v>0.76858900445139811</v>
      </c>
      <c r="Q73" s="84" t="str">
        <f t="shared" si="18"/>
        <v>堺市南区</v>
      </c>
      <c r="R73" s="195">
        <f t="shared" si="16"/>
        <v>0.47083694829441264</v>
      </c>
      <c r="S73" s="195">
        <f t="shared" si="19"/>
        <v>0.43986679834496506</v>
      </c>
      <c r="T73" s="240">
        <f t="shared" si="20"/>
        <v>3.099999999999997</v>
      </c>
      <c r="U73" s="84" t="str">
        <f t="shared" si="21"/>
        <v>河内長野市</v>
      </c>
      <c r="V73" s="195">
        <f t="shared" si="22"/>
        <v>0.73602933417767191</v>
      </c>
      <c r="W73" s="195">
        <f t="shared" si="23"/>
        <v>0.7207827156979042</v>
      </c>
      <c r="X73" s="240">
        <f t="shared" si="24"/>
        <v>1.5000000000000013</v>
      </c>
      <c r="Z73" s="195">
        <f t="shared" si="25"/>
        <v>0.52076626275919025</v>
      </c>
      <c r="AA73" s="195">
        <f t="shared" si="26"/>
        <v>0.49519096092694476</v>
      </c>
      <c r="AB73" s="240">
        <f t="shared" si="27"/>
        <v>2.6000000000000023</v>
      </c>
      <c r="AC73" s="195">
        <f t="shared" si="28"/>
        <v>0.78309246202312921</v>
      </c>
      <c r="AD73" s="195">
        <f t="shared" si="29"/>
        <v>0.76351558922953</v>
      </c>
      <c r="AE73" s="240">
        <f t="shared" si="30"/>
        <v>1.9000000000000017</v>
      </c>
      <c r="AF73" s="211">
        <v>0</v>
      </c>
    </row>
    <row r="74" spans="2:32" s="97" customFormat="1" ht="13.5" customHeight="1">
      <c r="B74" s="209">
        <v>69</v>
      </c>
      <c r="C74" s="210" t="s">
        <v>47</v>
      </c>
      <c r="D74" s="271">
        <v>0.50840486513157901</v>
      </c>
      <c r="E74" s="26">
        <v>0.82793429430022991</v>
      </c>
      <c r="F74" s="271">
        <v>0.50267858161441237</v>
      </c>
      <c r="G74" s="26">
        <v>0.81919672344151673</v>
      </c>
      <c r="J74" s="261">
        <v>69</v>
      </c>
      <c r="K74" s="210" t="s">
        <v>47</v>
      </c>
      <c r="L74" s="27">
        <v>0.4861546006268046</v>
      </c>
      <c r="M74" s="27">
        <v>0.81127858031721145</v>
      </c>
      <c r="N74" s="27">
        <v>0.49018172594523152</v>
      </c>
      <c r="O74" s="27">
        <v>0.80798246337351942</v>
      </c>
      <c r="Q74" s="84" t="str">
        <f t="shared" si="18"/>
        <v>河内長野市</v>
      </c>
      <c r="R74" s="195">
        <f t="shared" si="16"/>
        <v>0.45922394833005159</v>
      </c>
      <c r="S74" s="195">
        <f t="shared" si="19"/>
        <v>0.44082891445809708</v>
      </c>
      <c r="T74" s="240">
        <f t="shared" si="20"/>
        <v>1.8000000000000016</v>
      </c>
      <c r="U74" s="84" t="str">
        <f t="shared" si="21"/>
        <v>大阪狭山市</v>
      </c>
      <c r="V74" s="195">
        <f t="shared" si="22"/>
        <v>0.72860330473029877</v>
      </c>
      <c r="W74" s="195">
        <f t="shared" si="23"/>
        <v>0.71924367630283259</v>
      </c>
      <c r="X74" s="240">
        <f t="shared" si="24"/>
        <v>1.0000000000000009</v>
      </c>
      <c r="Z74" s="195">
        <f t="shared" si="25"/>
        <v>0.52076626275919025</v>
      </c>
      <c r="AA74" s="195">
        <f t="shared" si="26"/>
        <v>0.49519096092694476</v>
      </c>
      <c r="AB74" s="240">
        <f t="shared" si="27"/>
        <v>2.6000000000000023</v>
      </c>
      <c r="AC74" s="195">
        <f t="shared" si="28"/>
        <v>0.78309246202312921</v>
      </c>
      <c r="AD74" s="195">
        <f t="shared" si="29"/>
        <v>0.76351558922953</v>
      </c>
      <c r="AE74" s="240">
        <f t="shared" si="30"/>
        <v>1.9000000000000017</v>
      </c>
      <c r="AF74" s="211">
        <v>0</v>
      </c>
    </row>
    <row r="75" spans="2:32" s="97" customFormat="1" ht="13.5" customHeight="1">
      <c r="B75" s="209">
        <v>70</v>
      </c>
      <c r="C75" s="210" t="s">
        <v>48</v>
      </c>
      <c r="D75" s="272">
        <v>0.6601715177443378</v>
      </c>
      <c r="E75" s="28">
        <v>0.84021260026526745</v>
      </c>
      <c r="F75" s="272">
        <v>0.62346735489942073</v>
      </c>
      <c r="G75" s="28">
        <v>0.83002018071283168</v>
      </c>
      <c r="J75" s="261">
        <v>70</v>
      </c>
      <c r="K75" s="210" t="s">
        <v>48</v>
      </c>
      <c r="L75" s="27">
        <v>0.59024945915033589</v>
      </c>
      <c r="M75" s="27">
        <v>0.81360789509202736</v>
      </c>
      <c r="N75" s="27">
        <v>0.57159017861948269</v>
      </c>
      <c r="O75" s="27">
        <v>0.80723610733566675</v>
      </c>
      <c r="Q75" s="84" t="str">
        <f t="shared" si="18"/>
        <v>天王寺区</v>
      </c>
      <c r="R75" s="195">
        <f t="shared" si="16"/>
        <v>0.44881046342228542</v>
      </c>
      <c r="S75" s="195">
        <f t="shared" si="19"/>
        <v>0.41865149208345487</v>
      </c>
      <c r="T75" s="240">
        <f t="shared" si="20"/>
        <v>3.0000000000000027</v>
      </c>
      <c r="U75" s="84" t="str">
        <f t="shared" si="21"/>
        <v>天王寺区</v>
      </c>
      <c r="V75" s="195">
        <f t="shared" si="22"/>
        <v>0.72379021664223508</v>
      </c>
      <c r="W75" s="195">
        <f t="shared" si="23"/>
        <v>0.69488713640734645</v>
      </c>
      <c r="X75" s="240">
        <f t="shared" si="24"/>
        <v>2.9000000000000026</v>
      </c>
      <c r="Z75" s="195">
        <f t="shared" si="25"/>
        <v>0.52076626275919025</v>
      </c>
      <c r="AA75" s="195">
        <f t="shared" si="26"/>
        <v>0.49519096092694476</v>
      </c>
      <c r="AB75" s="240">
        <f t="shared" si="27"/>
        <v>2.6000000000000023</v>
      </c>
      <c r="AC75" s="195">
        <f t="shared" si="28"/>
        <v>0.78309246202312921</v>
      </c>
      <c r="AD75" s="195">
        <f t="shared" si="29"/>
        <v>0.76351558922953</v>
      </c>
      <c r="AE75" s="240">
        <f t="shared" si="30"/>
        <v>1.9000000000000017</v>
      </c>
      <c r="AF75" s="211">
        <v>0</v>
      </c>
    </row>
    <row r="76" spans="2:32" s="97" customFormat="1" ht="13.5" customHeight="1">
      <c r="B76" s="209">
        <v>71</v>
      </c>
      <c r="C76" s="210" t="s">
        <v>49</v>
      </c>
      <c r="D76" s="272">
        <v>0.6361496125506011</v>
      </c>
      <c r="E76" s="28">
        <v>0.83480114569599406</v>
      </c>
      <c r="F76" s="272">
        <v>0.58376380698591424</v>
      </c>
      <c r="G76" s="28">
        <v>0.82243200992830312</v>
      </c>
      <c r="J76" s="261">
        <v>71</v>
      </c>
      <c r="K76" s="210" t="s">
        <v>49</v>
      </c>
      <c r="L76" s="27">
        <v>0.58066635980600367</v>
      </c>
      <c r="M76" s="27">
        <v>0.8188538600305667</v>
      </c>
      <c r="N76" s="27">
        <v>0.57695419287716621</v>
      </c>
      <c r="O76" s="27">
        <v>0.80579791671094836</v>
      </c>
      <c r="Q76" s="84" t="str">
        <f t="shared" si="18"/>
        <v>大東市</v>
      </c>
      <c r="R76" s="195">
        <f t="shared" si="16"/>
        <v>0.44309225185576623</v>
      </c>
      <c r="S76" s="195">
        <f t="shared" si="19"/>
        <v>0.42340786721174811</v>
      </c>
      <c r="T76" s="240">
        <f t="shared" si="20"/>
        <v>2.0000000000000018</v>
      </c>
      <c r="U76" s="84" t="str">
        <f t="shared" si="21"/>
        <v>大東市</v>
      </c>
      <c r="V76" s="195">
        <f t="shared" si="22"/>
        <v>0.72263533431995342</v>
      </c>
      <c r="W76" s="195">
        <f t="shared" si="23"/>
        <v>0.70984257440234511</v>
      </c>
      <c r="X76" s="240">
        <f t="shared" si="24"/>
        <v>1.3000000000000012</v>
      </c>
      <c r="Z76" s="195">
        <f t="shared" si="25"/>
        <v>0.52076626275919025</v>
      </c>
      <c r="AA76" s="195">
        <f t="shared" si="26"/>
        <v>0.49519096092694476</v>
      </c>
      <c r="AB76" s="240">
        <f t="shared" si="27"/>
        <v>2.6000000000000023</v>
      </c>
      <c r="AC76" s="195">
        <f t="shared" si="28"/>
        <v>0.78309246202312921</v>
      </c>
      <c r="AD76" s="195">
        <f t="shared" si="29"/>
        <v>0.76351558922953</v>
      </c>
      <c r="AE76" s="240">
        <f t="shared" si="30"/>
        <v>1.9000000000000017</v>
      </c>
      <c r="AF76" s="211">
        <v>0</v>
      </c>
    </row>
    <row r="77" spans="2:32" s="97" customFormat="1" ht="13.5" customHeight="1">
      <c r="B77" s="209">
        <v>72</v>
      </c>
      <c r="C77" s="210" t="s">
        <v>27</v>
      </c>
      <c r="D77" s="271">
        <v>0.44838067985233854</v>
      </c>
      <c r="E77" s="26">
        <v>0.65619260476988805</v>
      </c>
      <c r="F77" s="271">
        <v>0.4823067730392816</v>
      </c>
      <c r="G77" s="26">
        <v>0.71179326980522328</v>
      </c>
      <c r="J77" s="261">
        <v>72</v>
      </c>
      <c r="K77" s="210" t="s">
        <v>27</v>
      </c>
      <c r="L77" s="27">
        <v>0.4893010471268544</v>
      </c>
      <c r="M77" s="27">
        <v>0.70856313121732639</v>
      </c>
      <c r="N77" s="27">
        <v>0.47605644266828384</v>
      </c>
      <c r="O77" s="27">
        <v>0.70172129835038699</v>
      </c>
      <c r="Q77" s="84" t="str">
        <f t="shared" si="18"/>
        <v>阿倍野区</v>
      </c>
      <c r="R77" s="195">
        <f t="shared" si="16"/>
        <v>0.43353413570678012</v>
      </c>
      <c r="S77" s="195">
        <f t="shared" si="19"/>
        <v>0.40903072181584932</v>
      </c>
      <c r="T77" s="240">
        <f t="shared" si="20"/>
        <v>2.5000000000000022</v>
      </c>
      <c r="U77" s="84" t="str">
        <f t="shared" si="21"/>
        <v>太子町</v>
      </c>
      <c r="V77" s="195">
        <f t="shared" si="22"/>
        <v>0.71179326980522328</v>
      </c>
      <c r="W77" s="195">
        <f t="shared" si="23"/>
        <v>0.70172129835038699</v>
      </c>
      <c r="X77" s="240">
        <f t="shared" si="24"/>
        <v>1.0000000000000009</v>
      </c>
      <c r="Z77" s="195">
        <f t="shared" si="25"/>
        <v>0.52076626275919025</v>
      </c>
      <c r="AA77" s="195">
        <f t="shared" si="26"/>
        <v>0.49519096092694476</v>
      </c>
      <c r="AB77" s="240">
        <f t="shared" si="27"/>
        <v>2.6000000000000023</v>
      </c>
      <c r="AC77" s="195">
        <f t="shared" si="28"/>
        <v>0.78309246202312921</v>
      </c>
      <c r="AD77" s="195">
        <f t="shared" si="29"/>
        <v>0.76351558922953</v>
      </c>
      <c r="AE77" s="240">
        <f t="shared" si="30"/>
        <v>1.9000000000000017</v>
      </c>
      <c r="AF77" s="211">
        <v>0</v>
      </c>
    </row>
    <row r="78" spans="2:32" s="97" customFormat="1" ht="13.5" customHeight="1">
      <c r="B78" s="209">
        <v>73</v>
      </c>
      <c r="C78" s="210" t="s">
        <v>28</v>
      </c>
      <c r="D78" s="271">
        <v>0.522309235067692</v>
      </c>
      <c r="E78" s="26">
        <v>0.79295359810087818</v>
      </c>
      <c r="F78" s="271">
        <v>0.51579675616751253</v>
      </c>
      <c r="G78" s="26">
        <v>0.77696790351081058</v>
      </c>
      <c r="J78" s="261">
        <v>73</v>
      </c>
      <c r="K78" s="210" t="s">
        <v>28</v>
      </c>
      <c r="L78" s="27">
        <v>0.47058143188090795</v>
      </c>
      <c r="M78" s="27">
        <v>0.76838268910687391</v>
      </c>
      <c r="N78" s="27">
        <v>0.45929670168587922</v>
      </c>
      <c r="O78" s="27">
        <v>0.75798120572347194</v>
      </c>
      <c r="Q78" s="84" t="str">
        <f t="shared" si="18"/>
        <v>千早赤阪村</v>
      </c>
      <c r="R78" s="195">
        <f t="shared" si="16"/>
        <v>0.43119837118477994</v>
      </c>
      <c r="S78" s="195">
        <f t="shared" si="19"/>
        <v>0.42114873896949451</v>
      </c>
      <c r="T78" s="240">
        <f t="shared" si="20"/>
        <v>1.0000000000000009</v>
      </c>
      <c r="U78" s="84" t="str">
        <f t="shared" si="21"/>
        <v>阿倍野区</v>
      </c>
      <c r="V78" s="195">
        <f t="shared" si="22"/>
        <v>0.69380725203989624</v>
      </c>
      <c r="W78" s="195">
        <f t="shared" si="23"/>
        <v>0.6691519634088523</v>
      </c>
      <c r="X78" s="240">
        <f t="shared" si="24"/>
        <v>2.4999999999999911</v>
      </c>
      <c r="Z78" s="195">
        <f t="shared" si="25"/>
        <v>0.52076626275919025</v>
      </c>
      <c r="AA78" s="195">
        <f t="shared" si="26"/>
        <v>0.49519096092694476</v>
      </c>
      <c r="AB78" s="240">
        <f t="shared" si="27"/>
        <v>2.6000000000000023</v>
      </c>
      <c r="AC78" s="195">
        <f t="shared" si="28"/>
        <v>0.78309246202312921</v>
      </c>
      <c r="AD78" s="195">
        <f t="shared" si="29"/>
        <v>0.76351558922953</v>
      </c>
      <c r="AE78" s="240">
        <f t="shared" si="30"/>
        <v>1.9000000000000017</v>
      </c>
      <c r="AF78" s="211">
        <v>0</v>
      </c>
    </row>
    <row r="79" spans="2:32" s="97" customFormat="1" ht="13.5" customHeight="1" thickBot="1">
      <c r="B79" s="209">
        <v>74</v>
      </c>
      <c r="C79" s="210" t="s">
        <v>29</v>
      </c>
      <c r="D79" s="271">
        <v>0.42355654011781901</v>
      </c>
      <c r="E79" s="26">
        <v>0.66041185037064365</v>
      </c>
      <c r="F79" s="271">
        <v>0.43119837118477994</v>
      </c>
      <c r="G79" s="26">
        <v>0.66249703685233718</v>
      </c>
      <c r="J79" s="261">
        <v>74</v>
      </c>
      <c r="K79" s="210" t="s">
        <v>29</v>
      </c>
      <c r="L79" s="27">
        <v>0.46560439702091894</v>
      </c>
      <c r="M79" s="27">
        <v>0.6735120919252624</v>
      </c>
      <c r="N79" s="27">
        <v>0.42114873896949451</v>
      </c>
      <c r="O79" s="27">
        <v>0.65247052285564222</v>
      </c>
      <c r="Q79" s="84" t="str">
        <f t="shared" si="18"/>
        <v>大阪狭山市</v>
      </c>
      <c r="R79" s="195">
        <f t="shared" si="16"/>
        <v>0.41468490816039522</v>
      </c>
      <c r="S79" s="195">
        <f t="shared" si="19"/>
        <v>0.41419669354624877</v>
      </c>
      <c r="T79" s="240">
        <f t="shared" si="20"/>
        <v>0.10000000000000009</v>
      </c>
      <c r="U79" s="84" t="str">
        <f t="shared" si="21"/>
        <v>千早赤阪村</v>
      </c>
      <c r="V79" s="195">
        <f t="shared" si="22"/>
        <v>0.66249703685233718</v>
      </c>
      <c r="W79" s="195">
        <f t="shared" si="23"/>
        <v>0.65247052285564222</v>
      </c>
      <c r="X79" s="240">
        <f t="shared" si="24"/>
        <v>1.0000000000000009</v>
      </c>
      <c r="Z79" s="195">
        <f t="shared" si="25"/>
        <v>0.52076626275919025</v>
      </c>
      <c r="AA79" s="195">
        <f t="shared" si="26"/>
        <v>0.49519096092694476</v>
      </c>
      <c r="AB79" s="240">
        <f t="shared" si="27"/>
        <v>2.6000000000000023</v>
      </c>
      <c r="AC79" s="195">
        <f t="shared" si="28"/>
        <v>0.78309246202312921</v>
      </c>
      <c r="AD79" s="195">
        <f t="shared" si="29"/>
        <v>0.76351558922953</v>
      </c>
      <c r="AE79" s="240">
        <f t="shared" si="30"/>
        <v>1.9000000000000017</v>
      </c>
      <c r="AF79" s="211">
        <v>9999</v>
      </c>
    </row>
    <row r="80" spans="2:32" s="97" customFormat="1" ht="13.5" customHeight="1" thickTop="1">
      <c r="B80" s="328" t="s">
        <v>0</v>
      </c>
      <c r="C80" s="329"/>
      <c r="D80" s="57">
        <v>0.52939948330446751</v>
      </c>
      <c r="E80" s="58">
        <v>0.79102675501341968</v>
      </c>
      <c r="F80" s="57">
        <f>'年齢階層別_普及率(金額)'!N14</f>
        <v>0.52076626275919025</v>
      </c>
      <c r="G80" s="58">
        <f>'年齢階層別_普及率(数量)'!N13</f>
        <v>0.78309246202312921</v>
      </c>
      <c r="J80" s="326" t="s">
        <v>0</v>
      </c>
      <c r="K80" s="327"/>
      <c r="L80" s="27">
        <v>0.49734229100661276</v>
      </c>
      <c r="M80" s="27">
        <v>0.77151172340355512</v>
      </c>
      <c r="N80" s="27">
        <v>0.49519096092694476</v>
      </c>
      <c r="O80" s="27">
        <v>0.76351558922953</v>
      </c>
      <c r="Z80" s="212"/>
      <c r="AA80" s="212"/>
      <c r="AB80" s="212"/>
      <c r="AC80" s="212"/>
      <c r="AD80" s="212"/>
      <c r="AE80" s="212"/>
      <c r="AF80" s="213"/>
    </row>
  </sheetData>
  <mergeCells count="23">
    <mergeCell ref="AF4:AF5"/>
    <mergeCell ref="U4:X4"/>
    <mergeCell ref="Z4:AB4"/>
    <mergeCell ref="AC4:AE4"/>
    <mergeCell ref="M4:M5"/>
    <mergeCell ref="N4:N5"/>
    <mergeCell ref="O4:O5"/>
    <mergeCell ref="Q4:T4"/>
    <mergeCell ref="L3:M3"/>
    <mergeCell ref="N3:O3"/>
    <mergeCell ref="L4:L5"/>
    <mergeCell ref="J80:K80"/>
    <mergeCell ref="B80:C80"/>
    <mergeCell ref="D4:D5"/>
    <mergeCell ref="E4:E5"/>
    <mergeCell ref="F4:F5"/>
    <mergeCell ref="G4:G5"/>
    <mergeCell ref="B3:B5"/>
    <mergeCell ref="C3:C5"/>
    <mergeCell ref="D3:E3"/>
    <mergeCell ref="F3:G3"/>
    <mergeCell ref="J3:J5"/>
    <mergeCell ref="K3:K5"/>
  </mergeCells>
  <phoneticPr fontId="3"/>
  <pageMargins left="0.70866141732283472" right="0.70866141732283472" top="0.74803149606299213" bottom="0.74803149606299213" header="0.31496062992125984" footer="0.31496062992125984"/>
  <pageSetup paperSize="8" scale="73" fitToWidth="0" fitToHeight="0" orientation="landscape" r:id="rId1"/>
  <headerFooter>
    <oddHeader>&amp;R&amp;"ＭＳ 明朝,標準"&amp;12 2-14.①ジェネリック医薬品分析(医科･調剤)</oddHeader>
  </headerFooter>
  <ignoredErrors>
    <ignoredError sqref="R6:R79 V6:V79"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80"/>
  <sheetViews>
    <sheetView showGridLines="0" zoomScaleNormal="100" zoomScaleSheetLayoutView="39"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19" t="s">
        <v>238</v>
      </c>
      <c r="J1" s="19" t="s">
        <v>239</v>
      </c>
    </row>
    <row r="2" spans="2:10" ht="16.5" customHeight="1">
      <c r="B2" s="19" t="s">
        <v>193</v>
      </c>
      <c r="J2" s="19" t="s">
        <v>207</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56" customWidth="1"/>
    <col min="2" max="2" width="2.125" style="56" customWidth="1"/>
    <col min="3" max="3" width="8.375" style="56" customWidth="1"/>
    <col min="4" max="4" width="11.625" style="56" customWidth="1"/>
    <col min="5" max="5" width="5.5" style="56" bestFit="1" customWidth="1"/>
    <col min="6" max="6" width="11.625" style="56" customWidth="1"/>
    <col min="7" max="7" width="5.5" style="56" customWidth="1"/>
    <col min="8" max="16" width="8.875" style="56" customWidth="1"/>
    <col min="17" max="16384" width="9" style="20"/>
  </cols>
  <sheetData>
    <row r="1" spans="2:15" ht="16.5" customHeight="1">
      <c r="B1" s="56" t="s">
        <v>238</v>
      </c>
    </row>
    <row r="2" spans="2:15" ht="16.5" customHeight="1">
      <c r="B2" s="56" t="s">
        <v>194</v>
      </c>
    </row>
    <row r="4" spans="2:15" ht="13.5" customHeight="1">
      <c r="B4" s="99"/>
      <c r="C4" s="100"/>
      <c r="D4" s="100"/>
      <c r="E4" s="100"/>
      <c r="F4" s="100"/>
      <c r="G4" s="101"/>
    </row>
    <row r="5" spans="2:15" ht="13.5" customHeight="1">
      <c r="B5" s="102"/>
      <c r="C5" s="103"/>
      <c r="D5" s="104">
        <v>0.58299999999999996</v>
      </c>
      <c r="E5" s="105" t="s">
        <v>217</v>
      </c>
      <c r="F5" s="106">
        <v>0.623</v>
      </c>
      <c r="G5" s="107" t="s">
        <v>246</v>
      </c>
    </row>
    <row r="6" spans="2:15">
      <c r="B6" s="102"/>
      <c r="D6" s="104"/>
      <c r="E6" s="105"/>
      <c r="F6" s="106"/>
      <c r="G6" s="107"/>
    </row>
    <row r="7" spans="2:15">
      <c r="B7" s="102"/>
      <c r="C7" s="108"/>
      <c r="D7" s="104">
        <v>0.54099999999999993</v>
      </c>
      <c r="E7" s="105" t="s">
        <v>217</v>
      </c>
      <c r="F7" s="106">
        <v>0.58299999999999996</v>
      </c>
      <c r="G7" s="107" t="s">
        <v>247</v>
      </c>
    </row>
    <row r="8" spans="2:15">
      <c r="B8" s="102"/>
      <c r="D8" s="104"/>
      <c r="E8" s="105"/>
      <c r="F8" s="106"/>
      <c r="G8" s="107"/>
    </row>
    <row r="9" spans="2:15">
      <c r="B9" s="102"/>
      <c r="C9" s="109"/>
      <c r="D9" s="104">
        <v>0.49899999999999994</v>
      </c>
      <c r="E9" s="105" t="s">
        <v>217</v>
      </c>
      <c r="F9" s="106">
        <v>0.54099999999999993</v>
      </c>
      <c r="G9" s="107" t="s">
        <v>247</v>
      </c>
    </row>
    <row r="10" spans="2:15">
      <c r="B10" s="102"/>
      <c r="D10" s="104"/>
      <c r="E10" s="105"/>
      <c r="F10" s="106"/>
      <c r="G10" s="107"/>
    </row>
    <row r="11" spans="2:15">
      <c r="B11" s="102"/>
      <c r="C11" s="110"/>
      <c r="D11" s="104">
        <v>0.45699999999999996</v>
      </c>
      <c r="E11" s="105" t="s">
        <v>217</v>
      </c>
      <c r="F11" s="106">
        <v>0.49899999999999994</v>
      </c>
      <c r="G11" s="107" t="s">
        <v>247</v>
      </c>
    </row>
    <row r="12" spans="2:15">
      <c r="B12" s="102"/>
      <c r="D12" s="104"/>
      <c r="E12" s="105"/>
      <c r="F12" s="106"/>
      <c r="G12" s="107"/>
    </row>
    <row r="13" spans="2:15">
      <c r="B13" s="102"/>
      <c r="C13" s="111"/>
      <c r="D13" s="104">
        <v>0.41499999999999998</v>
      </c>
      <c r="E13" s="105" t="s">
        <v>217</v>
      </c>
      <c r="F13" s="106">
        <v>0.45699999999999996</v>
      </c>
      <c r="G13" s="107" t="s">
        <v>247</v>
      </c>
    </row>
    <row r="14" spans="2:15">
      <c r="B14" s="112"/>
      <c r="C14" s="113"/>
      <c r="D14" s="113"/>
      <c r="E14" s="113"/>
      <c r="F14" s="113"/>
      <c r="G14" s="114"/>
    </row>
    <row r="16" spans="2:15">
      <c r="B16" s="99"/>
      <c r="C16" s="100"/>
      <c r="D16" s="100"/>
      <c r="E16" s="100"/>
      <c r="F16" s="100"/>
      <c r="G16" s="100"/>
      <c r="H16" s="100"/>
      <c r="I16" s="100"/>
      <c r="J16" s="100"/>
      <c r="K16" s="100"/>
      <c r="L16" s="100"/>
      <c r="M16" s="100"/>
      <c r="N16" s="100"/>
      <c r="O16" s="101"/>
    </row>
    <row r="17" spans="2:15">
      <c r="B17" s="102"/>
      <c r="O17" s="115"/>
    </row>
    <row r="18" spans="2:15">
      <c r="B18" s="102"/>
      <c r="O18" s="115"/>
    </row>
    <row r="19" spans="2:15">
      <c r="B19" s="102"/>
      <c r="O19" s="115"/>
    </row>
    <row r="20" spans="2:15">
      <c r="B20" s="102"/>
      <c r="O20" s="115"/>
    </row>
    <row r="21" spans="2:15">
      <c r="B21" s="102"/>
      <c r="O21" s="115"/>
    </row>
    <row r="22" spans="2:15">
      <c r="B22" s="102"/>
      <c r="O22" s="115"/>
    </row>
    <row r="23" spans="2:15">
      <c r="B23" s="102"/>
      <c r="O23" s="115"/>
    </row>
    <row r="24" spans="2:15">
      <c r="B24" s="102"/>
      <c r="O24" s="115"/>
    </row>
    <row r="25" spans="2:15">
      <c r="B25" s="102"/>
      <c r="O25" s="115"/>
    </row>
    <row r="26" spans="2:15">
      <c r="B26" s="102"/>
      <c r="O26" s="115"/>
    </row>
    <row r="27" spans="2:15">
      <c r="B27" s="102"/>
      <c r="O27" s="115"/>
    </row>
    <row r="28" spans="2:15">
      <c r="B28" s="102"/>
      <c r="O28" s="115"/>
    </row>
    <row r="29" spans="2:15">
      <c r="B29" s="102"/>
      <c r="O29" s="115"/>
    </row>
    <row r="30" spans="2:15">
      <c r="B30" s="102"/>
      <c r="O30" s="115"/>
    </row>
    <row r="31" spans="2:15">
      <c r="B31" s="102"/>
      <c r="O31" s="115"/>
    </row>
    <row r="32" spans="2:15">
      <c r="B32" s="102"/>
      <c r="O32" s="115"/>
    </row>
    <row r="33" spans="2:15">
      <c r="B33" s="102"/>
      <c r="O33" s="115"/>
    </row>
    <row r="34" spans="2:15">
      <c r="B34" s="102"/>
      <c r="O34" s="115"/>
    </row>
    <row r="35" spans="2:15">
      <c r="B35" s="102"/>
      <c r="O35" s="115"/>
    </row>
    <row r="36" spans="2:15">
      <c r="B36" s="102"/>
      <c r="O36" s="115"/>
    </row>
    <row r="37" spans="2:15">
      <c r="B37" s="102"/>
      <c r="O37" s="115"/>
    </row>
    <row r="38" spans="2:15">
      <c r="B38" s="102"/>
      <c r="O38" s="115"/>
    </row>
    <row r="39" spans="2:15">
      <c r="B39" s="102"/>
      <c r="O39" s="115"/>
    </row>
    <row r="40" spans="2:15">
      <c r="B40" s="102"/>
      <c r="O40" s="115"/>
    </row>
    <row r="41" spans="2:15">
      <c r="B41" s="102"/>
      <c r="O41" s="115"/>
    </row>
    <row r="42" spans="2:15">
      <c r="B42" s="102"/>
      <c r="O42" s="115"/>
    </row>
    <row r="43" spans="2:15">
      <c r="B43" s="102"/>
      <c r="O43" s="115"/>
    </row>
    <row r="44" spans="2:15">
      <c r="B44" s="102"/>
      <c r="O44" s="115"/>
    </row>
    <row r="45" spans="2:15">
      <c r="B45" s="102"/>
      <c r="O45" s="115"/>
    </row>
    <row r="46" spans="2:15">
      <c r="B46" s="102"/>
      <c r="O46" s="115"/>
    </row>
    <row r="47" spans="2:15">
      <c r="B47" s="102"/>
      <c r="O47" s="115"/>
    </row>
    <row r="48" spans="2:15">
      <c r="B48" s="102"/>
      <c r="O48" s="115"/>
    </row>
    <row r="49" spans="2:15">
      <c r="B49" s="102"/>
      <c r="O49" s="115"/>
    </row>
    <row r="50" spans="2:15">
      <c r="B50" s="102"/>
      <c r="O50" s="115"/>
    </row>
    <row r="51" spans="2:15">
      <c r="B51" s="102"/>
      <c r="O51" s="115"/>
    </row>
    <row r="52" spans="2:15">
      <c r="B52" s="102"/>
      <c r="O52" s="115"/>
    </row>
    <row r="53" spans="2:15">
      <c r="B53" s="102"/>
      <c r="O53" s="115"/>
    </row>
    <row r="54" spans="2:15">
      <c r="B54" s="102"/>
      <c r="O54" s="115"/>
    </row>
    <row r="55" spans="2:15">
      <c r="B55" s="102"/>
      <c r="O55" s="115"/>
    </row>
    <row r="56" spans="2:15">
      <c r="B56" s="102"/>
      <c r="O56" s="115"/>
    </row>
    <row r="57" spans="2:15">
      <c r="B57" s="102"/>
      <c r="O57" s="115"/>
    </row>
    <row r="58" spans="2:15">
      <c r="B58" s="102"/>
      <c r="O58" s="115"/>
    </row>
    <row r="59" spans="2:15">
      <c r="B59" s="102"/>
      <c r="O59" s="115"/>
    </row>
    <row r="60" spans="2:15">
      <c r="B60" s="102"/>
      <c r="O60" s="115"/>
    </row>
    <row r="61" spans="2:15">
      <c r="B61" s="102"/>
      <c r="O61" s="115"/>
    </row>
    <row r="62" spans="2:15">
      <c r="B62" s="102"/>
      <c r="O62" s="115"/>
    </row>
    <row r="63" spans="2:15">
      <c r="B63" s="102"/>
      <c r="O63" s="115"/>
    </row>
    <row r="64" spans="2:15">
      <c r="B64" s="102"/>
      <c r="O64" s="115"/>
    </row>
    <row r="65" spans="2:15">
      <c r="B65" s="102"/>
      <c r="O65" s="115"/>
    </row>
    <row r="66" spans="2:15">
      <c r="B66" s="102"/>
      <c r="O66" s="115"/>
    </row>
    <row r="67" spans="2:15">
      <c r="B67" s="102"/>
      <c r="O67" s="115"/>
    </row>
    <row r="68" spans="2:15">
      <c r="B68" s="102"/>
      <c r="O68" s="115"/>
    </row>
    <row r="69" spans="2:15">
      <c r="B69" s="102"/>
      <c r="O69" s="115"/>
    </row>
    <row r="70" spans="2:15">
      <c r="B70" s="102"/>
      <c r="O70" s="115"/>
    </row>
    <row r="71" spans="2:15">
      <c r="B71" s="102"/>
      <c r="O71" s="115"/>
    </row>
    <row r="72" spans="2:15">
      <c r="B72" s="102"/>
      <c r="O72" s="115"/>
    </row>
    <row r="73" spans="2:15">
      <c r="B73" s="102"/>
      <c r="O73" s="115"/>
    </row>
    <row r="74" spans="2:15">
      <c r="B74" s="102"/>
      <c r="O74" s="115"/>
    </row>
    <row r="75" spans="2:15">
      <c r="B75" s="102"/>
      <c r="O75" s="115"/>
    </row>
    <row r="76" spans="2:15">
      <c r="B76" s="102"/>
      <c r="O76" s="115"/>
    </row>
    <row r="77" spans="2:15">
      <c r="B77" s="102"/>
      <c r="O77" s="115"/>
    </row>
    <row r="78" spans="2:15">
      <c r="B78" s="102"/>
      <c r="O78" s="115"/>
    </row>
    <row r="79" spans="2:15">
      <c r="B79" s="102"/>
      <c r="O79" s="115"/>
    </row>
    <row r="80" spans="2:15">
      <c r="B80" s="102"/>
      <c r="O80" s="115"/>
    </row>
    <row r="81" spans="2:15">
      <c r="B81" s="102"/>
      <c r="O81" s="115"/>
    </row>
    <row r="82" spans="2:15">
      <c r="B82" s="102"/>
      <c r="O82" s="115"/>
    </row>
    <row r="83" spans="2:15">
      <c r="B83" s="102"/>
      <c r="O83" s="115"/>
    </row>
    <row r="84" spans="2:15">
      <c r="B84" s="112"/>
      <c r="C84" s="113"/>
      <c r="D84" s="113"/>
      <c r="E84" s="113"/>
      <c r="F84" s="113"/>
      <c r="G84" s="113"/>
      <c r="H84" s="113"/>
      <c r="I84" s="113"/>
      <c r="J84" s="113"/>
      <c r="K84" s="113"/>
      <c r="L84" s="113"/>
      <c r="M84" s="113"/>
      <c r="N84" s="113"/>
      <c r="O84" s="116"/>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2-14.①ジェネリック医薬品分析(医科･調剤)</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J80"/>
  <sheetViews>
    <sheetView showGridLines="0" zoomScaleNormal="100" zoomScaleSheetLayoutView="37" workbookViewId="0"/>
  </sheetViews>
  <sheetFormatPr defaultColWidth="9" defaultRowHeight="13.5"/>
  <cols>
    <col min="1" max="1" width="4.625" style="19" customWidth="1"/>
    <col min="2" max="9" width="15.375" style="19" customWidth="1"/>
    <col min="10" max="12" width="20.625" style="19" customWidth="1"/>
    <col min="13" max="13" width="6.625" style="19" customWidth="1"/>
    <col min="14" max="16384" width="9" style="19"/>
  </cols>
  <sheetData>
    <row r="1" spans="2:10" ht="16.5" customHeight="1">
      <c r="B1" s="19" t="s">
        <v>240</v>
      </c>
      <c r="J1" s="19" t="s">
        <v>241</v>
      </c>
    </row>
    <row r="2" spans="2:10" ht="16.5" customHeight="1">
      <c r="B2" s="19" t="s">
        <v>195</v>
      </c>
      <c r="J2" s="19" t="s">
        <v>207</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rowBreaks count="1" manualBreakCount="1">
    <brk id="78"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56" customWidth="1"/>
    <col min="2" max="2" width="2.125" style="56" customWidth="1"/>
    <col min="3" max="3" width="8.375" style="56" customWidth="1"/>
    <col min="4" max="4" width="11.625" style="56" customWidth="1"/>
    <col min="5" max="5" width="5.5" style="56" bestFit="1" customWidth="1"/>
    <col min="6" max="6" width="11.625" style="56" customWidth="1"/>
    <col min="7" max="7" width="5.5" style="56" customWidth="1"/>
    <col min="8" max="16" width="8.875" style="56" customWidth="1"/>
    <col min="17" max="16384" width="9" style="20"/>
  </cols>
  <sheetData>
    <row r="1" spans="2:15" ht="16.5" customHeight="1">
      <c r="B1" s="56" t="s">
        <v>240</v>
      </c>
    </row>
    <row r="2" spans="2:15" ht="16.5" customHeight="1">
      <c r="B2" s="56" t="s">
        <v>194</v>
      </c>
    </row>
    <row r="4" spans="2:15" ht="13.5" customHeight="1">
      <c r="B4" s="99"/>
      <c r="C4" s="100"/>
      <c r="D4" s="100"/>
      <c r="E4" s="100"/>
      <c r="F4" s="100"/>
      <c r="G4" s="101"/>
    </row>
    <row r="5" spans="2:15" ht="13.5" customHeight="1">
      <c r="B5" s="102"/>
      <c r="C5" s="103"/>
      <c r="D5" s="104">
        <v>0.81400000000000017</v>
      </c>
      <c r="E5" s="105" t="s">
        <v>217</v>
      </c>
      <c r="F5" s="106">
        <v>0.85</v>
      </c>
      <c r="G5" s="107" t="s">
        <v>246</v>
      </c>
    </row>
    <row r="6" spans="2:15">
      <c r="B6" s="102"/>
      <c r="D6" s="104"/>
      <c r="E6" s="105"/>
      <c r="F6" s="106"/>
      <c r="G6" s="107"/>
    </row>
    <row r="7" spans="2:15">
      <c r="B7" s="102"/>
      <c r="C7" s="108"/>
      <c r="D7" s="104">
        <v>0.77600000000000013</v>
      </c>
      <c r="E7" s="105" t="s">
        <v>217</v>
      </c>
      <c r="F7" s="106">
        <v>0.81400000000000017</v>
      </c>
      <c r="G7" s="107" t="s">
        <v>247</v>
      </c>
    </row>
    <row r="8" spans="2:15">
      <c r="B8" s="102"/>
      <c r="D8" s="104"/>
      <c r="E8" s="105"/>
      <c r="F8" s="106"/>
      <c r="G8" s="107"/>
    </row>
    <row r="9" spans="2:15">
      <c r="B9" s="102"/>
      <c r="C9" s="109"/>
      <c r="D9" s="104">
        <v>0.7380000000000001</v>
      </c>
      <c r="E9" s="105" t="s">
        <v>217</v>
      </c>
      <c r="F9" s="106">
        <v>0.77600000000000013</v>
      </c>
      <c r="G9" s="107" t="s">
        <v>247</v>
      </c>
    </row>
    <row r="10" spans="2:15">
      <c r="B10" s="102"/>
      <c r="D10" s="104"/>
      <c r="E10" s="105"/>
      <c r="F10" s="106"/>
      <c r="G10" s="107"/>
    </row>
    <row r="11" spans="2:15">
      <c r="B11" s="102"/>
      <c r="C11" s="110"/>
      <c r="D11" s="104">
        <v>0.70000000000000007</v>
      </c>
      <c r="E11" s="105" t="s">
        <v>217</v>
      </c>
      <c r="F11" s="106">
        <v>0.7380000000000001</v>
      </c>
      <c r="G11" s="107" t="s">
        <v>247</v>
      </c>
    </row>
    <row r="12" spans="2:15">
      <c r="B12" s="102"/>
      <c r="D12" s="104"/>
      <c r="E12" s="105"/>
      <c r="F12" s="106"/>
      <c r="G12" s="107"/>
    </row>
    <row r="13" spans="2:15">
      <c r="B13" s="102"/>
      <c r="C13" s="111"/>
      <c r="D13" s="104">
        <v>0.66200000000000003</v>
      </c>
      <c r="E13" s="105" t="s">
        <v>217</v>
      </c>
      <c r="F13" s="106">
        <v>0.70000000000000007</v>
      </c>
      <c r="G13" s="107" t="s">
        <v>247</v>
      </c>
    </row>
    <row r="14" spans="2:15">
      <c r="B14" s="112"/>
      <c r="C14" s="113"/>
      <c r="D14" s="113"/>
      <c r="E14" s="113"/>
      <c r="F14" s="113"/>
      <c r="G14" s="114"/>
    </row>
    <row r="16" spans="2:15">
      <c r="B16" s="99"/>
      <c r="C16" s="100"/>
      <c r="D16" s="100"/>
      <c r="E16" s="100"/>
      <c r="F16" s="100"/>
      <c r="G16" s="100"/>
      <c r="H16" s="100"/>
      <c r="I16" s="100"/>
      <c r="J16" s="100"/>
      <c r="K16" s="100"/>
      <c r="L16" s="100"/>
      <c r="M16" s="100"/>
      <c r="N16" s="100"/>
      <c r="O16" s="101"/>
    </row>
    <row r="17" spans="2:15">
      <c r="B17" s="102"/>
      <c r="O17" s="115"/>
    </row>
    <row r="18" spans="2:15">
      <c r="B18" s="102"/>
      <c r="O18" s="115"/>
    </row>
    <row r="19" spans="2:15">
      <c r="B19" s="102"/>
      <c r="O19" s="115"/>
    </row>
    <row r="20" spans="2:15">
      <c r="B20" s="102"/>
      <c r="O20" s="115"/>
    </row>
    <row r="21" spans="2:15">
      <c r="B21" s="102"/>
      <c r="O21" s="115"/>
    </row>
    <row r="22" spans="2:15">
      <c r="B22" s="102"/>
      <c r="O22" s="115"/>
    </row>
    <row r="23" spans="2:15">
      <c r="B23" s="102"/>
      <c r="O23" s="115"/>
    </row>
    <row r="24" spans="2:15">
      <c r="B24" s="102"/>
      <c r="O24" s="115"/>
    </row>
    <row r="25" spans="2:15">
      <c r="B25" s="102"/>
      <c r="O25" s="115"/>
    </row>
    <row r="26" spans="2:15">
      <c r="B26" s="102"/>
      <c r="O26" s="115"/>
    </row>
    <row r="27" spans="2:15">
      <c r="B27" s="102"/>
      <c r="O27" s="115"/>
    </row>
    <row r="28" spans="2:15">
      <c r="B28" s="102"/>
      <c r="O28" s="115"/>
    </row>
    <row r="29" spans="2:15">
      <c r="B29" s="102"/>
      <c r="O29" s="115"/>
    </row>
    <row r="30" spans="2:15">
      <c r="B30" s="102"/>
      <c r="O30" s="115"/>
    </row>
    <row r="31" spans="2:15">
      <c r="B31" s="102"/>
      <c r="O31" s="115"/>
    </row>
    <row r="32" spans="2:15">
      <c r="B32" s="102"/>
      <c r="O32" s="115"/>
    </row>
    <row r="33" spans="2:15">
      <c r="B33" s="102"/>
      <c r="O33" s="115"/>
    </row>
    <row r="34" spans="2:15">
      <c r="B34" s="102"/>
      <c r="O34" s="115"/>
    </row>
    <row r="35" spans="2:15">
      <c r="B35" s="102"/>
      <c r="O35" s="115"/>
    </row>
    <row r="36" spans="2:15">
      <c r="B36" s="102"/>
      <c r="O36" s="115"/>
    </row>
    <row r="37" spans="2:15">
      <c r="B37" s="102"/>
      <c r="O37" s="115"/>
    </row>
    <row r="38" spans="2:15">
      <c r="B38" s="102"/>
      <c r="O38" s="115"/>
    </row>
    <row r="39" spans="2:15">
      <c r="B39" s="102"/>
      <c r="O39" s="115"/>
    </row>
    <row r="40" spans="2:15">
      <c r="B40" s="102"/>
      <c r="O40" s="115"/>
    </row>
    <row r="41" spans="2:15">
      <c r="B41" s="102"/>
      <c r="O41" s="115"/>
    </row>
    <row r="42" spans="2:15">
      <c r="B42" s="102"/>
      <c r="O42" s="115"/>
    </row>
    <row r="43" spans="2:15">
      <c r="B43" s="102"/>
      <c r="O43" s="115"/>
    </row>
    <row r="44" spans="2:15">
      <c r="B44" s="102"/>
      <c r="O44" s="115"/>
    </row>
    <row r="45" spans="2:15">
      <c r="B45" s="102"/>
      <c r="O45" s="115"/>
    </row>
    <row r="46" spans="2:15">
      <c r="B46" s="102"/>
      <c r="O46" s="115"/>
    </row>
    <row r="47" spans="2:15">
      <c r="B47" s="102"/>
      <c r="O47" s="115"/>
    </row>
    <row r="48" spans="2:15">
      <c r="B48" s="102"/>
      <c r="O48" s="115"/>
    </row>
    <row r="49" spans="2:15">
      <c r="B49" s="102"/>
      <c r="O49" s="115"/>
    </row>
    <row r="50" spans="2:15">
      <c r="B50" s="102"/>
      <c r="O50" s="115"/>
    </row>
    <row r="51" spans="2:15">
      <c r="B51" s="102"/>
      <c r="O51" s="115"/>
    </row>
    <row r="52" spans="2:15">
      <c r="B52" s="102"/>
      <c r="O52" s="115"/>
    </row>
    <row r="53" spans="2:15">
      <c r="B53" s="102"/>
      <c r="O53" s="115"/>
    </row>
    <row r="54" spans="2:15">
      <c r="B54" s="102"/>
      <c r="O54" s="115"/>
    </row>
    <row r="55" spans="2:15">
      <c r="B55" s="102"/>
      <c r="O55" s="115"/>
    </row>
    <row r="56" spans="2:15">
      <c r="B56" s="102"/>
      <c r="O56" s="115"/>
    </row>
    <row r="57" spans="2:15">
      <c r="B57" s="102"/>
      <c r="O57" s="115"/>
    </row>
    <row r="58" spans="2:15">
      <c r="B58" s="102"/>
      <c r="O58" s="115"/>
    </row>
    <row r="59" spans="2:15">
      <c r="B59" s="102"/>
      <c r="O59" s="115"/>
    </row>
    <row r="60" spans="2:15">
      <c r="B60" s="102"/>
      <c r="O60" s="115"/>
    </row>
    <row r="61" spans="2:15">
      <c r="B61" s="102"/>
      <c r="O61" s="115"/>
    </row>
    <row r="62" spans="2:15">
      <c r="B62" s="102"/>
      <c r="O62" s="115"/>
    </row>
    <row r="63" spans="2:15">
      <c r="B63" s="102"/>
      <c r="O63" s="115"/>
    </row>
    <row r="64" spans="2:15">
      <c r="B64" s="102"/>
      <c r="O64" s="115"/>
    </row>
    <row r="65" spans="2:15">
      <c r="B65" s="102"/>
      <c r="O65" s="115"/>
    </row>
    <row r="66" spans="2:15">
      <c r="B66" s="102"/>
      <c r="O66" s="115"/>
    </row>
    <row r="67" spans="2:15">
      <c r="B67" s="102"/>
      <c r="O67" s="115"/>
    </row>
    <row r="68" spans="2:15">
      <c r="B68" s="102"/>
      <c r="O68" s="115"/>
    </row>
    <row r="69" spans="2:15">
      <c r="B69" s="102"/>
      <c r="O69" s="115"/>
    </row>
    <row r="70" spans="2:15">
      <c r="B70" s="102"/>
      <c r="O70" s="115"/>
    </row>
    <row r="71" spans="2:15">
      <c r="B71" s="102"/>
      <c r="O71" s="115"/>
    </row>
    <row r="72" spans="2:15">
      <c r="B72" s="102"/>
      <c r="O72" s="115"/>
    </row>
    <row r="73" spans="2:15">
      <c r="B73" s="102"/>
      <c r="O73" s="115"/>
    </row>
    <row r="74" spans="2:15">
      <c r="B74" s="102"/>
      <c r="O74" s="115"/>
    </row>
    <row r="75" spans="2:15">
      <c r="B75" s="102"/>
      <c r="O75" s="115"/>
    </row>
    <row r="76" spans="2:15">
      <c r="B76" s="102"/>
      <c r="O76" s="115"/>
    </row>
    <row r="77" spans="2:15">
      <c r="B77" s="102"/>
      <c r="O77" s="115"/>
    </row>
    <row r="78" spans="2:15">
      <c r="B78" s="102"/>
      <c r="O78" s="115"/>
    </row>
    <row r="79" spans="2:15">
      <c r="B79" s="102"/>
      <c r="O79" s="115"/>
    </row>
    <row r="80" spans="2:15">
      <c r="B80" s="102"/>
      <c r="O80" s="115"/>
    </row>
    <row r="81" spans="2:15">
      <c r="B81" s="102"/>
      <c r="O81" s="115"/>
    </row>
    <row r="82" spans="2:15">
      <c r="B82" s="102"/>
      <c r="O82" s="115"/>
    </row>
    <row r="83" spans="2:15">
      <c r="B83" s="102"/>
      <c r="O83" s="115"/>
    </row>
    <row r="84" spans="2:15">
      <c r="B84" s="112"/>
      <c r="C84" s="113"/>
      <c r="D84" s="113"/>
      <c r="E84" s="113"/>
      <c r="F84" s="113"/>
      <c r="G84" s="113"/>
      <c r="H84" s="113"/>
      <c r="I84" s="113"/>
      <c r="J84" s="113"/>
      <c r="K84" s="113"/>
      <c r="L84" s="113"/>
      <c r="M84" s="113"/>
      <c r="N84" s="113"/>
      <c r="O84" s="116"/>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2-14.①ジェネリック医薬品分析(医科･調剤)</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年齢階層別_普及率(金額)</vt:lpstr>
      <vt:lpstr>男女別_普及率(金額)</vt:lpstr>
      <vt:lpstr>年齢階層別_普及率(数量)</vt:lpstr>
      <vt:lpstr>男女別_普及率(数量)</vt:lpstr>
      <vt:lpstr>市区町村別_普及率</vt:lpstr>
      <vt:lpstr>市区町村別_普及率(金額)グラフ</vt:lpstr>
      <vt:lpstr>市区町村別_普及率(金額)MAP</vt:lpstr>
      <vt:lpstr>市区町村別_普及率(数量)グラフ</vt:lpstr>
      <vt:lpstr>市区町村別_普及率(数量)MAP</vt:lpstr>
      <vt:lpstr>ポテンシャル(金額)</vt:lpstr>
      <vt:lpstr>市区町村別_ポテンシャル(金額)</vt:lpstr>
      <vt:lpstr>ポテンシャル(数量)</vt:lpstr>
      <vt:lpstr>市区町村別_ポテンシャル(数量)</vt:lpstr>
      <vt:lpstr>市区町村別_ポテンシャル(数量)グラフ</vt:lpstr>
      <vt:lpstr>'ポテンシャル(金額)'!Print_Area</vt:lpstr>
      <vt:lpstr>'ポテンシャル(数量)'!Print_Area</vt:lpstr>
      <vt:lpstr>'市区町村別_ポテンシャル(金額)'!Print_Area</vt:lpstr>
      <vt:lpstr>'市区町村別_ポテンシャル(数量)'!Print_Area</vt:lpstr>
      <vt:lpstr>'市区町村別_ポテンシャル(数量)グラフ'!Print_Area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'年齢階層別_普及率(金額)'!Print_Area</vt:lpstr>
      <vt:lpstr>'年齢階層別_普及率(数量)'!Print_Area</vt:lpstr>
      <vt:lpstr>'市区町村別_ポテンシャル(金額)'!Print_Titles</vt:lpstr>
      <vt:lpstr>'市区町村別_ポテンシャル(数量)'!Print_Titles</vt:lpstr>
      <vt:lpstr>市区町村別_普及率!Print_Titles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2024-09-12T04:58:01Z</dcterms:created>
  <dcterms:modified xsi:type="dcterms:W3CDTF">2025-03-14T00:58:47Z</dcterms:modified>
  <cp:category/>
  <cp:contentStatus/>
  <dc:language/>
  <cp:version/>
</cp:coreProperties>
</file>